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defaultThemeVersion="124226"/>
  <mc:AlternateContent xmlns:mc="http://schemas.openxmlformats.org/markup-compatibility/2006">
    <mc:Choice Requires="x15">
      <x15ac:absPath xmlns:x15ac="http://schemas.microsoft.com/office/spreadsheetml/2010/11/ac" url="J:\PSCSNS\Tariffs\2020_21\Final\LC14 &amp; SCOT\Embedded LC14 &amp; SCOT\2020-21 Annex 1, 4 &amp; 5 updates_Feb 20\SCOTs\"/>
    </mc:Choice>
  </mc:AlternateContent>
  <bookViews>
    <workbookView xWindow="13770" yWindow="2715" windowWidth="24330" windowHeight="15300"/>
  </bookViews>
  <sheets>
    <sheet name="Overview" sheetId="1" r:id="rId1"/>
    <sheet name="Annex 1 LV and HV charges_A" sheetId="18" r:id="rId2"/>
    <sheet name="Annex 1 LV and HV charges_B" sheetId="17" r:id="rId3"/>
    <sheet name="Annex 1 LV and HV charges_C" sheetId="2" r:id="rId4"/>
    <sheet name="Annex 1 LV and HV charges_D" sheetId="19" r:id="rId5"/>
    <sheet name="Annex 1 LV and HV charges_E" sheetId="20" r:id="rId6"/>
    <sheet name="Annex 1 LV and HV charges_F" sheetId="21" r:id="rId7"/>
    <sheet name="Annex 1 LV and HV charges_G" sheetId="22" r:id="rId8"/>
    <sheet name="Annex 1 LV and HV charges_J" sheetId="23" r:id="rId9"/>
    <sheet name="Annex 1 LV and HV charges_K" sheetId="24" r:id="rId10"/>
    <sheet name="Annex 1 LV and HV charges_L" sheetId="25" r:id="rId11"/>
    <sheet name="Annex 1 LV and HV charges_M" sheetId="26" r:id="rId12"/>
    <sheet name="Annex 2 EHV charges" sheetId="12" r:id="rId13"/>
    <sheet name="Annex 3 Preserved charges" sheetId="4" r:id="rId14"/>
    <sheet name="Annex 4 LDNO charges_A" sheetId="5" r:id="rId15"/>
    <sheet name="Annex 4 LDNO charges_B" sheetId="27" r:id="rId16"/>
    <sheet name="Annex 4 LDNO charges_C" sheetId="28" r:id="rId17"/>
    <sheet name="Annex 4 LDNO charges_D" sheetId="29" r:id="rId18"/>
    <sheet name="Annex 4 LDNO charges_E" sheetId="30" r:id="rId19"/>
    <sheet name="Annex 4 LDNO charges_F" sheetId="31" r:id="rId20"/>
    <sheet name="Annex 4 LDNO charges_G" sheetId="32" r:id="rId21"/>
    <sheet name="Annex 4 LDNO charges_J" sheetId="33" r:id="rId22"/>
    <sheet name="Annex 4 LDNO charges_K" sheetId="34" r:id="rId23"/>
    <sheet name="Annex 4 LDNO charges_L" sheetId="35" r:id="rId24"/>
    <sheet name="Annex 4 LDNO charges_M" sheetId="36" r:id="rId25"/>
    <sheet name="Annex 5 LLFs_A" sheetId="6" r:id="rId26"/>
    <sheet name="Annex 5 LLFs_B" sheetId="37" r:id="rId27"/>
    <sheet name="Annex 5 LLFs_C" sheetId="38" r:id="rId28"/>
    <sheet name="Annex 5 LLFs_D" sheetId="39" r:id="rId29"/>
    <sheet name="Annex 5 LLFs_E" sheetId="40" r:id="rId30"/>
    <sheet name="Annex 5 LLFs_F" sheetId="41" r:id="rId31"/>
    <sheet name="Annex 5 LLFs_F (2)" sheetId="42" r:id="rId32"/>
    <sheet name="Annex 5 LLFs_G" sheetId="43" r:id="rId33"/>
    <sheet name="Annex 5 LLFs_J" sheetId="44" r:id="rId34"/>
    <sheet name="Annex 5 LLFs_K" sheetId="45" r:id="rId35"/>
    <sheet name="Annex 5 LLFs_L" sheetId="46" r:id="rId36"/>
    <sheet name="Annex 5 LLFs_M" sheetId="47" r:id="rId37"/>
    <sheet name="Annex 6 new or amended EHV" sheetId="8" r:id="rId38"/>
    <sheet name="Nodal prices_A" sheetId="7" r:id="rId39"/>
    <sheet name="Nodal prices_B" sheetId="48" r:id="rId40"/>
    <sheet name="Nodal prices_C" sheetId="49" r:id="rId41"/>
    <sheet name="Nodal prices_D" sheetId="50" r:id="rId42"/>
    <sheet name="Nodal prices_E" sheetId="51" r:id="rId43"/>
    <sheet name="Nodal prices_F" sheetId="52" r:id="rId44"/>
    <sheet name="Nodal prices_G" sheetId="53" r:id="rId45"/>
    <sheet name="Nodal prices_J" sheetId="54" r:id="rId46"/>
    <sheet name="Nodal prices_K" sheetId="55" r:id="rId47"/>
    <sheet name="Nodal prices_L" sheetId="56" r:id="rId48"/>
    <sheet name="Nodal prices_M" sheetId="57" r:id="rId49"/>
    <sheet name="SSC TPR unit rate lookup" sheetId="16" r:id="rId50"/>
    <sheet name="Charge Calculator" sheetId="15" r:id="rId51"/>
  </sheets>
  <definedNames>
    <definedName name="_xlnm._FilterDatabase" localSheetId="12" hidden="1">'Annex 2 EHV charges'!$A$9:$M$13</definedName>
    <definedName name="_xlnm._FilterDatabase" localSheetId="22" hidden="1">'Annex 4 LDNO charges_K'!$A$11:$N$189</definedName>
    <definedName name="_xlnm._FilterDatabase" localSheetId="23" hidden="1">'Annex 4 LDNO charges_L'!$A$11:$N$189</definedName>
    <definedName name="_xlnm._FilterDatabase" localSheetId="49" hidden="1">'SSC TPR unit rate lookup'!$A$28:$D$1205</definedName>
    <definedName name="OLE_LINK1" localSheetId="13">'Annex 3 Preserved charges'!#REF!</definedName>
    <definedName name="_xlnm.Print_Area" localSheetId="1">'Annex 1 LV and HV charges_A'!$A$2:$K$45</definedName>
    <definedName name="_xlnm.Print_Area" localSheetId="2">'Annex 1 LV and HV charges_B'!$A$2:$K$45</definedName>
    <definedName name="_xlnm.Print_Area" localSheetId="3">'Annex 1 LV and HV charges_C'!$A$2:$K$45</definedName>
    <definedName name="_xlnm.Print_Area" localSheetId="4">'Annex 1 LV and HV charges_D'!$A$2:$K$45</definedName>
    <definedName name="_xlnm.Print_Area" localSheetId="5">'Annex 1 LV and HV charges_E'!$A$2:$K$45</definedName>
    <definedName name="_xlnm.Print_Area" localSheetId="6">'Annex 1 LV and HV charges_F'!$A$2:$K$45</definedName>
    <definedName name="_xlnm.Print_Area" localSheetId="7">'Annex 1 LV and HV charges_G'!$A$2:$K$45</definedName>
    <definedName name="_xlnm.Print_Area" localSheetId="8">'Annex 1 LV and HV charges_J'!$A$2:$K$45</definedName>
    <definedName name="_xlnm.Print_Area" localSheetId="9">'Annex 1 LV and HV charges_K'!$A$2:$K$45</definedName>
    <definedName name="_xlnm.Print_Area" localSheetId="10">'Annex 1 LV and HV charges_L'!$A$2:$K$45</definedName>
    <definedName name="_xlnm.Print_Area" localSheetId="11">'Annex 1 LV and HV charges_M'!$A$2:$K$45</definedName>
    <definedName name="_xlnm.Print_Area" localSheetId="12">'Annex 2 EHV charges'!$A$2:$O$13</definedName>
    <definedName name="_xlnm.Print_Area" localSheetId="13">'Annex 3 Preserved charges'!$A$2:$J$12</definedName>
    <definedName name="_xlnm.Print_Area" localSheetId="14">'Annex 4 LDNO charges_A'!$A$2:$J$190</definedName>
    <definedName name="_xlnm.Print_Area" localSheetId="15">'Annex 4 LDNO charges_B'!$A$2:$J$190</definedName>
    <definedName name="_xlnm.Print_Area" localSheetId="16">'Annex 4 LDNO charges_C'!$A$2:$J$190</definedName>
    <definedName name="_xlnm.Print_Area" localSheetId="17">'Annex 4 LDNO charges_D'!$A$2:$J$190</definedName>
    <definedName name="_xlnm.Print_Area" localSheetId="18">'Annex 4 LDNO charges_E'!$A$2:$J$190</definedName>
    <definedName name="_xlnm.Print_Area" localSheetId="19">'Annex 4 LDNO charges_F'!$A$2:$J$190</definedName>
    <definedName name="_xlnm.Print_Area" localSheetId="20">'Annex 4 LDNO charges_G'!$A$2:$J$189</definedName>
    <definedName name="_xlnm.Print_Area" localSheetId="21">'Annex 4 LDNO charges_J'!$A$2:$J$189</definedName>
    <definedName name="_xlnm.Print_Area" localSheetId="22">'Annex 4 LDNO charges_K'!$A$2:$J$189</definedName>
    <definedName name="_xlnm.Print_Area" localSheetId="23">'Annex 4 LDNO charges_L'!$A$2:$J$189</definedName>
    <definedName name="_xlnm.Print_Area" localSheetId="24">'Annex 4 LDNO charges_M'!$A$2:$J$189</definedName>
    <definedName name="_xlnm.Print_Area" localSheetId="25">'Annex 5 LLFs_A'!$A$1:$G$37</definedName>
    <definedName name="_xlnm.Print_Area" localSheetId="26">'Annex 5 LLFs_B'!$A$1:$F$39</definedName>
    <definedName name="_xlnm.Print_Area" localSheetId="27">'Annex 5 LLFs_C'!$A$1:$G$38</definedName>
    <definedName name="_xlnm.Print_Area" localSheetId="28">'Annex 5 LLFs_D'!$A$1:$F$39</definedName>
    <definedName name="_xlnm.Print_Area" localSheetId="29">'Annex 5 LLFs_E'!$A$1:$F$39</definedName>
    <definedName name="_xlnm.Print_Area" localSheetId="30">'Annex 5 LLFs_F'!$A$1:$F$39</definedName>
    <definedName name="_xlnm.Print_Area" localSheetId="31">'Annex 5 LLFs_F (2)'!$A$1:$F$35</definedName>
    <definedName name="_xlnm.Print_Area" localSheetId="32">'Annex 5 LLFs_G'!$A$1:$F$38</definedName>
    <definedName name="_xlnm.Print_Area" localSheetId="33">'Annex 5 LLFs_J'!$A$1:$G$38</definedName>
    <definedName name="_xlnm.Print_Area" localSheetId="34">'Annex 5 LLFs_K'!$A$1:$F$39</definedName>
    <definedName name="_xlnm.Print_Area" localSheetId="35">'Annex 5 LLFs_L'!$A$1:$F$39</definedName>
    <definedName name="_xlnm.Print_Area" localSheetId="36">'Annex 5 LLFs_M'!$A$1:$F$38</definedName>
    <definedName name="_xlnm.Print_Area" localSheetId="37">'Annex 6 new or amended EHV'!$A$4:$R$10</definedName>
    <definedName name="_xlnm.Print_Area" localSheetId="38">'Nodal prices_A'!$A$2:$D$26</definedName>
    <definedName name="_xlnm.Print_Area" localSheetId="39">'Nodal prices_B'!$A$2:$D$26</definedName>
    <definedName name="_xlnm.Print_Area" localSheetId="40">'Nodal prices_C'!$A$2:$D$26</definedName>
    <definedName name="_xlnm.Print_Area" localSheetId="41">'Nodal prices_D'!$A$2:$D$26</definedName>
    <definedName name="_xlnm.Print_Area" localSheetId="42">'Nodal prices_E'!$A$2:$D$26</definedName>
    <definedName name="_xlnm.Print_Area" localSheetId="43">'Nodal prices_F'!$A$2:$D$26</definedName>
    <definedName name="_xlnm.Print_Area" localSheetId="44">'Nodal prices_G'!$A$2:$D$26</definedName>
    <definedName name="_xlnm.Print_Area" localSheetId="45">'Nodal prices_J'!$A$2:$D$26</definedName>
    <definedName name="_xlnm.Print_Area" localSheetId="46">'Nodal prices_K'!$A$2:$D$26</definedName>
    <definedName name="_xlnm.Print_Area" localSheetId="47">'Nodal prices_L'!$A$2:$D$26</definedName>
    <definedName name="_xlnm.Print_Area" localSheetId="48">'Nodal prices_M'!$A$2:$D$26</definedName>
    <definedName name="_xlnm.Print_Titles" localSheetId="1">'Annex 1 LV and HV charges_A'!$2:$12</definedName>
    <definedName name="_xlnm.Print_Titles" localSheetId="2">'Annex 1 LV and HV charges_B'!$2:$12</definedName>
    <definedName name="_xlnm.Print_Titles" localSheetId="3">'Annex 1 LV and HV charges_C'!$2:$12</definedName>
    <definedName name="_xlnm.Print_Titles" localSheetId="4">'Annex 1 LV and HV charges_D'!$2:$12</definedName>
    <definedName name="_xlnm.Print_Titles" localSheetId="5">'Annex 1 LV and HV charges_E'!$2:$12</definedName>
    <definedName name="_xlnm.Print_Titles" localSheetId="6">'Annex 1 LV and HV charges_F'!$2:$12</definedName>
    <definedName name="_xlnm.Print_Titles" localSheetId="7">'Annex 1 LV and HV charges_G'!$2:$12</definedName>
    <definedName name="_xlnm.Print_Titles" localSheetId="8">'Annex 1 LV and HV charges_J'!$2:$12</definedName>
    <definedName name="_xlnm.Print_Titles" localSheetId="9">'Annex 1 LV and HV charges_K'!$2:$12</definedName>
    <definedName name="_xlnm.Print_Titles" localSheetId="10">'Annex 1 LV and HV charges_L'!$2:$12</definedName>
    <definedName name="_xlnm.Print_Titles" localSheetId="11">'Annex 1 LV and HV charges_M'!$2:$12</definedName>
    <definedName name="_xlnm.Print_Titles" localSheetId="12">'Annex 2 EHV charges'!$9:$9</definedName>
    <definedName name="_xlnm.Print_Titles" localSheetId="14">'Annex 4 LDNO charges_A'!$12:$12</definedName>
    <definedName name="_xlnm.Print_Titles" localSheetId="15">'Annex 4 LDNO charges_B'!$12:$12</definedName>
    <definedName name="_xlnm.Print_Titles" localSheetId="16">'Annex 4 LDNO charges_C'!$12:$12</definedName>
    <definedName name="_xlnm.Print_Titles" localSheetId="17">'Annex 4 LDNO charges_D'!$12:$12</definedName>
    <definedName name="_xlnm.Print_Titles" localSheetId="18">'Annex 4 LDNO charges_E'!$12:$12</definedName>
    <definedName name="_xlnm.Print_Titles" localSheetId="19">'Annex 4 LDNO charges_F'!$12:$12</definedName>
    <definedName name="_xlnm.Print_Titles" localSheetId="20">'Annex 4 LDNO charges_G'!$11:$11</definedName>
    <definedName name="_xlnm.Print_Titles" localSheetId="21">'Annex 4 LDNO charges_J'!$11:$11</definedName>
    <definedName name="_xlnm.Print_Titles" localSheetId="22">'Annex 4 LDNO charges_K'!$11:$11</definedName>
    <definedName name="_xlnm.Print_Titles" localSheetId="23">'Annex 4 LDNO charges_L'!$11:$11</definedName>
    <definedName name="_xlnm.Print_Titles" localSheetId="24">'Annex 4 LDNO charges_M'!$11:$11</definedName>
    <definedName name="_xlnm.Print_Titles" localSheetId="37">'Annex 6 new or amended EHV'!$4:$5</definedName>
    <definedName name="_xlnm.Print_Titles" localSheetId="38">'Nodal prices_A'!$2:$3</definedName>
    <definedName name="_xlnm.Print_Titles" localSheetId="39">'Nodal prices_B'!$2:$3</definedName>
    <definedName name="_xlnm.Print_Titles" localSheetId="40">'Nodal prices_C'!$2:$3</definedName>
    <definedName name="_xlnm.Print_Titles" localSheetId="41">'Nodal prices_D'!$2:$3</definedName>
    <definedName name="_xlnm.Print_Titles" localSheetId="42">'Nodal prices_E'!$2:$3</definedName>
    <definedName name="_xlnm.Print_Titles" localSheetId="43">'Nodal prices_F'!$2:$3</definedName>
    <definedName name="_xlnm.Print_Titles" localSheetId="44">'Nodal prices_G'!$2:$3</definedName>
    <definedName name="_xlnm.Print_Titles" localSheetId="45">'Nodal prices_J'!$2:$3</definedName>
    <definedName name="_xlnm.Print_Titles" localSheetId="46">'Nodal prices_K'!$2:$3</definedName>
    <definedName name="_xlnm.Print_Titles" localSheetId="47">'Nodal prices_L'!$2:$3</definedName>
    <definedName name="_xlnm.Print_Titles" localSheetId="48">'Nodal prices_M'!$2:$3</definedName>
    <definedName name="_xlnm.Print_Titles" localSheetId="49">'SSC TPR unit rate lookup'!$28:$28</definedName>
    <definedName name="Z_5032A364_B81A_48DA_88DA_AB3B86B47EE9_.wvu.PrintArea" localSheetId="1" hidden="1">'Annex 1 LV and HV charges_A'!$A$2:$K$44</definedName>
    <definedName name="Z_5032A364_B81A_48DA_88DA_AB3B86B47EE9_.wvu.PrintArea" localSheetId="2" hidden="1">'Annex 1 LV and HV charges_B'!$A$2:$K$44</definedName>
    <definedName name="Z_5032A364_B81A_48DA_88DA_AB3B86B47EE9_.wvu.PrintArea" localSheetId="3" hidden="1">'Annex 1 LV and HV charges_C'!$A$2:$K$44</definedName>
    <definedName name="Z_5032A364_B81A_48DA_88DA_AB3B86B47EE9_.wvu.PrintArea" localSheetId="4" hidden="1">'Annex 1 LV and HV charges_D'!$A$2:$K$44</definedName>
    <definedName name="Z_5032A364_B81A_48DA_88DA_AB3B86B47EE9_.wvu.PrintArea" localSheetId="5" hidden="1">'Annex 1 LV and HV charges_E'!$A$2:$K$44</definedName>
    <definedName name="Z_5032A364_B81A_48DA_88DA_AB3B86B47EE9_.wvu.PrintArea" localSheetId="6" hidden="1">'Annex 1 LV and HV charges_F'!$A$2:$K$44</definedName>
    <definedName name="Z_5032A364_B81A_48DA_88DA_AB3B86B47EE9_.wvu.PrintArea" localSheetId="7" hidden="1">'Annex 1 LV and HV charges_G'!$A$2:$K$44</definedName>
    <definedName name="Z_5032A364_B81A_48DA_88DA_AB3B86B47EE9_.wvu.PrintArea" localSheetId="8" hidden="1">'Annex 1 LV and HV charges_J'!$A$2:$K$44</definedName>
    <definedName name="Z_5032A364_B81A_48DA_88DA_AB3B86B47EE9_.wvu.PrintArea" localSheetId="9" hidden="1">'Annex 1 LV and HV charges_K'!$A$2:$K$44</definedName>
    <definedName name="Z_5032A364_B81A_48DA_88DA_AB3B86B47EE9_.wvu.PrintArea" localSheetId="10" hidden="1">'Annex 1 LV and HV charges_L'!$A$2:$K$44</definedName>
    <definedName name="Z_5032A364_B81A_48DA_88DA_AB3B86B47EE9_.wvu.PrintArea" localSheetId="11" hidden="1">'Annex 1 LV and HV charges_M'!$A$2:$K$44</definedName>
    <definedName name="Z_5032A364_B81A_48DA_88DA_AB3B86B47EE9_.wvu.PrintArea" localSheetId="12" hidden="1">'Annex 2 EHV charges'!$A$2:$I$13</definedName>
    <definedName name="Z_5032A364_B81A_48DA_88DA_AB3B86B47EE9_.wvu.PrintArea" localSheetId="13" hidden="1">'Annex 3 Preserved charges'!$A$2:$J$12</definedName>
    <definedName name="Z_5032A364_B81A_48DA_88DA_AB3B86B47EE9_.wvu.PrintArea" localSheetId="14" hidden="1">'Annex 4 LDNO charges_A'!$A$2:$I$190</definedName>
    <definedName name="Z_5032A364_B81A_48DA_88DA_AB3B86B47EE9_.wvu.PrintArea" localSheetId="15" hidden="1">'Annex 4 LDNO charges_B'!$A$2:$I$190</definedName>
    <definedName name="Z_5032A364_B81A_48DA_88DA_AB3B86B47EE9_.wvu.PrintArea" localSheetId="16" hidden="1">'Annex 4 LDNO charges_C'!$A$2:$I$190</definedName>
    <definedName name="Z_5032A364_B81A_48DA_88DA_AB3B86B47EE9_.wvu.PrintArea" localSheetId="17" hidden="1">'Annex 4 LDNO charges_D'!$A$2:$I$190</definedName>
    <definedName name="Z_5032A364_B81A_48DA_88DA_AB3B86B47EE9_.wvu.PrintArea" localSheetId="18" hidden="1">'Annex 4 LDNO charges_E'!$A$2:$I$190</definedName>
    <definedName name="Z_5032A364_B81A_48DA_88DA_AB3B86B47EE9_.wvu.PrintArea" localSheetId="19" hidden="1">'Annex 4 LDNO charges_F'!$A$2:$I$190</definedName>
    <definedName name="Z_5032A364_B81A_48DA_88DA_AB3B86B47EE9_.wvu.PrintArea" localSheetId="20" hidden="1">'Annex 4 LDNO charges_G'!$A$2:$I$189</definedName>
    <definedName name="Z_5032A364_B81A_48DA_88DA_AB3B86B47EE9_.wvu.PrintArea" localSheetId="21" hidden="1">'Annex 4 LDNO charges_J'!$A$2:$I$189</definedName>
    <definedName name="Z_5032A364_B81A_48DA_88DA_AB3B86B47EE9_.wvu.PrintArea" localSheetId="22" hidden="1">'Annex 4 LDNO charges_K'!$A$2:$I$189</definedName>
    <definedName name="Z_5032A364_B81A_48DA_88DA_AB3B86B47EE9_.wvu.PrintArea" localSheetId="23" hidden="1">'Annex 4 LDNO charges_L'!$A$2:$I$189</definedName>
    <definedName name="Z_5032A364_B81A_48DA_88DA_AB3B86B47EE9_.wvu.PrintArea" localSheetId="24" hidden="1">'Annex 4 LDNO charges_M'!$A$2:$I$189</definedName>
    <definedName name="Z_5032A364_B81A_48DA_88DA_AB3B86B47EE9_.wvu.PrintArea" localSheetId="25" hidden="1">'Annex 5 LLFs_A'!$A$3:$E$37</definedName>
    <definedName name="Z_5032A364_B81A_48DA_88DA_AB3B86B47EE9_.wvu.PrintArea" localSheetId="26" hidden="1">'Annex 5 LLFs_B'!$A$3:$E$39</definedName>
    <definedName name="Z_5032A364_B81A_48DA_88DA_AB3B86B47EE9_.wvu.PrintArea" localSheetId="27" hidden="1">'Annex 5 LLFs_C'!$A$3:$E$38</definedName>
    <definedName name="Z_5032A364_B81A_48DA_88DA_AB3B86B47EE9_.wvu.PrintArea" localSheetId="28" hidden="1">'Annex 5 LLFs_D'!$A$3:$E$39</definedName>
    <definedName name="Z_5032A364_B81A_48DA_88DA_AB3B86B47EE9_.wvu.PrintArea" localSheetId="29" hidden="1">'Annex 5 LLFs_E'!$A$3:$E$39</definedName>
    <definedName name="Z_5032A364_B81A_48DA_88DA_AB3B86B47EE9_.wvu.PrintArea" localSheetId="30" hidden="1">'Annex 5 LLFs_F'!$A$3:$E$39</definedName>
    <definedName name="Z_5032A364_B81A_48DA_88DA_AB3B86B47EE9_.wvu.PrintArea" localSheetId="31" hidden="1">'Annex 5 LLFs_F (2)'!$A$3:$E$35</definedName>
    <definedName name="Z_5032A364_B81A_48DA_88DA_AB3B86B47EE9_.wvu.PrintArea" localSheetId="32" hidden="1">'Annex 5 LLFs_G'!$A$3:$E$38</definedName>
    <definedName name="Z_5032A364_B81A_48DA_88DA_AB3B86B47EE9_.wvu.PrintArea" localSheetId="33" hidden="1">'Annex 5 LLFs_J'!$A$3:$E$38</definedName>
    <definedName name="Z_5032A364_B81A_48DA_88DA_AB3B86B47EE9_.wvu.PrintArea" localSheetId="34" hidden="1">'Annex 5 LLFs_K'!$A$3:$E$39</definedName>
    <definedName name="Z_5032A364_B81A_48DA_88DA_AB3B86B47EE9_.wvu.PrintArea" localSheetId="35" hidden="1">'Annex 5 LLFs_L'!$A$3:$E$39</definedName>
    <definedName name="Z_5032A364_B81A_48DA_88DA_AB3B86B47EE9_.wvu.PrintArea" localSheetId="36" hidden="1">'Annex 5 LLFs_M'!$A$3:$E$38</definedName>
    <definedName name="Z_5032A364_B81A_48DA_88DA_AB3B86B47EE9_.wvu.PrintArea" localSheetId="37" hidden="1">'Annex 6 new or amended EHV'!$A$1:$P$10</definedName>
    <definedName name="Z_5032A364_B81A_48DA_88DA_AB3B86B47EE9_.wvu.PrintArea" localSheetId="38" hidden="1">'Nodal prices_A'!$A$2:$D$26</definedName>
    <definedName name="Z_5032A364_B81A_48DA_88DA_AB3B86B47EE9_.wvu.PrintArea" localSheetId="39" hidden="1">'Nodal prices_B'!$A$2:$D$26</definedName>
    <definedName name="Z_5032A364_B81A_48DA_88DA_AB3B86B47EE9_.wvu.PrintArea" localSheetId="40" hidden="1">'Nodal prices_C'!$A$2:$D$26</definedName>
    <definedName name="Z_5032A364_B81A_48DA_88DA_AB3B86B47EE9_.wvu.PrintArea" localSheetId="41" hidden="1">'Nodal prices_D'!$A$2:$D$26</definedName>
    <definedName name="Z_5032A364_B81A_48DA_88DA_AB3B86B47EE9_.wvu.PrintArea" localSheetId="42" hidden="1">'Nodal prices_E'!$A$2:$D$26</definedName>
    <definedName name="Z_5032A364_B81A_48DA_88DA_AB3B86B47EE9_.wvu.PrintArea" localSheetId="43" hidden="1">'Nodal prices_F'!$A$2:$D$26</definedName>
    <definedName name="Z_5032A364_B81A_48DA_88DA_AB3B86B47EE9_.wvu.PrintArea" localSheetId="44" hidden="1">'Nodal prices_G'!$A$2:$D$26</definedName>
    <definedName name="Z_5032A364_B81A_48DA_88DA_AB3B86B47EE9_.wvu.PrintArea" localSheetId="45" hidden="1">'Nodal prices_J'!$A$2:$D$26</definedName>
    <definedName name="Z_5032A364_B81A_48DA_88DA_AB3B86B47EE9_.wvu.PrintArea" localSheetId="46" hidden="1">'Nodal prices_K'!$A$2:$D$26</definedName>
    <definedName name="Z_5032A364_B81A_48DA_88DA_AB3B86B47EE9_.wvu.PrintArea" localSheetId="47" hidden="1">'Nodal prices_L'!$A$2:$D$26</definedName>
    <definedName name="Z_5032A364_B81A_48DA_88DA_AB3B86B47EE9_.wvu.PrintArea" localSheetId="48" hidden="1">'Nodal prices_M'!$A$2:$D$26</definedName>
    <definedName name="Z_5032A364_B81A_48DA_88DA_AB3B86B47EE9_.wvu.PrintTitles" localSheetId="1" hidden="1">'Annex 1 LV and HV charges_A'!$2:$12</definedName>
    <definedName name="Z_5032A364_B81A_48DA_88DA_AB3B86B47EE9_.wvu.PrintTitles" localSheetId="2" hidden="1">'Annex 1 LV and HV charges_B'!$2:$12</definedName>
    <definedName name="Z_5032A364_B81A_48DA_88DA_AB3B86B47EE9_.wvu.PrintTitles" localSheetId="3" hidden="1">'Annex 1 LV and HV charges_C'!$2:$12</definedName>
    <definedName name="Z_5032A364_B81A_48DA_88DA_AB3B86B47EE9_.wvu.PrintTitles" localSheetId="4" hidden="1">'Annex 1 LV and HV charges_D'!$2:$12</definedName>
    <definedName name="Z_5032A364_B81A_48DA_88DA_AB3B86B47EE9_.wvu.PrintTitles" localSheetId="5" hidden="1">'Annex 1 LV and HV charges_E'!$2:$12</definedName>
    <definedName name="Z_5032A364_B81A_48DA_88DA_AB3B86B47EE9_.wvu.PrintTitles" localSheetId="6" hidden="1">'Annex 1 LV and HV charges_F'!$2:$12</definedName>
    <definedName name="Z_5032A364_B81A_48DA_88DA_AB3B86B47EE9_.wvu.PrintTitles" localSheetId="7" hidden="1">'Annex 1 LV and HV charges_G'!$2:$12</definedName>
    <definedName name="Z_5032A364_B81A_48DA_88DA_AB3B86B47EE9_.wvu.PrintTitles" localSheetId="8" hidden="1">'Annex 1 LV and HV charges_J'!$2:$12</definedName>
    <definedName name="Z_5032A364_B81A_48DA_88DA_AB3B86B47EE9_.wvu.PrintTitles" localSheetId="9" hidden="1">'Annex 1 LV and HV charges_K'!$2:$12</definedName>
    <definedName name="Z_5032A364_B81A_48DA_88DA_AB3B86B47EE9_.wvu.PrintTitles" localSheetId="10" hidden="1">'Annex 1 LV and HV charges_L'!$2:$12</definedName>
    <definedName name="Z_5032A364_B81A_48DA_88DA_AB3B86B47EE9_.wvu.PrintTitles" localSheetId="11" hidden="1">'Annex 1 LV and HV charges_M'!$2:$12</definedName>
    <definedName name="Z_5032A364_B81A_48DA_88DA_AB3B86B47EE9_.wvu.PrintTitles" localSheetId="12" hidden="1">'Annex 2 EHV charges'!$2:$9</definedName>
    <definedName name="Z_5032A364_B81A_48DA_88DA_AB3B86B47EE9_.wvu.PrintTitles" localSheetId="14" hidden="1">'Annex 4 LDNO charges_A'!$2:$12</definedName>
    <definedName name="Z_5032A364_B81A_48DA_88DA_AB3B86B47EE9_.wvu.PrintTitles" localSheetId="15" hidden="1">'Annex 4 LDNO charges_B'!$2:$12</definedName>
    <definedName name="Z_5032A364_B81A_48DA_88DA_AB3B86B47EE9_.wvu.PrintTitles" localSheetId="16" hidden="1">'Annex 4 LDNO charges_C'!$2:$12</definedName>
    <definedName name="Z_5032A364_B81A_48DA_88DA_AB3B86B47EE9_.wvu.PrintTitles" localSheetId="17" hidden="1">'Annex 4 LDNO charges_D'!$2:$12</definedName>
    <definedName name="Z_5032A364_B81A_48DA_88DA_AB3B86B47EE9_.wvu.PrintTitles" localSheetId="18" hidden="1">'Annex 4 LDNO charges_E'!$2:$12</definedName>
    <definedName name="Z_5032A364_B81A_48DA_88DA_AB3B86B47EE9_.wvu.PrintTitles" localSheetId="19" hidden="1">'Annex 4 LDNO charges_F'!$2:$12</definedName>
    <definedName name="Z_5032A364_B81A_48DA_88DA_AB3B86B47EE9_.wvu.PrintTitles" localSheetId="20" hidden="1">'Annex 4 LDNO charges_G'!$2:$11</definedName>
    <definedName name="Z_5032A364_B81A_48DA_88DA_AB3B86B47EE9_.wvu.PrintTitles" localSheetId="21" hidden="1">'Annex 4 LDNO charges_J'!$2:$11</definedName>
    <definedName name="Z_5032A364_B81A_48DA_88DA_AB3B86B47EE9_.wvu.PrintTitles" localSheetId="22" hidden="1">'Annex 4 LDNO charges_K'!$2:$11</definedName>
    <definedName name="Z_5032A364_B81A_48DA_88DA_AB3B86B47EE9_.wvu.PrintTitles" localSheetId="23" hidden="1">'Annex 4 LDNO charges_L'!$2:$11</definedName>
    <definedName name="Z_5032A364_B81A_48DA_88DA_AB3B86B47EE9_.wvu.PrintTitles" localSheetId="24" hidden="1">'Annex 4 LDNO charges_M'!$2:$11</definedName>
    <definedName name="Z_5032A364_B81A_48DA_88DA_AB3B86B47EE9_.wvu.PrintTitles" localSheetId="37" hidden="1">'Annex 6 new or amended EHV'!$4:$5</definedName>
    <definedName name="Z_5032A364_B81A_48DA_88DA_AB3B86B47EE9_.wvu.PrintTitles" localSheetId="38" hidden="1">'Nodal prices_A'!$2:$3</definedName>
    <definedName name="Z_5032A364_B81A_48DA_88DA_AB3B86B47EE9_.wvu.PrintTitles" localSheetId="39" hidden="1">'Nodal prices_B'!$2:$3</definedName>
    <definedName name="Z_5032A364_B81A_48DA_88DA_AB3B86B47EE9_.wvu.PrintTitles" localSheetId="40" hidden="1">'Nodal prices_C'!$2:$3</definedName>
    <definedName name="Z_5032A364_B81A_48DA_88DA_AB3B86B47EE9_.wvu.PrintTitles" localSheetId="41" hidden="1">'Nodal prices_D'!$2:$3</definedName>
    <definedName name="Z_5032A364_B81A_48DA_88DA_AB3B86B47EE9_.wvu.PrintTitles" localSheetId="42" hidden="1">'Nodal prices_E'!$2:$3</definedName>
    <definedName name="Z_5032A364_B81A_48DA_88DA_AB3B86B47EE9_.wvu.PrintTitles" localSheetId="43" hidden="1">'Nodal prices_F'!$2:$3</definedName>
    <definedName name="Z_5032A364_B81A_48DA_88DA_AB3B86B47EE9_.wvu.PrintTitles" localSheetId="44" hidden="1">'Nodal prices_G'!$2:$3</definedName>
    <definedName name="Z_5032A364_B81A_48DA_88DA_AB3B86B47EE9_.wvu.PrintTitles" localSheetId="45" hidden="1">'Nodal prices_J'!$2:$3</definedName>
    <definedName name="Z_5032A364_B81A_48DA_88DA_AB3B86B47EE9_.wvu.PrintTitles" localSheetId="46" hidden="1">'Nodal prices_K'!$2:$3</definedName>
    <definedName name="Z_5032A364_B81A_48DA_88DA_AB3B86B47EE9_.wvu.PrintTitles" localSheetId="47" hidden="1">'Nodal prices_L'!$2:$3</definedName>
    <definedName name="Z_5032A364_B81A_48DA_88DA_AB3B86B47EE9_.wvu.PrintTitles" localSheetId="48" hidden="1">'Nodal prices_M'!$2:$3</definedName>
  </definedNames>
  <calcPr calcId="171027"/>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26" l="1"/>
  <c r="A2" i="57" l="1"/>
  <c r="A2" i="56"/>
  <c r="A2" i="55"/>
  <c r="A2" i="54"/>
  <c r="A2" i="53"/>
  <c r="A2" i="52"/>
  <c r="A2" i="51"/>
  <c r="A2" i="50"/>
  <c r="A2" i="49"/>
  <c r="A2" i="48"/>
  <c r="A2" i="7"/>
  <c r="A98" i="8"/>
  <c r="A94" i="8"/>
  <c r="A89" i="8"/>
  <c r="A85" i="8"/>
  <c r="A80" i="8"/>
  <c r="A76" i="8"/>
  <c r="A71" i="8"/>
  <c r="A67" i="8"/>
  <c r="A62" i="8"/>
  <c r="A58" i="8"/>
  <c r="A53" i="8"/>
  <c r="A49" i="8"/>
  <c r="A44" i="8"/>
  <c r="A40" i="8"/>
  <c r="A35" i="8"/>
  <c r="A31" i="8"/>
  <c r="A26" i="8"/>
  <c r="A22" i="8"/>
  <c r="A17" i="8"/>
  <c r="A13" i="8"/>
  <c r="A8" i="8"/>
  <c r="A4" i="8"/>
  <c r="A3" i="47"/>
  <c r="A3" i="46"/>
  <c r="A3" i="45"/>
  <c r="A3" i="44"/>
  <c r="A3" i="43"/>
  <c r="A3" i="42"/>
  <c r="A3" i="41"/>
  <c r="A3" i="40"/>
  <c r="A3" i="39"/>
  <c r="A3" i="38"/>
  <c r="A3" i="37"/>
  <c r="A3" i="6"/>
  <c r="A2" i="36"/>
  <c r="A2" i="35"/>
  <c r="A2" i="34"/>
  <c r="A2" i="33"/>
  <c r="A2" i="32"/>
  <c r="A2" i="31"/>
  <c r="A2" i="30"/>
  <c r="A2" i="29"/>
  <c r="A2" i="28"/>
  <c r="A2" i="27"/>
  <c r="A2" i="5"/>
  <c r="A117" i="12"/>
  <c r="A106" i="12"/>
  <c r="A95" i="12"/>
  <c r="A84" i="12"/>
  <c r="A73" i="12"/>
  <c r="A62" i="12"/>
  <c r="A51" i="12"/>
  <c r="A39" i="12"/>
  <c r="A27" i="12"/>
  <c r="A16" i="12"/>
  <c r="A2" i="4" l="1"/>
  <c r="A2" i="12"/>
  <c r="A2" i="25"/>
  <c r="A2" i="24"/>
  <c r="A2" i="23"/>
  <c r="A2" i="22"/>
  <c r="A2" i="21"/>
  <c r="A2" i="20"/>
  <c r="A2" i="19"/>
  <c r="A2" i="2"/>
  <c r="A2" i="18"/>
  <c r="A2" i="17"/>
  <c r="B13" i="1"/>
  <c r="B9" i="1"/>
  <c r="G5" i="8" l="1"/>
  <c r="H5" i="8"/>
  <c r="I5" i="8"/>
  <c r="J5" i="8"/>
  <c r="K5" i="8"/>
  <c r="L5" i="8"/>
  <c r="M5" i="8"/>
  <c r="N5" i="8"/>
  <c r="I14" i="15" l="1"/>
  <c r="H14" i="15"/>
  <c r="B2" i="15" l="1"/>
  <c r="I10" i="15" l="1"/>
  <c r="H10" i="15"/>
  <c r="B11" i="1"/>
  <c r="H17" i="15" l="1"/>
  <c r="R9" i="15"/>
  <c r="S9" i="15"/>
  <c r="T9" i="15"/>
  <c r="Q9" i="15"/>
  <c r="N9" i="15"/>
  <c r="O9" i="15"/>
  <c r="P9" i="15"/>
  <c r="M9" i="15"/>
  <c r="D9" i="15"/>
  <c r="E9" i="15"/>
  <c r="F9" i="15"/>
  <c r="G9" i="15"/>
  <c r="I9" i="15"/>
  <c r="H9" i="15"/>
  <c r="C9" i="15"/>
  <c r="N10" i="15" l="1"/>
  <c r="C14" i="15" l="1"/>
  <c r="R13" i="15" l="1"/>
  <c r="R14" i="15" s="1"/>
  <c r="N14" i="15"/>
  <c r="O14" i="15"/>
  <c r="P14" i="15"/>
  <c r="Q14" i="15"/>
  <c r="S14" i="15"/>
  <c r="T14" i="15"/>
  <c r="M14" i="15"/>
  <c r="T10" i="15"/>
  <c r="S10" i="15"/>
  <c r="R10" i="15"/>
  <c r="Q10" i="15"/>
  <c r="Q17" i="15" s="1"/>
  <c r="P10" i="15"/>
  <c r="P17" i="15" s="1"/>
  <c r="O10" i="15"/>
  <c r="O17" i="15" s="1"/>
  <c r="N17" i="15"/>
  <c r="M10" i="15"/>
  <c r="M17" i="15" s="1"/>
  <c r="D14" i="15"/>
  <c r="E14" i="15"/>
  <c r="F14" i="15"/>
  <c r="H18" i="15" s="1"/>
  <c r="G14" i="15"/>
  <c r="S17" i="15" l="1"/>
  <c r="T18" i="15"/>
  <c r="R17" i="15"/>
  <c r="P18" i="15"/>
  <c r="M21" i="15"/>
  <c r="T17" i="15"/>
  <c r="M18" i="15"/>
  <c r="Q18" i="15"/>
  <c r="N18" i="15"/>
  <c r="S18" i="15"/>
  <c r="O18" i="15"/>
  <c r="R18" i="15"/>
  <c r="N21" i="15" l="1"/>
  <c r="M22" i="15"/>
  <c r="N22" i="15"/>
  <c r="E10" i="15"/>
  <c r="G10" i="15"/>
  <c r="C10" i="15"/>
  <c r="C17" i="15" s="1"/>
  <c r="F10" i="15"/>
  <c r="D10" i="15"/>
  <c r="C18" i="15" l="1"/>
  <c r="G17" i="15"/>
  <c r="G18" i="15"/>
  <c r="D17" i="15"/>
  <c r="D18" i="15"/>
  <c r="E18" i="15"/>
  <c r="E17" i="15"/>
  <c r="F17" i="15"/>
  <c r="F18" i="15"/>
  <c r="I17" i="15"/>
  <c r="I18" i="15"/>
  <c r="C21" i="15" l="1"/>
  <c r="C22" i="15"/>
</calcChain>
</file>

<file path=xl/sharedStrings.xml><?xml version="1.0" encoding="utf-8"?>
<sst xmlns="http://schemas.openxmlformats.org/spreadsheetml/2006/main" count="18086" uniqueCount="8823">
  <si>
    <t>Domestic Unrestricted</t>
  </si>
  <si>
    <t>Domestic Two Rate</t>
  </si>
  <si>
    <t>LV Medium Non-Domestic</t>
  </si>
  <si>
    <t>LV UMS (Pseudo HH Metered)</t>
  </si>
  <si>
    <t>LV Generation Intermittent</t>
  </si>
  <si>
    <t>LV Generation Non-Intermittent</t>
  </si>
  <si>
    <t>LV Sub Generation Intermittent</t>
  </si>
  <si>
    <t>LV Sub Generation Non-Intermittent</t>
  </si>
  <si>
    <t>HV Generation Intermittent</t>
  </si>
  <si>
    <t>HV Generation Non-Intermittent</t>
  </si>
  <si>
    <t>LV Sub Generation NHH</t>
  </si>
  <si>
    <t>Domestic Off Peak (related MPAN)</t>
  </si>
  <si>
    <t>Small Non Domestic Unrestricted</t>
  </si>
  <si>
    <t>Small Non Domestic Two Rate</t>
  </si>
  <si>
    <t>Small Non Domestic Off Peak (related MPAN)</t>
  </si>
  <si>
    <t>LV Sub Medium Non-Domestic</t>
  </si>
  <si>
    <t>HV Medium Non-Domestic</t>
  </si>
  <si>
    <t>LV HH Metered</t>
  </si>
  <si>
    <t>LV Sub HH Metered</t>
  </si>
  <si>
    <t>HV HH Metered</t>
  </si>
  <si>
    <t>5-8</t>
  </si>
  <si>
    <t>LDNO LV: Domestic Unrestricted</t>
  </si>
  <si>
    <t>LDNO LV: Domestic Two Rate</t>
  </si>
  <si>
    <t>LDNO LV: Domestic Off Peak (related MPAN)</t>
  </si>
  <si>
    <t>LDNO LV: Small Non Domestic Unrestricted</t>
  </si>
  <si>
    <t>LDNO LV: Small Non Domestic Two Rate</t>
  </si>
  <si>
    <t>LDNO LV: Small Non Domestic Off Peak (related MPAN)</t>
  </si>
  <si>
    <t>LDNO LV: LV Medium Non-Domestic</t>
  </si>
  <si>
    <t>LDNO LV: LV HH Metered</t>
  </si>
  <si>
    <t>LDNO LV: LV UMS (Pseudo HH Metered)</t>
  </si>
  <si>
    <t>LDNO LV: LV Generation Intermittent</t>
  </si>
  <si>
    <t>LDNO LV: LV Generation Non-Intermittent</t>
  </si>
  <si>
    <t>LDNO HV: Domestic Unrestricted</t>
  </si>
  <si>
    <t>LDNO HV: Domestic Two Rate</t>
  </si>
  <si>
    <t>LDNO HV: Domestic Off Peak (related MPAN)</t>
  </si>
  <si>
    <t>LDNO HV: Small Non Domestic Unrestricted</t>
  </si>
  <si>
    <t>LDNO HV: Small Non Domestic Two Rate</t>
  </si>
  <si>
    <t>LDNO HV: Small Non Domestic Off Peak (related MPAN)</t>
  </si>
  <si>
    <t>LDNO HV: LV Medium Non-Domestic</t>
  </si>
  <si>
    <t>LDNO HV: LV HH Metered</t>
  </si>
  <si>
    <t>LDNO HV: LV Sub HH Metered</t>
  </si>
  <si>
    <t>LDNO HV: HV HH Metered</t>
  </si>
  <si>
    <t>LDNO HV: LV UMS (Pseudo HH Metered)</t>
  </si>
  <si>
    <t>LDNO HV: LV Sub Generation NHH</t>
  </si>
  <si>
    <t>LDNO HV: LV Generation Intermittent</t>
  </si>
  <si>
    <t>LDNO HV: LV Generation Non-Intermittent</t>
  </si>
  <si>
    <t>LDNO HV: LV Sub Generation Intermittent</t>
  </si>
  <si>
    <t>LDNO HV: LV Sub Generation Non-Intermittent</t>
  </si>
  <si>
    <t>LDNO HV: HV Generation Intermittent</t>
  </si>
  <si>
    <t>LDNO HV: HV Generation Non-Intermittent</t>
  </si>
  <si>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</si>
  <si>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</si>
  <si>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</si>
  <si>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</si>
  <si>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</si>
  <si>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</si>
  <si>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</si>
  <si>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</si>
  <si>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</si>
  <si>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</si>
  <si>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Demand</t>
  </si>
  <si>
    <t>Generation</t>
  </si>
  <si>
    <t>LDNO EHV: Domestic Unrestricted</t>
  </si>
  <si>
    <t>LDNO EHV: Domestic Two Rate</t>
  </si>
  <si>
    <t>LDNO EHV: Domestic Off Peak (related MPAN)</t>
  </si>
  <si>
    <t>LDNO EHV: Small Non Domestic Unrestricted</t>
  </si>
  <si>
    <t>LDNO EHV: Small Non Domestic Two Rate</t>
  </si>
  <si>
    <t>LDNO EHV: Small Non Domestic Off Peak (related MPAN)</t>
  </si>
  <si>
    <t>LDNO EHV: LV Medium Non-Domestic</t>
  </si>
  <si>
    <t>LDNO EHV: LV HH Metered</t>
  </si>
  <si>
    <t>LDNO EHV: LV Sub HH Metered</t>
  </si>
  <si>
    <t>LDNO EHV: HV HH Metered</t>
  </si>
  <si>
    <t>LDNO EHV: LV UMS (Pseudo HH Metered)</t>
  </si>
  <si>
    <t>LDNO EHV: LV Sub Generation NHH</t>
  </si>
  <si>
    <t>LDNO EHV: LV Generation Intermittent</t>
  </si>
  <si>
    <t>LDNO EHV: LV Generation Non-Intermittent</t>
  </si>
  <si>
    <t>LDNO EHV: LV Sub Generation Intermittent</t>
  </si>
  <si>
    <t>LDNO EHV: LV Sub Generation Non-Intermittent</t>
  </si>
  <si>
    <t>LDNO EHV: HV Generation Intermittent</t>
  </si>
  <si>
    <t>LDNO EHV: HV Generation Non-Intermittent</t>
  </si>
  <si>
    <t>Time periods</t>
  </si>
  <si>
    <t>Notes</t>
  </si>
  <si>
    <t>All the above times are in UK Clock time</t>
  </si>
  <si>
    <t>Saturday and Sunday
All Year</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</si>
  <si>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</si>
  <si>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</si>
  <si>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</si>
  <si>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</si>
  <si>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</si>
  <si>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</si>
  <si>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</si>
  <si>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</si>
  <si>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</si>
  <si>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</si>
  <si>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</si>
  <si>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</si>
  <si>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Notes to DNOs populating this spreadsheet</t>
  </si>
  <si>
    <t>LDNO HVplus: Domestic Unrestricted</t>
  </si>
  <si>
    <t>LDNO HVplus: Domestic Two Rate</t>
  </si>
  <si>
    <t>LDNO HVplus: Domestic Off Peak (related MPAN)</t>
  </si>
  <si>
    <t>LDNO HVplus: Small Non Domestic Unrestricted</t>
  </si>
  <si>
    <t>LDNO HVplus: Small Non Domestic Two Rate</t>
  </si>
  <si>
    <t>LDNO HVplus: Small Non Domestic Off Peak (related MPAN)</t>
  </si>
  <si>
    <t>LDNO HVplus: LV Medium Non-Domestic</t>
  </si>
  <si>
    <t>LDNO HVplus: LV Sub Medium Non-Domestic</t>
  </si>
  <si>
    <t>LDNO HVplus: HV Medium Non-Domestic</t>
  </si>
  <si>
    <t>LDNO HVplus: LV HH Metered</t>
  </si>
  <si>
    <t>LDNO HVplus: LV Sub HH Metered</t>
  </si>
  <si>
    <t>LDNO HVplus: HV HH Metered</t>
  </si>
  <si>
    <t>LDNO HVplus: LV UMS (Pseudo HH Metered)</t>
  </si>
  <si>
    <t>LDNO HVplus: LV Sub Generation NHH</t>
  </si>
  <si>
    <t>LDNO HVplus: LV Generation Intermittent</t>
  </si>
  <si>
    <t>LDNO HVplus: LV Generation Non-Intermittent</t>
  </si>
  <si>
    <t>LDNO HVplus: LV Sub Generation Intermittent</t>
  </si>
  <si>
    <t>LDNO HVplus: LV Sub Generation Non-Intermittent</t>
  </si>
  <si>
    <t>LDNO HVplus: HV Generation Intermittent</t>
  </si>
  <si>
    <t>LDNO HVplus: HV Generation Non-Intermittent</t>
  </si>
  <si>
    <t>LDNO EHV: LV Sub Medium Non-Domestic</t>
  </si>
  <si>
    <t>LDNO EHV: HV Medium Non-Domestic</t>
  </si>
  <si>
    <t>LDNO 132kV/EHV: Domestic Unrestricted</t>
  </si>
  <si>
    <t>LDNO 132kV/EHV: Domestic Two Rate</t>
  </si>
  <si>
    <t>LDNO 132kV/EHV: Domestic Off Peak (related MPAN)</t>
  </si>
  <si>
    <t>LDNO 132kV/EHV: Small Non Domestic Unrestricted</t>
  </si>
  <si>
    <t>LDNO 132kV/EHV: Small Non Domestic Two Rate</t>
  </si>
  <si>
    <t>LDNO 132kV/EHV: Small Non Domestic Off Peak (related MPAN)</t>
  </si>
  <si>
    <t>LDNO 132kV/EHV: LV Medium Non-Domestic</t>
  </si>
  <si>
    <t>LDNO 132kV/EHV: LV Sub Medium Non-Domestic</t>
  </si>
  <si>
    <t>LDNO 132kV/EHV: HV Medium Non-Domestic</t>
  </si>
  <si>
    <t>LDNO 132kV/EHV: LV HH Metered</t>
  </si>
  <si>
    <t>LDNO 132kV/EHV: LV Sub HH Metered</t>
  </si>
  <si>
    <t>LDNO 132kV/EHV: HV HH Metered</t>
  </si>
  <si>
    <t>LDNO 132kV/EHV: LV UMS (Pseudo HH Metered)</t>
  </si>
  <si>
    <t>LDNO 132kV/EHV: LV Sub Generation NHH</t>
  </si>
  <si>
    <t>LDNO 132kV/EHV: LV Generation Intermittent</t>
  </si>
  <si>
    <t>LDNO 132kV/EHV: LV Generation Non-Intermittent</t>
  </si>
  <si>
    <t>LDNO 132kV/EHV: LV Sub Generation Intermittent</t>
  </si>
  <si>
    <t>LDNO 132kV/EHV: LV Sub Generation Non-Intermittent</t>
  </si>
  <si>
    <t>LDNO 132kV/EHV: HV Generation Intermittent</t>
  </si>
  <si>
    <t>LDNO 132kV/EHV: HV Generation Non-Intermittent</t>
  </si>
  <si>
    <t>LDNO 132kV: Domestic Unrestricted</t>
  </si>
  <si>
    <t>LDNO 132kV: Domestic Two Rate</t>
  </si>
  <si>
    <t>LDNO 132kV: Domestic Off Peak (related MPAN)</t>
  </si>
  <si>
    <t>LDNO 132kV: Small Non Domestic Unrestricted</t>
  </si>
  <si>
    <t>LDNO 132kV: Small Non Domestic Two Rate</t>
  </si>
  <si>
    <t>LDNO 132kV: Small Non Domestic Off Peak (related MPAN)</t>
  </si>
  <si>
    <t>LDNO 132kV: LV Medium Non-Domestic</t>
  </si>
  <si>
    <t>LDNO 132kV: LV Sub Medium Non-Domestic</t>
  </si>
  <si>
    <t>LDNO 132kV: HV Medium Non-Domestic</t>
  </si>
  <si>
    <t>LDNO 132kV: LV HH Metered</t>
  </si>
  <si>
    <t>LDNO 132kV: LV Sub HH Metered</t>
  </si>
  <si>
    <t>LDNO 132kV: HV HH Metered</t>
  </si>
  <si>
    <t>LDNO 132kV: LV UMS (Pseudo HH Metered)</t>
  </si>
  <si>
    <t>LDNO 132kV: LV Sub Generation NHH</t>
  </si>
  <si>
    <t>LDNO 132kV: LV Generation Intermittent</t>
  </si>
  <si>
    <t>LDNO 132kV: LV Generation Non-Intermittent</t>
  </si>
  <si>
    <t>LDNO 132kV: LV Sub Generation Intermittent</t>
  </si>
  <si>
    <t>LDNO 132kV: LV Sub Generation Non-Intermittent</t>
  </si>
  <si>
    <t>LDNO 132kV: HV Generation Intermittent</t>
  </si>
  <si>
    <t>LDNO 132kV: HV Generation Non-Intermittent</t>
  </si>
  <si>
    <t>LDNO 0000: Domestic Unrestricted</t>
  </si>
  <si>
    <t>LDNO 0000: Domestic Two Rate</t>
  </si>
  <si>
    <t>LDNO 0000: Domestic Off Peak (related MPAN)</t>
  </si>
  <si>
    <t>LDNO 0000: Small Non Domestic Unrestricted</t>
  </si>
  <si>
    <t>LDNO 0000: Small Non Domestic Two Rate</t>
  </si>
  <si>
    <t>LDNO 0000: Small Non Domestic Off Peak (related MPAN)</t>
  </si>
  <si>
    <t>LDNO 0000: LV Medium Non-Domestic</t>
  </si>
  <si>
    <t>LDNO 0000: LV Sub Medium Non-Domestic</t>
  </si>
  <si>
    <t>LDNO 0000: HV Medium Non-Domestic</t>
  </si>
  <si>
    <t>LDNO 0000: LV HH Metered</t>
  </si>
  <si>
    <t>LDNO 0000: LV Sub HH Metered</t>
  </si>
  <si>
    <t>LDNO 0000: HV HH Metered</t>
  </si>
  <si>
    <t>LDNO 0000: LV UMS (Pseudo HH Metered)</t>
  </si>
  <si>
    <t>LDNO 0000: LV Sub Generation NHH</t>
  </si>
  <si>
    <t>LDNO 0000: LV Generation Intermittent</t>
  </si>
  <si>
    <t>LDNO 0000: LV Generation Non-Intermittent</t>
  </si>
  <si>
    <t>LDNO 0000: LV Sub Generation Intermittent</t>
  </si>
  <si>
    <t>LDNO 0000: LV Sub Generation Non-Intermittent</t>
  </si>
  <si>
    <t>LDNO 0000: HV Generation Intermittent</t>
  </si>
  <si>
    <t>LDNO 0000: HV Generation Non-Intermittent</t>
  </si>
  <si>
    <t>Annex 5 LLFs</t>
  </si>
  <si>
    <t>Note: The list of MPANs / MSIDs provided may be incomplete; the DNO reserves the right to apply the listed charges to any other MPANs / MSIDs associated with the site.</t>
  </si>
  <si>
    <t>NHH UMS category A</t>
  </si>
  <si>
    <t>NHH UMS category B</t>
  </si>
  <si>
    <t>NHH UMS category C</t>
  </si>
  <si>
    <t>NHH UMS category D</t>
  </si>
  <si>
    <t>LDNO LV: NHH UMS category A</t>
  </si>
  <si>
    <t>LDNO LV: NHH UMS category B</t>
  </si>
  <si>
    <t>LDNO LV: NHH UMS category C</t>
  </si>
  <si>
    <t>LDNO LV: NHH UMS category D</t>
  </si>
  <si>
    <t>LDNO HV: NHH UMS category A</t>
  </si>
  <si>
    <t>LDNO HV: NHH UMS category B</t>
  </si>
  <si>
    <t>LDNO HV: NHH UMS category C</t>
  </si>
  <si>
    <t>LDNO HV: NHH UMS category D</t>
  </si>
  <si>
    <t>Unique billing identifier</t>
  </si>
  <si>
    <t>LDNO HVplus: NHH UMS category A</t>
  </si>
  <si>
    <t>LDNO HVplus: NHH UMS category B</t>
  </si>
  <si>
    <t>LDNO HVplus: NHH UMS category C</t>
  </si>
  <si>
    <t>LDNO HVplus: NHH UMS category D</t>
  </si>
  <si>
    <t>LDNO EHV: NHH UMS category A</t>
  </si>
  <si>
    <t>LDNO EHV: NHH UMS category B</t>
  </si>
  <si>
    <t>LDNO EHV: NHH UMS category C</t>
  </si>
  <si>
    <t>LDNO EHV: NHH UMS category D</t>
  </si>
  <si>
    <t>LDNO 132kV/EHV: NHH UMS category A</t>
  </si>
  <si>
    <t>LDNO 132kV/EHV: NHH UMS category B</t>
  </si>
  <si>
    <t>LDNO 132kV/EHV: NHH UMS category C</t>
  </si>
  <si>
    <t>LDNO 132kV/EHV: NHH UMS category D</t>
  </si>
  <si>
    <t>LDNO 132kV: NHH UMS category A</t>
  </si>
  <si>
    <t>LDNO 132kV: NHH UMS category B</t>
  </si>
  <si>
    <t>LDNO 132kV: NHH UMS category C</t>
  </si>
  <si>
    <t>LDNO 132kV: NHH UMS category D</t>
  </si>
  <si>
    <t>LDNO 0000: NHH UMS category A</t>
  </si>
  <si>
    <t>LDNO 0000: NHH UMS category B</t>
  </si>
  <si>
    <t>LDNO 0000: NHH UMS category C</t>
  </si>
  <si>
    <t>LDNO 0000: NHH UMS category D</t>
  </si>
  <si>
    <t>Standard Settlement Configuration Id</t>
  </si>
  <si>
    <t>Time Pattern Regime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</si>
  <si>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</si>
  <si>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</si>
  <si>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</si>
  <si>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</si>
  <si>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</si>
  <si>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</si>
  <si>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</si>
  <si>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</si>
  <si>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</si>
  <si>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</si>
  <si>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</si>
  <si>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</si>
  <si>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</si>
  <si>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</si>
  <si>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</si>
  <si>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</si>
  <si>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</si>
  <si>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</si>
  <si>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</si>
  <si>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</si>
  <si>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</si>
  <si>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</si>
  <si>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</si>
  <si>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</si>
  <si>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</si>
  <si>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</si>
  <si>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</si>
  <si>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</si>
  <si>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</si>
  <si>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</si>
  <si>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</si>
  <si>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</si>
  <si>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</si>
  <si>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</si>
  <si>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</si>
  <si>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</si>
  <si>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</si>
  <si>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</si>
  <si>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</si>
  <si>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</si>
  <si>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</si>
  <si>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</si>
  <si>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</si>
  <si>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</si>
  <si>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</si>
  <si>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</si>
  <si>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closed - no longer exists - was used SPM only</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</si>
  <si>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</si>
  <si>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</si>
  <si>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</si>
  <si>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</si>
  <si>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</si>
  <si>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</si>
  <si>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</si>
  <si>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</si>
  <si>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</si>
  <si>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</si>
  <si>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</si>
  <si>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</si>
  <si>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</si>
  <si>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</si>
  <si>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</si>
  <si>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</si>
  <si>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</si>
  <si>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</si>
  <si>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</si>
  <si>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</si>
  <si>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</si>
  <si>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</si>
  <si>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</si>
  <si>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</si>
  <si>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</si>
  <si>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</si>
  <si>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</si>
  <si>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</si>
  <si>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</si>
  <si>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</si>
  <si>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</si>
  <si>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</si>
  <si>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</si>
  <si>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</si>
  <si>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</si>
  <si>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</si>
  <si>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</si>
  <si>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</si>
  <si>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</si>
  <si>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</si>
  <si>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</si>
  <si>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</si>
  <si>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</si>
  <si>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</si>
  <si>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</si>
  <si>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</si>
  <si>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</si>
  <si>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</si>
  <si>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</si>
  <si>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</si>
  <si>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</si>
  <si>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</si>
  <si>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</si>
  <si>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</si>
  <si>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</si>
  <si>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</si>
  <si>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</si>
  <si>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</si>
  <si>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</si>
  <si>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</si>
  <si>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</si>
  <si>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</si>
  <si>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</si>
  <si>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</si>
  <si>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</si>
  <si>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</si>
  <si>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</si>
  <si>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</si>
  <si>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</si>
  <si>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</si>
  <si>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</si>
  <si>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</si>
  <si>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</si>
  <si>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</si>
  <si>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</si>
  <si>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</si>
  <si>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</si>
  <si>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</si>
  <si>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</si>
  <si>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</si>
  <si>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</si>
  <si>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</si>
  <si>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</si>
  <si>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</si>
  <si>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</si>
  <si>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</si>
  <si>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</si>
  <si>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</si>
  <si>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</si>
  <si>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</si>
  <si>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</si>
  <si>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</si>
  <si>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</si>
  <si>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</si>
  <si>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</si>
  <si>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</si>
  <si>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</si>
  <si>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</si>
  <si>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</si>
  <si>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</si>
  <si>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</si>
  <si>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</si>
  <si>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</si>
  <si>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</si>
  <si>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</si>
  <si>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</si>
  <si>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</si>
  <si>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</si>
  <si>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</si>
  <si>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</si>
  <si>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</si>
  <si>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</si>
  <si>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</si>
  <si>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</si>
  <si>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</si>
  <si>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</si>
  <si>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</si>
  <si>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</si>
  <si>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</si>
  <si>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</si>
  <si>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</si>
  <si>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</si>
  <si>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</si>
  <si>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</si>
  <si>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</si>
  <si>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</si>
  <si>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</si>
  <si>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</si>
  <si>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</si>
  <si>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</si>
  <si>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</si>
  <si>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</si>
  <si>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</si>
  <si>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</si>
  <si>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</si>
  <si>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</si>
  <si>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</si>
  <si>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</si>
  <si>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</si>
  <si>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</si>
  <si>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</si>
  <si>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</si>
  <si>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</si>
  <si>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</si>
  <si>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</si>
  <si>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</si>
  <si>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</si>
  <si>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</si>
  <si>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</si>
  <si>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</si>
  <si>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</si>
  <si>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</si>
  <si>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</si>
  <si>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</si>
  <si>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</si>
  <si>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</si>
  <si>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</si>
  <si>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</si>
  <si>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</si>
  <si>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</si>
  <si>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</si>
  <si>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</si>
  <si>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</si>
  <si>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</si>
  <si>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</si>
  <si>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</si>
  <si>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</si>
  <si>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</si>
  <si>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</si>
  <si>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</si>
  <si>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</si>
  <si>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</si>
  <si>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</si>
  <si>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</si>
  <si>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</si>
  <si>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</si>
  <si>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</si>
  <si>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First published spreadsheet</t>
  </si>
  <si>
    <t>SSC 0330 charge rates corrected</t>
  </si>
  <si>
    <t>Previous rate 1 corrected to Off Peak O</t>
  </si>
  <si>
    <t>New SSCs added</t>
  </si>
  <si>
    <t>New SSCs from 0953 added.</t>
  </si>
  <si>
    <t>Previous Off-peak rate corrected to charge 2</t>
  </si>
  <si>
    <t>SSC TPR to unit rate lookup table</t>
  </si>
  <si>
    <t>The time periods for the non half hourly metered charge rates in Annex 1 are as specified by the SSC. To determine the appropriate charge rate for each SSC/TPR a lookup table is provided.</t>
  </si>
  <si>
    <t>SSC 0250 charge rate corrected</t>
  </si>
  <si>
    <t>SSC 0134 charge rate corrected</t>
  </si>
  <si>
    <t>TPR 00101 corrected from Off Peak O to Rate 1</t>
  </si>
  <si>
    <t>Nodal prices</t>
  </si>
  <si>
    <t>Reactive power charge
p/kVArh</t>
  </si>
  <si>
    <t>NHH preserved charges/additional LLFCs</t>
  </si>
  <si>
    <t>HH preserved charges/additional LLFCs</t>
  </si>
  <si>
    <t>Local charge 1
£/kVA</t>
  </si>
  <si>
    <t>Remote charge 1
£/kVA</t>
  </si>
  <si>
    <t>EMEB or MIDE only</t>
  </si>
  <si>
    <t>Unsupported (SWEB)</t>
  </si>
  <si>
    <t>O or Unsupported (SWEB)</t>
  </si>
  <si>
    <t>2 or Unsupported (SWEB)</t>
  </si>
  <si>
    <t>1 or Unsupported (SWEB)</t>
  </si>
  <si>
    <t>2 or Unsupported (SWAE)</t>
  </si>
  <si>
    <t>1 or Unsupported (SWAE)</t>
  </si>
  <si>
    <t>1 or Unsupported (SWAE and SWEB)</t>
  </si>
  <si>
    <t>Unsupported (SWAE)</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</si>
  <si>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</si>
  <si>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</si>
  <si>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</si>
  <si>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</si>
  <si>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</si>
  <si>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</si>
  <si>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</si>
  <si>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</si>
  <si>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</si>
  <si>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</si>
  <si>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</si>
  <si>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Low-voltage network</t>
  </si>
  <si>
    <t>Low-voltage substation</t>
  </si>
  <si>
    <t>High-voltage network</t>
  </si>
  <si>
    <t>High-voltage substation</t>
  </si>
  <si>
    <t>33kV generic</t>
  </si>
  <si>
    <t>132kV generic</t>
  </si>
  <si>
    <t>EHV site specific LLFs</t>
  </si>
  <si>
    <t>Node/Zone ID</t>
  </si>
  <si>
    <t>Import
fixed charge
(p/day)</t>
  </si>
  <si>
    <t>Export
fixed charge
(p/day)</t>
  </si>
  <si>
    <t>Red Time Band</t>
  </si>
  <si>
    <t>Amber Time Band</t>
  </si>
  <si>
    <t>Green Time Band</t>
  </si>
  <si>
    <t>Monday to Friday 
(Including Bank Holidays)
All Year</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</si>
  <si>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</si>
  <si>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</si>
  <si>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</si>
  <si>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</si>
  <si>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</si>
  <si>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</si>
  <si>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</si>
  <si>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</si>
  <si>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</si>
  <si>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</si>
  <si>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</si>
  <si>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</si>
  <si>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</si>
  <si>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</si>
  <si>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</si>
  <si>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Table reviewed and updated</t>
  </si>
  <si>
    <t>New SSCs from 0949 to 0952, 0975 &amp; 0976 and 0982 &amp; 0983 added.</t>
  </si>
  <si>
    <t>SSC 0394 charge rate corrected</t>
  </si>
  <si>
    <t>TPR 01177 corrected to rate 2</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</si>
  <si>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</si>
  <si>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</si>
  <si>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</si>
  <si>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</si>
  <si>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</si>
  <si>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</si>
  <si>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</si>
  <si>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</si>
  <si>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</si>
  <si>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</si>
  <si>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</si>
  <si>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</si>
  <si>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</si>
  <si>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</si>
  <si>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</si>
  <si>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</si>
  <si>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</si>
  <si>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</si>
  <si>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</si>
  <si>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</si>
  <si>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</si>
  <si>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</si>
  <si>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</si>
  <si>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</si>
  <si>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</si>
  <si>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</si>
  <si>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</si>
  <si>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</si>
  <si>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</si>
  <si>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</si>
  <si>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</si>
  <si>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</si>
  <si>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</si>
  <si>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</si>
  <si>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</si>
  <si>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</si>
  <si>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</si>
  <si>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</si>
  <si>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</si>
  <si>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</si>
  <si>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</si>
  <si>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</si>
  <si>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</si>
  <si>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</si>
  <si>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</si>
  <si>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</si>
  <si>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</si>
  <si>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t>New SSCs from 0984 and 0985 added.</t>
  </si>
  <si>
    <t>LV Network Domestic</t>
  </si>
  <si>
    <t>LV Network Non-Domestic Non-CT</t>
  </si>
  <si>
    <t>LV Generation NHH or Aggregate HH</t>
  </si>
  <si>
    <t>-</t>
  </si>
  <si>
    <t>LDNO LV: LV Network Domestic</t>
  </si>
  <si>
    <t>LDNO LV: LV Network Non-Domestic Non-CT</t>
  </si>
  <si>
    <t>LDNO LV: LV Generation NHH or Aggregate HH</t>
  </si>
  <si>
    <t>LDNO HV: LV Network Domestic</t>
  </si>
  <si>
    <t>LDNO HV: LV Network Non-Domestic Non-CT</t>
  </si>
  <si>
    <t>LDNO HV: LV Generation NHH or Aggregate HH</t>
  </si>
  <si>
    <t>LDNO HVplus: LV Network Domestic</t>
  </si>
  <si>
    <t>LDNO HVplus: LV Network Non-Domestic Non-CT</t>
  </si>
  <si>
    <t>LDNO HVplus: LV Generation NHH or Aggregate HH</t>
  </si>
  <si>
    <t>LDNO EHV: LV Network Domestic</t>
  </si>
  <si>
    <t>LDNO EHV: LV Network Non-Domestic Non-CT</t>
  </si>
  <si>
    <t>LDNO EHV: LV Generation NHH or Aggregate HH</t>
  </si>
  <si>
    <t>LDNO 132kV/EHV: LV Network Domestic</t>
  </si>
  <si>
    <t>LDNO 132kV/EHV: LV Network Non-Domestic Non-CT</t>
  </si>
  <si>
    <t>LDNO 132kV/EHV: LV Generation NHH or Aggregate HH</t>
  </si>
  <si>
    <t>LDNO 132kV: LV Network Domestic</t>
  </si>
  <si>
    <t>LDNO 132kV: LV Network Non-Domestic Non-CT</t>
  </si>
  <si>
    <t>LDNO 132kV: LV Generation NHH or Aggregate HH</t>
  </si>
  <si>
    <t>LDNO 0000: LV Network Domestic</t>
  </si>
  <si>
    <t>LDNO 0000: LV Network Non-Domestic Non-CT</t>
  </si>
  <si>
    <t>LDNO 0000: LV Generation NHH or Aggregate HH</t>
  </si>
  <si>
    <r>
      <t>Contains the underlying [</t>
    </r>
    <r>
      <rPr>
        <sz val="11"/>
        <color theme="3"/>
        <rFont val="Arial"/>
        <family val="2"/>
      </rPr>
      <t>nodal/network group</t>
    </r>
    <r>
      <rPr>
        <sz val="11"/>
        <rFont val="Arial"/>
        <family val="2"/>
      </rPr>
      <t xml:space="preserve">] costs used to calculate the current EDCM charges. </t>
    </r>
  </si>
  <si>
    <t>SSC 0935 charge code corrected</t>
  </si>
  <si>
    <t>SSC 0313 charge code corrected</t>
  </si>
  <si>
    <t>TPR 01006 corrected to code O</t>
  </si>
  <si>
    <t>SSC 0320 charge code corrected</t>
  </si>
  <si>
    <t>TPR 00072 corrected to code 2</t>
  </si>
  <si>
    <t>SSC 0781 charge code corrected</t>
  </si>
  <si>
    <t>SSC 0953 charge code corrected</t>
  </si>
  <si>
    <t>TPR 00424 corrected to code 1 or Unsupported (SWAE and SWEB)</t>
  </si>
  <si>
    <t>SSC 0955 charge code corrected</t>
  </si>
  <si>
    <t>TPR 00206 corrected to code 2</t>
  </si>
  <si>
    <t>TPR 00430 corrected to code 1</t>
  </si>
  <si>
    <t>SSC 0956 charge code corrected</t>
  </si>
  <si>
    <t>TPR 00160 corrected to code 2</t>
  </si>
  <si>
    <t>SSC 0959 charge code corrected</t>
  </si>
  <si>
    <t>TPR 00160 corrected to code 1</t>
  </si>
  <si>
    <t>SSC 0960 charge code corrected</t>
  </si>
  <si>
    <t>TPR 00441 corrected to code 1</t>
  </si>
  <si>
    <t>SSC 0963 charge code corrected</t>
  </si>
  <si>
    <t>SSC 0964 charge code corrected</t>
  </si>
  <si>
    <t>SSC 0965 charge code corrected</t>
  </si>
  <si>
    <t>TPR 00194 corrected to code 2</t>
  </si>
  <si>
    <t>SSC 0969 charge code corrected</t>
  </si>
  <si>
    <t>TPR 00501 corrected to code 1</t>
  </si>
  <si>
    <t>SSC 0984 charge code corrected</t>
  </si>
  <si>
    <t>TPR 00512 corrected to code 1</t>
  </si>
  <si>
    <t>TPR 00513 corrected to code 2</t>
  </si>
  <si>
    <t>SSC 0985 charge code corrected</t>
  </si>
  <si>
    <t>TPR 00514 corrected to code 1</t>
  </si>
  <si>
    <t>TPR 00515 corrected to code 2</t>
  </si>
  <si>
    <t>TPR 00375 corrected to code 1 or Unsupported (SWAE and SWEB)</t>
  </si>
  <si>
    <t>TPR 00327 corrected to code O</t>
  </si>
  <si>
    <t>SSC 0403 charge code corrected</t>
  </si>
  <si>
    <t>TPR 01179 corrected to code 2</t>
  </si>
  <si>
    <t>Import
LLF
period 2</t>
  </si>
  <si>
    <t>Import
LLF
period 1</t>
  </si>
  <si>
    <t>Import
LLF
period 3</t>
  </si>
  <si>
    <t>Import
LLF
period 4</t>
  </si>
  <si>
    <t>Export
LLF
period 1</t>
  </si>
  <si>
    <t>Export
LLF
period 2</t>
  </si>
  <si>
    <t>Export
LLF
period 3</t>
  </si>
  <si>
    <t>Export
LLF
period 4</t>
  </si>
  <si>
    <t>Import
capacity charge
(p/kVA/day)</t>
  </si>
  <si>
    <t>Export
capacity charge
(p/kVA/day)</t>
  </si>
  <si>
    <t>Import
Super Red
unit charge
(p/kWh)</t>
  </si>
  <si>
    <t>Export
Super Red
unit charge
(p/kWh)</t>
  </si>
  <si>
    <t>Unit charge 1 (NHH)
or red/black charge (HH)
p/kWh</t>
  </si>
  <si>
    <t>Unit charge 2 (NHH)
or amber/yellow charge (HH)
p/kWh</t>
  </si>
  <si>
    <t>Green charge(HH)
p/kWh</t>
  </si>
  <si>
    <t>Red/black charge (HH)
p/kWh</t>
  </si>
  <si>
    <t>Amber/yellow charge (HH)
p/kWh</t>
  </si>
  <si>
    <t>Green charge (HH)
p/kWh</t>
  </si>
  <si>
    <t>The drop down list on the charge calculator can be expanded by unprotecting the charge calculator sheet and selecting 'data', 'data validation...' and then expanding the 'source' data range. The sheet can then be protected.</t>
  </si>
  <si>
    <t>Final</t>
  </si>
  <si>
    <t>Company and Licence name, charging year, effective from, status</t>
  </si>
  <si>
    <t>Company and Licence name</t>
  </si>
  <si>
    <t>SSC 0058 description updated</t>
  </si>
  <si>
    <t>SSC 0126 description updated</t>
  </si>
  <si>
    <t>SSC 0927 description updated</t>
  </si>
  <si>
    <t>SSC 0928 description updated</t>
  </si>
  <si>
    <t>SSC 0252 charge code corrected</t>
  </si>
  <si>
    <t>TPR 00212 corrected to code O</t>
  </si>
  <si>
    <t>SSC 0253 charge code corrected</t>
  </si>
  <si>
    <t>TPR 01290 corrected to code O</t>
  </si>
  <si>
    <t>SSC 0268 charge code corrected</t>
  </si>
  <si>
    <t>TPR 00193 corrected to code O</t>
  </si>
  <si>
    <t>SSC 0316 charge code corrected</t>
  </si>
  <si>
    <t>TPR 00053 corrected to code 2</t>
  </si>
  <si>
    <t>SSC 0319 charge code corrected</t>
  </si>
  <si>
    <t>TPR 00071 corrected to code 2</t>
  </si>
  <si>
    <t>SSC 0775 charge code corrected</t>
  </si>
  <si>
    <t>TPR 00334 corrected to code O</t>
  </si>
  <si>
    <t>SSC 0776 charge code corrected</t>
  </si>
  <si>
    <t>TPR 00335 corrected to code O</t>
  </si>
  <si>
    <t>SSC 0916 charge code corrected</t>
  </si>
  <si>
    <t>TPR 00315 corrected to code 2</t>
  </si>
  <si>
    <t>TPR 00316 corrected to code 1</t>
  </si>
  <si>
    <t>SSC 0917 charge code corrected</t>
  </si>
  <si>
    <t>TPR 00279 corrected to code 2</t>
  </si>
  <si>
    <t>TPR 00280 corrected to code 1</t>
  </si>
  <si>
    <t>SSC 0942 charge code corrected</t>
  </si>
  <si>
    <t>TPR 00400 corrected to code 1</t>
  </si>
  <si>
    <t>SSC 0943 charge code corrected</t>
  </si>
  <si>
    <t>TPR 00404 corrected to code 1</t>
  </si>
  <si>
    <t>SSC 0944 charge code corrected</t>
  </si>
  <si>
    <t>TPR 00406 corrected to code 1</t>
  </si>
  <si>
    <t>SSC 0945 charge code corrected</t>
  </si>
  <si>
    <t>TPR 00408 corrected to code 1</t>
  </si>
  <si>
    <t>SSC 0946 charge code corrected</t>
  </si>
  <si>
    <t>TPR 00410 corrected to code 1</t>
  </si>
  <si>
    <t>SSC 0954 charge code corrected</t>
  </si>
  <si>
    <t>TPR 00426 corrected to code 1</t>
  </si>
  <si>
    <t>SSC 0967 charge code corrected</t>
  </si>
  <si>
    <t>TPR 00442 corrected to code 1</t>
  </si>
  <si>
    <t>SSC 0970 charge code corrected</t>
  </si>
  <si>
    <t>TPR 00447 corrected to code 2</t>
  </si>
  <si>
    <t>TPR 00448 corrected to code 1</t>
  </si>
  <si>
    <t>SSC 0971 charge code corrected</t>
  </si>
  <si>
    <t>TPR 00493 corrected to code 1</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</si>
  <si>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</si>
  <si>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</si>
  <si>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</si>
  <si>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</si>
  <si>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</si>
  <si>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</si>
  <si>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</si>
  <si>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</si>
  <si>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</si>
  <si>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LV Generation Intermittent no RP charge</t>
  </si>
  <si>
    <t>LV Generation Non-Intermittent no RP charge</t>
  </si>
  <si>
    <t>LV Sub Generation Intermittent no RP charge</t>
  </si>
  <si>
    <t>LV Sub Generation Non-Intermittent no RP charge</t>
  </si>
  <si>
    <t>HV Generation Intermittent no RP charge</t>
  </si>
  <si>
    <t>HV Generation Non-Intermittent no RP charge</t>
  </si>
  <si>
    <t>Note: Where a tariff only has a p/kWh unit rate in Unit Charge 1 then this unit rate applies at all times.</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</si>
  <si>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</si>
  <si>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Effective from date</t>
  </si>
  <si>
    <t>Southern Electric Power Distribution plc</t>
  </si>
  <si>
    <t>2020/21</t>
  </si>
  <si>
    <t>1 April 2020</t>
  </si>
  <si>
    <t>Annex 2 and Annex 6 - Import/Export unique identifier columns removed.</t>
  </si>
  <si>
    <t>16:30 - 19:30</t>
  </si>
  <si>
    <t>Import LLFC</t>
  </si>
  <si>
    <t>Export LLFC</t>
  </si>
  <si>
    <t>Winter Weekday Peak</t>
  </si>
  <si>
    <t>Winter Weekday</t>
  </si>
  <si>
    <t>Other</t>
  </si>
  <si>
    <t>Night</t>
  </si>
  <si>
    <t>Annex 5 has been intentionally left blank as this Statement of Charges and Other Tables document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</si>
  <si>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Annex 1 contains the charges to LV and HV Properties.</t>
  </si>
  <si>
    <t>Annex 6  Charges for New or Amended EHV Properties</t>
  </si>
  <si>
    <t>Time Periods for EHV Properties</t>
  </si>
  <si>
    <t>Annex 6 - Charges for New or Amended EHV Properties</t>
  </si>
  <si>
    <t xml:space="preserve">Charge Calculator - This worksheet is not functional due to the multiple distribution service areas included in this workbook. </t>
  </si>
  <si>
    <t>16:00 - 19:00</t>
  </si>
  <si>
    <t>07:00 - 16:00
19:00 - 23:00</t>
  </si>
  <si>
    <t>00:00 - 07:00
23:00 - 24:00</t>
  </si>
  <si>
    <t>00:00 - 24:00</t>
  </si>
  <si>
    <t>Monday to Friday 
(Including Bank Holidays)
March to October Inclusive</t>
  </si>
  <si>
    <t>07:00 - 23:00</t>
  </si>
  <si>
    <t>All times are in UK Clock time</t>
  </si>
  <si>
    <t>Saturday and Sunday
All year</t>
  </si>
  <si>
    <t xml:space="preserve">Monday to Friday </t>
  </si>
  <si>
    <t>16:00 to 19:00</t>
  </si>
  <si>
    <t>07:30 to 16:00
19:00 to 21:00</t>
  </si>
  <si>
    <t>00:00 to 07:30
21:00 to 24:00</t>
  </si>
  <si>
    <t>Monday to Friday Nov to Feb</t>
  </si>
  <si>
    <t>Weekends</t>
  </si>
  <si>
    <t>00:00 to 24:00</t>
  </si>
  <si>
    <t>Monday to Friday Mar to Oct</t>
  </si>
  <si>
    <t>07:30 to 21:00</t>
  </si>
  <si>
    <t>11:00 - 14:00
16:00 - 19:00</t>
  </si>
  <si>
    <t>07:00 - 11:00
14:00 - 16:00
19:00 - 23:00</t>
  </si>
  <si>
    <t>Monday to Friday 
(Including Bank Holidays)
June to August Inclusive</t>
  </si>
  <si>
    <t>11:00 - 14:00</t>
  </si>
  <si>
    <t>07:00 - 11:00
14:00 - 23:00</t>
  </si>
  <si>
    <t>Monday to Friday 
(Including Bank Holidays)
March, April, May and September, October</t>
  </si>
  <si>
    <t>16.30 - 19.30</t>
  </si>
  <si>
    <t>08.00 - 16.30
19.30 - 22.30</t>
  </si>
  <si>
    <t>00.00 - 08.00
22.30 - 00.00</t>
  </si>
  <si>
    <t>08.00 - 22.30</t>
  </si>
  <si>
    <t>16.00 - 20.00</t>
  </si>
  <si>
    <t>00.00 - 16.00
20.00 - 00.00</t>
  </si>
  <si>
    <t>00:00-16:00
20:00-00:00</t>
  </si>
  <si>
    <t>16:00 to 19:30</t>
  </si>
  <si>
    <t>08:00 to 16:00
19:30 to 22:00</t>
  </si>
  <si>
    <t>00:00 to 08:00
22:00 to 24:00</t>
  </si>
  <si>
    <t>Monday to Friday 
(Including Bank Holidays)
April to October Inclusive and March</t>
  </si>
  <si>
    <t>08:00 to 22:00</t>
  </si>
  <si>
    <t>09:00 to 16:00
19:00 to 20:30</t>
  </si>
  <si>
    <t>00.00 - 09.00
20.30 - 24.00</t>
  </si>
  <si>
    <t>09.00 - 20.30</t>
  </si>
  <si>
    <t>00.00 - 16.00
19.00 - 24.00</t>
  </si>
  <si>
    <t>09:00 - 16.00
19.00 - 20.30</t>
  </si>
  <si>
    <t>17:00 to 19:30</t>
  </si>
  <si>
    <t>07:30 to 17:00
19:30 to 22:00</t>
  </si>
  <si>
    <t>00:00 to 07:30
22:00 to 24:00</t>
  </si>
  <si>
    <t>Monday to Friday
Nov to Feb
(excluding 22nd Dec to
4th Jan inclusive)</t>
  </si>
  <si>
    <t>12:00 to 13:00
16:00 to 21:00</t>
  </si>
  <si>
    <t>Monday to Friday
Mar to Oct
(plus 22nd Dec to
4th Jan inclusive)</t>
  </si>
  <si>
    <t>07:30 to 22:00</t>
  </si>
  <si>
    <t>00:00 to 12:00
13:00 to 16:00
21:00 to 24:00</t>
  </si>
  <si>
    <t>17.00 - 19.00</t>
  </si>
  <si>
    <t>07:30 to 17:00
19:00 to 21:30</t>
  </si>
  <si>
    <t>00:00 to 07:30
21:30 to 24:00</t>
  </si>
  <si>
    <t>Monday to Friday Nov to Feb (excluding 22nd Dec to 4th Jan inclusive)</t>
  </si>
  <si>
    <t>17:00 to 19:00</t>
  </si>
  <si>
    <t>16:30 to 19:30</t>
  </si>
  <si>
    <t>00:00 to 16:30
19:30 to 24:00</t>
  </si>
  <si>
    <t>Monday to Friday Mar to Oct (plus 22nd Dec to 4th Jan inclusive)</t>
  </si>
  <si>
    <t>07:30 to 21:30</t>
  </si>
  <si>
    <t>Name</t>
  </si>
  <si>
    <t>Monday to Friday Nov to Feb 
(excluding 22nd Dec to 4th Jan inclusive)</t>
  </si>
  <si>
    <t>17:00 - 19:30</t>
  </si>
  <si>
    <t>17:00 - 19:00</t>
  </si>
  <si>
    <t>Monday to Friday 
(Including Bank Holidays)
March to May, &amp; September to October, Inclusive</t>
  </si>
  <si>
    <t>Period 5</t>
  </si>
  <si>
    <t>Summer Weekday Peak</t>
  </si>
  <si>
    <t>Monday to Friday 
November to February</t>
  </si>
  <si>
    <t>16:00 - 20:00</t>
  </si>
  <si>
    <t>07:00 - 16:00</t>
  </si>
  <si>
    <t>Monday to Friday
June to August</t>
  </si>
  <si>
    <t>07:00 - 20:00</t>
  </si>
  <si>
    <t>Monday to Friday
March</t>
  </si>
  <si>
    <t>All Year</t>
  </si>
  <si>
    <t>All Other Times</t>
  </si>
  <si>
    <t>00:00 - 07:00</t>
  </si>
  <si>
    <t>Site</t>
  </si>
  <si>
    <t>Monday to Friday 
Mar to Oct</t>
  </si>
  <si>
    <t>07:30 – 00:30</t>
  </si>
  <si>
    <t>00:30 – 07:30</t>
  </si>
  <si>
    <t>Monday to Friday 
Nov to Feb</t>
  </si>
  <si>
    <t>16:00 – 19:00</t>
  </si>
  <si>
    <t>07:30 – 16:00
19:00 – 20:00</t>
  </si>
  <si>
    <t>20:00 – 00:30</t>
  </si>
  <si>
    <t>Monday to Friday 
March to October</t>
  </si>
  <si>
    <t>07:30 – 23:30</t>
  </si>
  <si>
    <t>23:30 – 07:30</t>
  </si>
  <si>
    <t>07:30 – 16:00
19:00 – 20:00</t>
  </si>
  <si>
    <t>20:00 – 23:30</t>
  </si>
  <si>
    <t>Low Voltage Network</t>
  </si>
  <si>
    <t>Low Voltage Substation</t>
  </si>
  <si>
    <t>High Voltage Network</t>
  </si>
  <si>
    <t>High Voltage Substation</t>
  </si>
  <si>
    <t>Greater than 22kV connected - generation</t>
  </si>
  <si>
    <t>Greater than 22kV connected - demand</t>
  </si>
  <si>
    <t>00:00 - 00:30
07:30 - 24:00</t>
  </si>
  <si>
    <t>00:30 - 07:30</t>
  </si>
  <si>
    <t>07:30 – 16:00</t>
  </si>
  <si>
    <t>00:00 - 00:30
19:00 - 24:00</t>
  </si>
  <si>
    <t>06:30 - 23:30</t>
  </si>
  <si>
    <t>00:00 - 06:30
23:30 - 24:00</t>
  </si>
  <si>
    <t>06:30 - 16:00</t>
  </si>
  <si>
    <t>19:00 - 23:30</t>
  </si>
  <si>
    <t>Export
LLF
period 5</t>
  </si>
  <si>
    <t>Import
LLF
period 5</t>
  </si>
  <si>
    <t>1600 - 1930</t>
  </si>
  <si>
    <t>00:00 to 12:00
13:00 to 16:00 
21:00 to 24:00</t>
  </si>
  <si>
    <t>8 or 0</t>
  </si>
  <si>
    <t>ABBE31</t>
  </si>
  <si>
    <t>Abberton Grid</t>
  </si>
  <si>
    <t>ABCS31</t>
  </si>
  <si>
    <t>EPN 0005</t>
  </si>
  <si>
    <t>ABCS32</t>
  </si>
  <si>
    <t>ACRO51</t>
  </si>
  <si>
    <t>Acrows Primary</t>
  </si>
  <si>
    <t>ADEB51</t>
  </si>
  <si>
    <t>Addenbrookes Primary</t>
  </si>
  <si>
    <t>ADEL51</t>
  </si>
  <si>
    <t>Adelaide St Primary</t>
  </si>
  <si>
    <t>ADPT31</t>
  </si>
  <si>
    <t>British Sugar</t>
  </si>
  <si>
    <t>ALDA51</t>
  </si>
  <si>
    <t>Arla Dairies Primary</t>
  </si>
  <si>
    <t>ALDR51</t>
  </si>
  <si>
    <t>Aldreth Primary</t>
  </si>
  <si>
    <t>ALDR52</t>
  </si>
  <si>
    <t>ALPI51</t>
  </si>
  <si>
    <t>Alpington Primary</t>
  </si>
  <si>
    <t>AMEP51</t>
  </si>
  <si>
    <t>Amersham Primary</t>
  </si>
  <si>
    <t>AMEP52</t>
  </si>
  <si>
    <t>AMPT51</t>
  </si>
  <si>
    <t>Ampthill Primary</t>
  </si>
  <si>
    <t>ARAG51</t>
  </si>
  <si>
    <t>EPN 0045</t>
  </si>
  <si>
    <t>ARBY31</t>
  </si>
  <si>
    <t>Arbury Grid</t>
  </si>
  <si>
    <t>ARBY51</t>
  </si>
  <si>
    <t>ASHR51</t>
  </si>
  <si>
    <t>EPN 0123</t>
  </si>
  <si>
    <t>ATTL51</t>
  </si>
  <si>
    <t>Attleborough Primary</t>
  </si>
  <si>
    <t>AUCA31</t>
  </si>
  <si>
    <t>Austin Canons Grid</t>
  </si>
  <si>
    <t>AUCP51</t>
  </si>
  <si>
    <t>Austin Canons Primary</t>
  </si>
  <si>
    <t>AUST51</t>
  </si>
  <si>
    <t>Austin Street Primary</t>
  </si>
  <si>
    <t>AWRE51</t>
  </si>
  <si>
    <t>EPN 0073</t>
  </si>
  <si>
    <t>AYLE31</t>
  </si>
  <si>
    <t>Aylesbury East  Grid</t>
  </si>
  <si>
    <t>AYLS51</t>
  </si>
  <si>
    <t>Aylsham Primary</t>
  </si>
  <si>
    <t>BARC51</t>
  </si>
  <si>
    <t>Barclay Way Primary</t>
  </si>
  <si>
    <t>BARE51</t>
  </si>
  <si>
    <t>Barnwell Primary</t>
  </si>
  <si>
    <t>BARN31</t>
  </si>
  <si>
    <t>Barnet Grid</t>
  </si>
  <si>
    <t>BARR51</t>
  </si>
  <si>
    <t>Barrow Primary</t>
  </si>
  <si>
    <t>BART51</t>
  </si>
  <si>
    <t>Barton Primary</t>
  </si>
  <si>
    <t>BASG31</t>
  </si>
  <si>
    <t>Basildon Grid</t>
  </si>
  <si>
    <t>BASL51</t>
  </si>
  <si>
    <t>Basildon Local Primary</t>
  </si>
  <si>
    <t>BASS51</t>
  </si>
  <si>
    <t>Bassingbourn Primary</t>
  </si>
  <si>
    <t>BAST51</t>
  </si>
  <si>
    <t>Barrack St Primary</t>
  </si>
  <si>
    <t>BATA51</t>
  </si>
  <si>
    <t>Bata Primary</t>
  </si>
  <si>
    <t>BECC51</t>
  </si>
  <si>
    <t>Beccles Primary</t>
  </si>
  <si>
    <t>BECH51</t>
  </si>
  <si>
    <t>Berechurch Primary</t>
  </si>
  <si>
    <t>BECO51</t>
  </si>
  <si>
    <t>Becontree Primary</t>
  </si>
  <si>
    <t>BEEP51</t>
  </si>
  <si>
    <t>Bee Primary</t>
  </si>
  <si>
    <t>BEHF11</t>
  </si>
  <si>
    <t>Berden Hall Farm</t>
  </si>
  <si>
    <t>BEIG51</t>
  </si>
  <si>
    <t>Beighton Primary</t>
  </si>
  <si>
    <t>BELL51</t>
  </si>
  <si>
    <t>Bellhouse Ln Primary</t>
  </si>
  <si>
    <t>BENH51</t>
  </si>
  <si>
    <t>Benhall Primary</t>
  </si>
  <si>
    <t>BENT51</t>
  </si>
  <si>
    <t>Bentwaters Primary</t>
  </si>
  <si>
    <t>BERE51</t>
  </si>
  <si>
    <t>Beresford Av Primary</t>
  </si>
  <si>
    <t>BERR71</t>
  </si>
  <si>
    <t>EPN 0043</t>
  </si>
  <si>
    <t>BERR72</t>
  </si>
  <si>
    <t>BHAM51</t>
  </si>
  <si>
    <t>Barsham Primary</t>
  </si>
  <si>
    <t>BICK51</t>
  </si>
  <si>
    <t>Braiswick Primary</t>
  </si>
  <si>
    <t>BIGG51</t>
  </si>
  <si>
    <t>Biggleswade Primary</t>
  </si>
  <si>
    <t>BIGG52</t>
  </si>
  <si>
    <t>BILL51</t>
  </si>
  <si>
    <t>Billericay East Primary</t>
  </si>
  <si>
    <t>BISH31</t>
  </si>
  <si>
    <t>Bishops Stortford Grid</t>
  </si>
  <si>
    <t>BITU71</t>
  </si>
  <si>
    <t>EPN 0091</t>
  </si>
  <si>
    <t>BLAC51</t>
  </si>
  <si>
    <t>EPN 0076</t>
  </si>
  <si>
    <t>BLAC52</t>
  </si>
  <si>
    <t>BLCH51</t>
  </si>
  <si>
    <t>Belchamp Grid</t>
  </si>
  <si>
    <t>BOIS51</t>
  </si>
  <si>
    <t>Bois Ln Primary</t>
  </si>
  <si>
    <t>BOUN51</t>
  </si>
  <si>
    <t>Boundary Park Primary</t>
  </si>
  <si>
    <t>BOUR51</t>
  </si>
  <si>
    <t>Bourn Primary</t>
  </si>
  <si>
    <t>BOXT51</t>
  </si>
  <si>
    <t>Boxted Primary</t>
  </si>
  <si>
    <t>BRAD51</t>
  </si>
  <si>
    <t>Bradwell Primary</t>
  </si>
  <si>
    <t>BRAI31</t>
  </si>
  <si>
    <t>Braintree</t>
  </si>
  <si>
    <t>BRAN51</t>
  </si>
  <si>
    <t>Brandon Primary</t>
  </si>
  <si>
    <t>BRBA81</t>
  </si>
  <si>
    <t>EPN 0093</t>
  </si>
  <si>
    <t>BRBA82</t>
  </si>
  <si>
    <t>BRBR81</t>
  </si>
  <si>
    <t>EPN 0099</t>
  </si>
  <si>
    <t>BRCK51</t>
  </si>
  <si>
    <t>Brockenhurst Primary</t>
  </si>
  <si>
    <t>BRCR81</t>
  </si>
  <si>
    <t>EPN 0010</t>
  </si>
  <si>
    <t>BRCR82</t>
  </si>
  <si>
    <t>BREN51</t>
  </si>
  <si>
    <t>Brentwood Primary</t>
  </si>
  <si>
    <t>BRFP81</t>
  </si>
  <si>
    <t>EPN 0097</t>
  </si>
  <si>
    <t>BRGP81</t>
  </si>
  <si>
    <t>EPN 0046</t>
  </si>
  <si>
    <t>BRHY81</t>
  </si>
  <si>
    <t>EPN 0018</t>
  </si>
  <si>
    <t>BRHY82</t>
  </si>
  <si>
    <t>BRIN51</t>
  </si>
  <si>
    <t>Brington Primary</t>
  </si>
  <si>
    <t>BRKL81</t>
  </si>
  <si>
    <t>EPN 0113</t>
  </si>
  <si>
    <t>BRMI81</t>
  </si>
  <si>
    <t>EPN 0001</t>
  </si>
  <si>
    <t>BRMN81</t>
  </si>
  <si>
    <t>EPN 0017</t>
  </si>
  <si>
    <t>BRNE81</t>
  </si>
  <si>
    <t>EPN 0103</t>
  </si>
  <si>
    <t>BRNO31</t>
  </si>
  <si>
    <t>Brimsdown North Grid</t>
  </si>
  <si>
    <t>BRNW81</t>
  </si>
  <si>
    <t>EPN 0049</t>
  </si>
  <si>
    <t>BROG51</t>
  </si>
  <si>
    <t>Brogborough Primary</t>
  </si>
  <si>
    <t>BROX51</t>
  </si>
  <si>
    <t>Broxbourne Primary</t>
  </si>
  <si>
    <t>BRRH81</t>
  </si>
  <si>
    <t>EPN 0074</t>
  </si>
  <si>
    <t>BRRH82</t>
  </si>
  <si>
    <t>BRRY81</t>
  </si>
  <si>
    <t>EPN 0065</t>
  </si>
  <si>
    <t>BRRY82</t>
  </si>
  <si>
    <t>BRSC81</t>
  </si>
  <si>
    <t>EPN 0066</t>
  </si>
  <si>
    <t>BRSC82</t>
  </si>
  <si>
    <t>BRSF81</t>
  </si>
  <si>
    <t>EPN 0121</t>
  </si>
  <si>
    <t>BRSF82</t>
  </si>
  <si>
    <t>BRSM81</t>
  </si>
  <si>
    <t>EPN 0021</t>
  </si>
  <si>
    <t>BRSO51</t>
  </si>
  <si>
    <t>Brimsdown South Grid</t>
  </si>
  <si>
    <t>BRSP81</t>
  </si>
  <si>
    <t>EPN 0015</t>
  </si>
  <si>
    <t>BRSP82</t>
  </si>
  <si>
    <t>BRSU81</t>
  </si>
  <si>
    <t>EPN 0080</t>
  </si>
  <si>
    <t>BRSU82</t>
  </si>
  <si>
    <t>BRUC51</t>
  </si>
  <si>
    <t>Bruce Gv Primary</t>
  </si>
  <si>
    <t>BRUG81</t>
  </si>
  <si>
    <t>EPN 0059</t>
  </si>
  <si>
    <t>BRWG81</t>
  </si>
  <si>
    <t>EPN 0096</t>
  </si>
  <si>
    <t>BTHM51</t>
  </si>
  <si>
    <t>Brantham Primary</t>
  </si>
  <si>
    <t>BTHO51</t>
  </si>
  <si>
    <t>Burnham Thorpe Primary</t>
  </si>
  <si>
    <t>BTPR51</t>
  </si>
  <si>
    <t>EPN 0009</t>
  </si>
  <si>
    <t>BUCK51</t>
  </si>
  <si>
    <t>Buckingham Rd Primary</t>
  </si>
  <si>
    <t>BUNG51</t>
  </si>
  <si>
    <t>Bungay Primary</t>
  </si>
  <si>
    <t>BURG51</t>
  </si>
  <si>
    <t>Bury Grid</t>
  </si>
  <si>
    <t>BURL31</t>
  </si>
  <si>
    <t>Burwell Local Grid</t>
  </si>
  <si>
    <t>BURW51</t>
  </si>
  <si>
    <t>Burwell Primary</t>
  </si>
  <si>
    <t>BUSY31</t>
  </si>
  <si>
    <t>Bushey Mill Grid</t>
  </si>
  <si>
    <t>BUSY51</t>
  </si>
  <si>
    <t>BVUE51</t>
  </si>
  <si>
    <t>Bellevue Primary</t>
  </si>
  <si>
    <t>CADD51</t>
  </si>
  <si>
    <t>Caddington Primary</t>
  </si>
  <si>
    <t>CAIS51</t>
  </si>
  <si>
    <t>Caister Primary</t>
  </si>
  <si>
    <t>CANV51</t>
  </si>
  <si>
    <t>Canvey Primary</t>
  </si>
  <si>
    <t>CAPB51</t>
  </si>
  <si>
    <t>Capability Green Primary</t>
  </si>
  <si>
    <t>CEDM51</t>
  </si>
  <si>
    <t>Central Edmonton Primary</t>
  </si>
  <si>
    <t>CELP51</t>
  </si>
  <si>
    <t>Cell Barnes Primary</t>
  </si>
  <si>
    <t>CFBS31</t>
  </si>
  <si>
    <t>Claredown Farm Battery Storage</t>
  </si>
  <si>
    <t>CGCS31</t>
  </si>
  <si>
    <t>Cranham Golf Club Solar Farm</t>
  </si>
  <si>
    <t>CHAL51</t>
  </si>
  <si>
    <t>Chalvedon Primary</t>
  </si>
  <si>
    <t>CHAN51</t>
  </si>
  <si>
    <t>Chantry Ln Primary</t>
  </si>
  <si>
    <t>CHAR51</t>
  </si>
  <si>
    <t>Central Harpenden Primary</t>
  </si>
  <si>
    <t>CHAS51</t>
  </si>
  <si>
    <t>Chase Cross Primary</t>
  </si>
  <si>
    <t>CHAT51</t>
  </si>
  <si>
    <t>Chatteris Primary</t>
  </si>
  <si>
    <t>CHAU51</t>
  </si>
  <si>
    <t>Chaul End Primary</t>
  </si>
  <si>
    <t>CHAU52</t>
  </si>
  <si>
    <t>CHED51</t>
  </si>
  <si>
    <t>Cheddington Primary</t>
  </si>
  <si>
    <t>CHEL51</t>
  </si>
  <si>
    <t>Chelmsford East Local</t>
  </si>
  <si>
    <t>CHEN51</t>
  </si>
  <si>
    <t>Chequers Primary</t>
  </si>
  <si>
    <t>CHGN51</t>
  </si>
  <si>
    <t>Cherry Grn Primary</t>
  </si>
  <si>
    <t>CHIN51</t>
  </si>
  <si>
    <t>Chinnor Primary</t>
  </si>
  <si>
    <t>CHIS51</t>
  </si>
  <si>
    <t>Chisbon Heath Primary</t>
  </si>
  <si>
    <t>CHLE31</t>
  </si>
  <si>
    <t>Chelmsford East Grid</t>
  </si>
  <si>
    <t>CHTR51</t>
  </si>
  <si>
    <t>Cherry Tree Primary</t>
  </si>
  <si>
    <t>CHUR51</t>
  </si>
  <si>
    <t>Church End Primary</t>
  </si>
  <si>
    <t>CLAC51</t>
  </si>
  <si>
    <t>Clacton</t>
  </si>
  <si>
    <t>CLAY51</t>
  </si>
  <si>
    <t>Claydon Cement Primary</t>
  </si>
  <si>
    <t>CLQG11</t>
  </si>
  <si>
    <t>Cliff Quay Generation</t>
  </si>
  <si>
    <t>CLQU31</t>
  </si>
  <si>
    <t>Cliff Quay Grid</t>
  </si>
  <si>
    <t>CLTN31</t>
  </si>
  <si>
    <t>Clacton Grid</t>
  </si>
  <si>
    <t>COCK51</t>
  </si>
  <si>
    <t>Cockfosters Primary</t>
  </si>
  <si>
    <t>COGG51</t>
  </si>
  <si>
    <t>Coggeshall Primary</t>
  </si>
  <si>
    <t>COLC31</t>
  </si>
  <si>
    <t>Colchester Grid</t>
  </si>
  <si>
    <t>COLC51</t>
  </si>
  <si>
    <t>COLI51</t>
  </si>
  <si>
    <t>Colindale Grid</t>
  </si>
  <si>
    <t>COLI52</t>
  </si>
  <si>
    <t>COOP31</t>
  </si>
  <si>
    <t>EPN 0060</t>
  </si>
  <si>
    <t>CORN51</t>
  </si>
  <si>
    <t>Cornard Primary</t>
  </si>
  <si>
    <t>CORY31</t>
  </si>
  <si>
    <t>Coryton Grid</t>
  </si>
  <si>
    <t>COTT51</t>
  </si>
  <si>
    <t>Cotton Primary</t>
  </si>
  <si>
    <t>COXF51</t>
  </si>
  <si>
    <t>Coxford Primary</t>
  </si>
  <si>
    <t>CPOT51</t>
  </si>
  <si>
    <t>Central Potters Bar Primary</t>
  </si>
  <si>
    <t>CRAN51</t>
  </si>
  <si>
    <t>Cranham Primary</t>
  </si>
  <si>
    <t>CRIN51</t>
  </si>
  <si>
    <t>Cringleford Primary</t>
  </si>
  <si>
    <t>CROE71</t>
  </si>
  <si>
    <t>Crouch End Primary</t>
  </si>
  <si>
    <t>CROM51</t>
  </si>
  <si>
    <t>Cromer Primary</t>
  </si>
  <si>
    <t>CROW11</t>
  </si>
  <si>
    <t>Crowlands Grid</t>
  </si>
  <si>
    <t>CROW12</t>
  </si>
  <si>
    <t>CROW31</t>
  </si>
  <si>
    <t>Crowland(WPD)</t>
  </si>
  <si>
    <t>CROY51</t>
  </si>
  <si>
    <t>Croydon Primary</t>
  </si>
  <si>
    <t>CTOT51</t>
  </si>
  <si>
    <t>Central Tottenham Primary</t>
  </si>
  <si>
    <t>CUFF51</t>
  </si>
  <si>
    <t>Cuffley Primary</t>
  </si>
  <si>
    <t>CWEL51</t>
  </si>
  <si>
    <t>Central Welwyn Primary</t>
  </si>
  <si>
    <t>CWEM51</t>
  </si>
  <si>
    <t>Central Wembley Primary</t>
  </si>
  <si>
    <t>DAIL31</t>
  </si>
  <si>
    <t>EPN 0124</t>
  </si>
  <si>
    <t>DANB51</t>
  </si>
  <si>
    <t>Danbury Primary</t>
  </si>
  <si>
    <t>DEBE51</t>
  </si>
  <si>
    <t>Debenham Primary</t>
  </si>
  <si>
    <t>DOCK51</t>
  </si>
  <si>
    <t>Dock Rd Primary</t>
  </si>
  <si>
    <t>DORT31</t>
  </si>
  <si>
    <t>Dock Road Tilbury</t>
  </si>
  <si>
    <t>DOUB31</t>
  </si>
  <si>
    <t>EPN 0040</t>
  </si>
  <si>
    <t>DOVE51</t>
  </si>
  <si>
    <t>Dovercourt Primary</t>
  </si>
  <si>
    <t>DOWN51</t>
  </si>
  <si>
    <t>Downham Market Primary</t>
  </si>
  <si>
    <t>DRIN51</t>
  </si>
  <si>
    <t>Drinkstone Primary</t>
  </si>
  <si>
    <t>DSSS51</t>
  </si>
  <si>
    <t>Diss Grid</t>
  </si>
  <si>
    <t>DUNM51</t>
  </si>
  <si>
    <t>Dunmow Primary</t>
  </si>
  <si>
    <t>DUNS51</t>
  </si>
  <si>
    <t>Dunstable Primary</t>
  </si>
  <si>
    <t>DURH51</t>
  </si>
  <si>
    <t>Durham Rd Primary</t>
  </si>
  <si>
    <t>EARB51</t>
  </si>
  <si>
    <t>Earlham Grid Local</t>
  </si>
  <si>
    <t>EARL51</t>
  </si>
  <si>
    <t>EARW51</t>
  </si>
  <si>
    <t>Earlham West Primary</t>
  </si>
  <si>
    <t>EASB51</t>
  </si>
  <si>
    <t>East Bay Primary</t>
  </si>
  <si>
    <t>EASC51</t>
  </si>
  <si>
    <t>Eastcote Primary</t>
  </si>
  <si>
    <t>EBAR51</t>
  </si>
  <si>
    <t>East Barnet Primary</t>
  </si>
  <si>
    <t>EDER51</t>
  </si>
  <si>
    <t>East Dereham Primary</t>
  </si>
  <si>
    <t>EDIS51</t>
  </si>
  <si>
    <t>Edison Rd Grid</t>
  </si>
  <si>
    <t>EDIS52</t>
  </si>
  <si>
    <t>EENF51</t>
  </si>
  <si>
    <t>East Enfield Primary</t>
  </si>
  <si>
    <t>EFNP51</t>
  </si>
  <si>
    <t>East Finchley Primary</t>
  </si>
  <si>
    <t>EGME51</t>
  </si>
  <si>
    <t>Egmere Primary</t>
  </si>
  <si>
    <t>EHAR51</t>
  </si>
  <si>
    <t>East Harpenden Primary</t>
  </si>
  <si>
    <t>EHER51</t>
  </si>
  <si>
    <t>East Hertford Primary</t>
  </si>
  <si>
    <t>ELEE51</t>
  </si>
  <si>
    <t>Elstree Primary</t>
  </si>
  <si>
    <t>ELEE52</t>
  </si>
  <si>
    <t>ELET51</t>
  </si>
  <si>
    <t>East Letchworth Primary</t>
  </si>
  <si>
    <t>ELMP51</t>
  </si>
  <si>
    <t>Elm Park Primary</t>
  </si>
  <si>
    <t>ELMS51</t>
  </si>
  <si>
    <t>Elmswell Primary</t>
  </si>
  <si>
    <t>ELYP51</t>
  </si>
  <si>
    <t>Ely Primary</t>
  </si>
  <si>
    <t>EPPG31</t>
  </si>
  <si>
    <t>Epping Grid</t>
  </si>
  <si>
    <t>ERNR11</t>
  </si>
  <si>
    <t>Ernest Nunn Road</t>
  </si>
  <si>
    <t>ESTE51</t>
  </si>
  <si>
    <t>East Stevenage Primary</t>
  </si>
  <si>
    <t>ESTW31</t>
  </si>
  <si>
    <t>Eastman Way Generation</t>
  </si>
  <si>
    <t>EXCH51</t>
  </si>
  <si>
    <t>Exchange St Primary</t>
  </si>
  <si>
    <t>EXNI51</t>
  </si>
  <si>
    <t>Exning Primary</t>
  </si>
  <si>
    <t>EYEP31</t>
  </si>
  <si>
    <t>EPN 0031</t>
  </si>
  <si>
    <t>EYEP51</t>
  </si>
  <si>
    <t>EYPR51</t>
  </si>
  <si>
    <t>Eye Primary</t>
  </si>
  <si>
    <t>FAGB51</t>
  </si>
  <si>
    <t>Fagbury Rd Primary</t>
  </si>
  <si>
    <t>FAIR51</t>
  </si>
  <si>
    <t>Fairstead Primary</t>
  </si>
  <si>
    <t>FAKE51</t>
  </si>
  <si>
    <t>Fakenham Primary</t>
  </si>
  <si>
    <t>FARC51</t>
  </si>
  <si>
    <t>Farcet Primary</t>
  </si>
  <si>
    <t>FBPR52</t>
  </si>
  <si>
    <t>EPN 0012</t>
  </si>
  <si>
    <t>FBPR53</t>
  </si>
  <si>
    <t>FELT51</t>
  </si>
  <si>
    <t>Feltwell Primary</t>
  </si>
  <si>
    <t>FINC51</t>
  </si>
  <si>
    <t>EPN 0047</t>
  </si>
  <si>
    <t>FING31</t>
  </si>
  <si>
    <t>Finchley Grid</t>
  </si>
  <si>
    <t>FLEP51</t>
  </si>
  <si>
    <t>Fleethall Grid</t>
  </si>
  <si>
    <t>FORD51</t>
  </si>
  <si>
    <t>Fords Dunton Primary</t>
  </si>
  <si>
    <t>FORE51</t>
  </si>
  <si>
    <t>Fore Hamlet Primary</t>
  </si>
  <si>
    <t>FORN51</t>
  </si>
  <si>
    <t>Fornham Primary</t>
  </si>
  <si>
    <t>FOXY51</t>
  </si>
  <si>
    <t>Foxash Primary</t>
  </si>
  <si>
    <t>FRAM51</t>
  </si>
  <si>
    <t>Framlingham Primary</t>
  </si>
  <si>
    <t>FRIN51</t>
  </si>
  <si>
    <t>Frinton Primary</t>
  </si>
  <si>
    <t>FROG51</t>
  </si>
  <si>
    <t>Frogmore Primary</t>
  </si>
  <si>
    <t>FRYT51</t>
  </si>
  <si>
    <t>Frythe</t>
  </si>
  <si>
    <t>FTPR51</t>
  </si>
  <si>
    <t>EPN 0068</t>
  </si>
  <si>
    <t>FTPR52</t>
  </si>
  <si>
    <t>FULB31</t>
  </si>
  <si>
    <t>Fulbourn Grid</t>
  </si>
  <si>
    <t>FUNL51</t>
  </si>
  <si>
    <t>FUNT51</t>
  </si>
  <si>
    <t>Funthams Ln Primary</t>
  </si>
  <si>
    <t>FWSF31</t>
  </si>
  <si>
    <t>EPN 0129</t>
  </si>
  <si>
    <t>GARD51</t>
  </si>
  <si>
    <t>Gardiners Ln Primary</t>
  </si>
  <si>
    <t>GAYW51</t>
  </si>
  <si>
    <t>Gaywood Bridge Primary</t>
  </si>
  <si>
    <t>GEOR51</t>
  </si>
  <si>
    <t>George Hill Primary</t>
  </si>
  <si>
    <t>GLAX51</t>
  </si>
  <si>
    <t>Glaxo Primary</t>
  </si>
  <si>
    <t>GLEM51</t>
  </si>
  <si>
    <t>Glemsford Primary</t>
  </si>
  <si>
    <t>GODM51</t>
  </si>
  <si>
    <t>Godmanchester Primary</t>
  </si>
  <si>
    <t>GOLD51</t>
  </si>
  <si>
    <t>Golders Grn Primary</t>
  </si>
  <si>
    <t>GOOS51</t>
  </si>
  <si>
    <t>Gooseberry Grn Primary</t>
  </si>
  <si>
    <t>GORL31</t>
  </si>
  <si>
    <t>Gorleston Grid</t>
  </si>
  <si>
    <t>GRAY51</t>
  </si>
  <si>
    <t>Grays Primary</t>
  </si>
  <si>
    <t>GREE51</t>
  </si>
  <si>
    <t>Greenhill Primary</t>
  </si>
  <si>
    <t>GROT51</t>
  </si>
  <si>
    <t>Groton Primary</t>
  </si>
  <si>
    <t>GROV51</t>
  </si>
  <si>
    <t>Grove Mill Primary</t>
  </si>
  <si>
    <t>GTMI51</t>
  </si>
  <si>
    <t>Gt Missenden Primary</t>
  </si>
  <si>
    <t>GTWI51</t>
  </si>
  <si>
    <t>Great Witchingham Primary</t>
  </si>
  <si>
    <t>GUSF51</t>
  </si>
  <si>
    <t>Gusford Hall Primary</t>
  </si>
  <si>
    <t>GUYH51</t>
  </si>
  <si>
    <t>Guyhirn Primary</t>
  </si>
  <si>
    <t>GYAR31</t>
  </si>
  <si>
    <t>GT Yarmouth Grid</t>
  </si>
  <si>
    <t>GYAR51</t>
  </si>
  <si>
    <t>GYPS11</t>
  </si>
  <si>
    <t>EPN 0048</t>
  </si>
  <si>
    <t>HACH51</t>
  </si>
  <si>
    <t>Hacheston Primary</t>
  </si>
  <si>
    <t>HAIN51</t>
  </si>
  <si>
    <t>Hainault Av Primary</t>
  </si>
  <si>
    <t>HALS51</t>
  </si>
  <si>
    <t>Halstead Primary</t>
  </si>
  <si>
    <t>HANG51</t>
  </si>
  <si>
    <t>Hanger Lea Primary</t>
  </si>
  <si>
    <t>HAPT51</t>
  </si>
  <si>
    <t>Hapton Primary</t>
  </si>
  <si>
    <t>HARD51</t>
  </si>
  <si>
    <t>Hardingham Primary</t>
  </si>
  <si>
    <t>HARL51</t>
  </si>
  <si>
    <t>Harleston Primary</t>
  </si>
  <si>
    <t>HARN51</t>
  </si>
  <si>
    <t>Harrow North Grid</t>
  </si>
  <si>
    <t>HARN52</t>
  </si>
  <si>
    <t>HARR51</t>
  </si>
  <si>
    <t>Harrowden Primary</t>
  </si>
  <si>
    <t>HART51</t>
  </si>
  <si>
    <t>Hartspring Primary</t>
  </si>
  <si>
    <t>HARW51</t>
  </si>
  <si>
    <t>Harlow West Grid</t>
  </si>
  <si>
    <t>HARW52</t>
  </si>
  <si>
    <t>HATC31</t>
  </si>
  <si>
    <t>Hatch End</t>
  </si>
  <si>
    <t>HATF31</t>
  </si>
  <si>
    <t>Hatfield Grid</t>
  </si>
  <si>
    <t>HATP51</t>
  </si>
  <si>
    <t>Hatfield Primary</t>
  </si>
  <si>
    <t>HATY71</t>
  </si>
  <si>
    <t>EPN 0082</t>
  </si>
  <si>
    <t>HAVE51</t>
  </si>
  <si>
    <t>Haverhill Primary</t>
  </si>
  <si>
    <t>HAWO51</t>
  </si>
  <si>
    <t>Harold Wood Primary</t>
  </si>
  <si>
    <t>HEMB51</t>
  </si>
  <si>
    <t>Hemblington Primary</t>
  </si>
  <si>
    <t>HEME51</t>
  </si>
  <si>
    <t>Hemel East Primary</t>
  </si>
  <si>
    <t>HEMN51</t>
  </si>
  <si>
    <t>Hemel North Primary</t>
  </si>
  <si>
    <t>HEMP31</t>
  </si>
  <si>
    <t>Hempton Grid</t>
  </si>
  <si>
    <t>HEND31</t>
  </si>
  <si>
    <t>Hendon</t>
  </si>
  <si>
    <t>HENS51</t>
  </si>
  <si>
    <t>Henstead Primary</t>
  </si>
  <si>
    <t>HENW51</t>
  </si>
  <si>
    <t>Hendon Way Primary</t>
  </si>
  <si>
    <t>HFLD51</t>
  </si>
  <si>
    <t>Highfield Primary</t>
  </si>
  <si>
    <t>HIGH51</t>
  </si>
  <si>
    <t>High St Primary</t>
  </si>
  <si>
    <t>HIHA31</t>
  </si>
  <si>
    <t>Hill Hall Solar Farm</t>
  </si>
  <si>
    <t>HILT51</t>
  </si>
  <si>
    <t>Hilton Primary</t>
  </si>
  <si>
    <t>HITC51</t>
  </si>
  <si>
    <t>Hitcham Primary</t>
  </si>
  <si>
    <t>HLPR51</t>
  </si>
  <si>
    <t>Halesworth Primary</t>
  </si>
  <si>
    <t>HODD51</t>
  </si>
  <si>
    <t>Hoddesdon Primary</t>
  </si>
  <si>
    <t>HOGD51</t>
  </si>
  <si>
    <t>Hornsey Grid</t>
  </si>
  <si>
    <t>HOGD52</t>
  </si>
  <si>
    <t>HOLY31</t>
  </si>
  <si>
    <t>Holywell Grid</t>
  </si>
  <si>
    <t>HOLY51</t>
  </si>
  <si>
    <t>HOLY52</t>
  </si>
  <si>
    <t>HONN51</t>
  </si>
  <si>
    <t>Honington Primary</t>
  </si>
  <si>
    <t>HONN52</t>
  </si>
  <si>
    <t>HORE51</t>
  </si>
  <si>
    <t>Houghton Regis Primary</t>
  </si>
  <si>
    <t>HORN31</t>
  </si>
  <si>
    <t>Hornchurch Grid</t>
  </si>
  <si>
    <t>HORS51</t>
  </si>
  <si>
    <t>Horsford Primary</t>
  </si>
  <si>
    <t>HRMT31</t>
  </si>
  <si>
    <t>EPN 0204</t>
  </si>
  <si>
    <t>HSTN51</t>
  </si>
  <si>
    <t>Histon Primary</t>
  </si>
  <si>
    <t>HUNS51</t>
  </si>
  <si>
    <t>Hunstanton Primary</t>
  </si>
  <si>
    <t>HUNT31</t>
  </si>
  <si>
    <t>Huntingdon Grid</t>
  </si>
  <si>
    <t>HUNT51</t>
  </si>
  <si>
    <t>HUTT51</t>
  </si>
  <si>
    <t>Hutton Primary</t>
  </si>
  <si>
    <t>HWIC51</t>
  </si>
  <si>
    <t>Hardwick Rd Primary</t>
  </si>
  <si>
    <t>ICGL31</t>
  </si>
  <si>
    <t>EPN 0125</t>
  </si>
  <si>
    <t>ICKL51</t>
  </si>
  <si>
    <t>Icklingham Primary</t>
  </si>
  <si>
    <t>ILKE31</t>
  </si>
  <si>
    <t>Ilketshall Grid</t>
  </si>
  <si>
    <t>ILMP51</t>
  </si>
  <si>
    <t>Ilmer Primary</t>
  </si>
  <si>
    <t>INDU51</t>
  </si>
  <si>
    <t>Industrial Primary</t>
  </si>
  <si>
    <t>INGA51</t>
  </si>
  <si>
    <t>Ingatestone Primary</t>
  </si>
  <si>
    <t>IPSW31</t>
  </si>
  <si>
    <t>Ipswich Grid</t>
  </si>
  <si>
    <t>IPSW51</t>
  </si>
  <si>
    <t>KBEL51</t>
  </si>
  <si>
    <t>Kimms Belt Primary</t>
  </si>
  <si>
    <t>KBRY51</t>
  </si>
  <si>
    <t>Kingsbury Primary</t>
  </si>
  <si>
    <t>KEMP51</t>
  </si>
  <si>
    <t>Kempstone Primary</t>
  </si>
  <si>
    <t>KENN51</t>
  </si>
  <si>
    <t>Kennett Primary</t>
  </si>
  <si>
    <t>KENS31</t>
  </si>
  <si>
    <t>EPN 0212</t>
  </si>
  <si>
    <t>KENS51</t>
  </si>
  <si>
    <t>Kensworth Primary</t>
  </si>
  <si>
    <t>KENT51</t>
  </si>
  <si>
    <t>Kenton Primary</t>
  </si>
  <si>
    <t>KHAL51</t>
  </si>
  <si>
    <t>Kenninghall Primary</t>
  </si>
  <si>
    <t>KIGO51</t>
  </si>
  <si>
    <t>EPN 0011</t>
  </si>
  <si>
    <t>KIMB51</t>
  </si>
  <si>
    <t>Kimbolton Primary</t>
  </si>
  <si>
    <t>KLAN51</t>
  </si>
  <si>
    <t>Kings Langley Primary</t>
  </si>
  <si>
    <t>KLPS11</t>
  </si>
  <si>
    <t>EPN 0101</t>
  </si>
  <si>
    <t>KLPS31</t>
  </si>
  <si>
    <t>Kings Lynn Pwr Stn</t>
  </si>
  <si>
    <t>KLSO31</t>
  </si>
  <si>
    <t>Kings Lynn  Grid</t>
  </si>
  <si>
    <t>KNAP51</t>
  </si>
  <si>
    <t>Knapton Primary</t>
  </si>
  <si>
    <t>KNEB51</t>
  </si>
  <si>
    <t>Knebworth Primary</t>
  </si>
  <si>
    <t>KWOD51</t>
  </si>
  <si>
    <t>Kingswood Primary</t>
  </si>
  <si>
    <t>LADY51</t>
  </si>
  <si>
    <t>Ladysmith Rd Primary</t>
  </si>
  <si>
    <t>LAGD51</t>
  </si>
  <si>
    <t>Langdon Primary</t>
  </si>
  <si>
    <t>LAIR51</t>
  </si>
  <si>
    <t>Luton Airport Primary</t>
  </si>
  <si>
    <t>LAKE51</t>
  </si>
  <si>
    <t>Lake &amp; Elliot Primary</t>
  </si>
  <si>
    <t>LAND51</t>
  </si>
  <si>
    <t>Landbeach Primary</t>
  </si>
  <si>
    <t>LANG51</t>
  </si>
  <si>
    <t>Langham Primary</t>
  </si>
  <si>
    <t>LASF31</t>
  </si>
  <si>
    <t>EPN 0143</t>
  </si>
  <si>
    <t>LAVE51</t>
  </si>
  <si>
    <t>Langley Av Primary</t>
  </si>
  <si>
    <t>LAWG31</t>
  </si>
  <si>
    <t>Lawford Grid</t>
  </si>
  <si>
    <t>LAXF51</t>
  </si>
  <si>
    <t>Laxfield Primary</t>
  </si>
  <si>
    <t>LBGD31</t>
  </si>
  <si>
    <t>Little Barford</t>
  </si>
  <si>
    <t>LBGD51</t>
  </si>
  <si>
    <t>LBGD52</t>
  </si>
  <si>
    <t>LBGD81</t>
  </si>
  <si>
    <t>EPN 0038</t>
  </si>
  <si>
    <t>LBGD82</t>
  </si>
  <si>
    <t>LBUZ51</t>
  </si>
  <si>
    <t>Leighton Buzzard Primary</t>
  </si>
  <si>
    <t>LEAV51</t>
  </si>
  <si>
    <t>Leavesden Studios Primary</t>
  </si>
  <si>
    <t>LEEM51</t>
  </si>
  <si>
    <t>EPN 0085</t>
  </si>
  <si>
    <t>LEIC31</t>
  </si>
  <si>
    <t>Leicester Rd Grid</t>
  </si>
  <si>
    <t>LEIG51</t>
  </si>
  <si>
    <t>Leigh Primary</t>
  </si>
  <si>
    <t>LEIS51</t>
  </si>
  <si>
    <t>Leiston Primary</t>
  </si>
  <si>
    <t>LETC31</t>
  </si>
  <si>
    <t>Letchworth Grid</t>
  </si>
  <si>
    <t>LEVE51</t>
  </si>
  <si>
    <t>Leverington Primary</t>
  </si>
  <si>
    <t>LEWS51</t>
  </si>
  <si>
    <t>Lewsey Primary</t>
  </si>
  <si>
    <t>LEXD51</t>
  </si>
  <si>
    <t>Lexden Primary</t>
  </si>
  <si>
    <t>LGMI31</t>
  </si>
  <si>
    <t>EPN 0092</t>
  </si>
  <si>
    <t>LGSF31</t>
  </si>
  <si>
    <t>EPN 0144</t>
  </si>
  <si>
    <t>LHTH51</t>
  </si>
  <si>
    <t>Lakenheath Primary</t>
  </si>
  <si>
    <t>LIND51</t>
  </si>
  <si>
    <t>Lindsey St Primary</t>
  </si>
  <si>
    <t>LINT51</t>
  </si>
  <si>
    <t>Linton Primary</t>
  </si>
  <si>
    <t>LITT51</t>
  </si>
  <si>
    <t>Littleport Primary</t>
  </si>
  <si>
    <t>LONG51</t>
  </si>
  <si>
    <t>Long Rd Primary</t>
  </si>
  <si>
    <t>LONS51</t>
  </si>
  <si>
    <t>Lonsdale Dr Primary</t>
  </si>
  <si>
    <t>LORP51</t>
  </si>
  <si>
    <t>London Road Primary</t>
  </si>
  <si>
    <t>LSDE51</t>
  </si>
  <si>
    <t>Lakeside Primary</t>
  </si>
  <si>
    <t>LSFT51</t>
  </si>
  <si>
    <t>Lowestoft Grid</t>
  </si>
  <si>
    <t>LSTN51</t>
  </si>
  <si>
    <t>Longstanton Primary</t>
  </si>
  <si>
    <t>LTBE51</t>
  </si>
  <si>
    <t>Little Belhus Primary</t>
  </si>
  <si>
    <t>LTMA51</t>
  </si>
  <si>
    <t>Lt Massingham Primary</t>
  </si>
  <si>
    <t>LUST51</t>
  </si>
  <si>
    <t>Luton St Marys Primary</t>
  </si>
  <si>
    <t>LUTN31</t>
  </si>
  <si>
    <t>Luton North Grid</t>
  </si>
  <si>
    <t>LUTN51</t>
  </si>
  <si>
    <t>LUTS31</t>
  </si>
  <si>
    <t>Luton South Grid</t>
  </si>
  <si>
    <t>LYGP51</t>
  </si>
  <si>
    <t>Lye Grn Primary</t>
  </si>
  <si>
    <t>LYLE51</t>
  </si>
  <si>
    <t>Lyle Primary</t>
  </si>
  <si>
    <t>MABR71</t>
  </si>
  <si>
    <t>Manganese Bronze Primary</t>
  </si>
  <si>
    <t>MABR72</t>
  </si>
  <si>
    <t>MACA51</t>
  </si>
  <si>
    <t>Maldon Causeway Primary</t>
  </si>
  <si>
    <t>MADN51</t>
  </si>
  <si>
    <t>Madingley Rd Primary</t>
  </si>
  <si>
    <t>MAGD51</t>
  </si>
  <si>
    <t>Magdalen Way Primary</t>
  </si>
  <si>
    <t>MALD31</t>
  </si>
  <si>
    <t>Maldon Grid</t>
  </si>
  <si>
    <t>MANN51</t>
  </si>
  <si>
    <t>Manns Rd Primary</t>
  </si>
  <si>
    <t>MANO51</t>
  </si>
  <si>
    <t>Manor Road Primary</t>
  </si>
  <si>
    <t>MANR51</t>
  </si>
  <si>
    <t>EPN 0095</t>
  </si>
  <si>
    <t>MANT51</t>
  </si>
  <si>
    <t>Manton Ln Primary</t>
  </si>
  <si>
    <t>MARK51</t>
  </si>
  <si>
    <t>Marks Tey Primary</t>
  </si>
  <si>
    <t>MARO51</t>
  </si>
  <si>
    <t>Marston Rd Primary</t>
  </si>
  <si>
    <t>MART51</t>
  </si>
  <si>
    <t>Martham Primary</t>
  </si>
  <si>
    <t>MAWK51</t>
  </si>
  <si>
    <t>Maldon Wick Primary</t>
  </si>
  <si>
    <t>MELB51</t>
  </si>
  <si>
    <t>Melbourn  Primary</t>
  </si>
  <si>
    <t>MELT51</t>
  </si>
  <si>
    <t>Melton Primary</t>
  </si>
  <si>
    <t>MERD51</t>
  </si>
  <si>
    <t>EPN 0077</t>
  </si>
  <si>
    <t>MERR51</t>
  </si>
  <si>
    <t>Merryhill Primary</t>
  </si>
  <si>
    <t>MERS51</t>
  </si>
  <si>
    <t>Mersea Rd Primary</t>
  </si>
  <si>
    <t>MFES31</t>
  </si>
  <si>
    <t>EPN 0158</t>
  </si>
  <si>
    <t>MFOT51</t>
  </si>
  <si>
    <t>Marshfoot Road Primary</t>
  </si>
  <si>
    <t>MIHI51</t>
  </si>
  <si>
    <t>Mill Hill Primary</t>
  </si>
  <si>
    <t>MILD51</t>
  </si>
  <si>
    <t>Mildenhall Primary</t>
  </si>
  <si>
    <t>MILT51</t>
  </si>
  <si>
    <t>Milton Rd Primary</t>
  </si>
  <si>
    <t>MOTE31</t>
  </si>
  <si>
    <t>EPN 0221</t>
  </si>
  <si>
    <t>MOUS51</t>
  </si>
  <si>
    <t>Mousehold Primary</t>
  </si>
  <si>
    <t>MRCG31</t>
  </si>
  <si>
    <t>March Grid</t>
  </si>
  <si>
    <t>MRCH51</t>
  </si>
  <si>
    <t>March Primary</t>
  </si>
  <si>
    <t>MSHM51</t>
  </si>
  <si>
    <t>Martlesham Primary</t>
  </si>
  <si>
    <t>MUHP51</t>
  </si>
  <si>
    <t>Much Hadham Primary</t>
  </si>
  <si>
    <t>MUHP52</t>
  </si>
  <si>
    <t>MULB51</t>
  </si>
  <si>
    <t>Mulbarton Primary</t>
  </si>
  <si>
    <t>MUN151</t>
  </si>
  <si>
    <t>EPN 0078</t>
  </si>
  <si>
    <t>MUN251</t>
  </si>
  <si>
    <t>EPN 0079</t>
  </si>
  <si>
    <t>MWIK51</t>
  </si>
  <si>
    <t>Marshalswick Primary</t>
  </si>
  <si>
    <t>MWPR51</t>
  </si>
  <si>
    <t>Manor Way Primary</t>
  </si>
  <si>
    <t>MYBK51</t>
  </si>
  <si>
    <t>May &amp; Baker Primary</t>
  </si>
  <si>
    <t>NACT51</t>
  </si>
  <si>
    <t>Nacton Primary</t>
  </si>
  <si>
    <t>NARB51</t>
  </si>
  <si>
    <t>Narborough Primary</t>
  </si>
  <si>
    <t>NCHG51</t>
  </si>
  <si>
    <t>North Chingford Primary</t>
  </si>
  <si>
    <t>NEAB81</t>
  </si>
  <si>
    <t>EPN 0205</t>
  </si>
  <si>
    <t>NENF51</t>
  </si>
  <si>
    <t>North Enfield Primary</t>
  </si>
  <si>
    <t>NEVE31</t>
  </si>
  <si>
    <t>Nevendon Grid</t>
  </si>
  <si>
    <t>NEWM51</t>
  </si>
  <si>
    <t>Newmarket Primary</t>
  </si>
  <si>
    <t>NEWT51</t>
  </si>
  <si>
    <t>Newtown Primary</t>
  </si>
  <si>
    <t>NFIN51</t>
  </si>
  <si>
    <t>North Finchley Primary</t>
  </si>
  <si>
    <t>NHAR51</t>
  </si>
  <si>
    <t>New Harlow Primary</t>
  </si>
  <si>
    <t>NHAR52</t>
  </si>
  <si>
    <t>NHIT51</t>
  </si>
  <si>
    <t>North Hitchin Primary</t>
  </si>
  <si>
    <t>NOAK51</t>
  </si>
  <si>
    <t>Noak Hill Primary</t>
  </si>
  <si>
    <t>NODR51</t>
  </si>
  <si>
    <t>North Dr Primary</t>
  </si>
  <si>
    <t>NOWN51</t>
  </si>
  <si>
    <t>Northwold Primary</t>
  </si>
  <si>
    <t>NSTE51</t>
  </si>
  <si>
    <t>North Stevenage Primary</t>
  </si>
  <si>
    <t>NUML81</t>
  </si>
  <si>
    <t>EPN 0094</t>
  </si>
  <si>
    <t>NUML82</t>
  </si>
  <si>
    <t>NWAL51</t>
  </si>
  <si>
    <t>North Walsham</t>
  </si>
  <si>
    <t>NWEB51</t>
  </si>
  <si>
    <t>North Wembley Primary</t>
  </si>
  <si>
    <t>OFFO51</t>
  </si>
  <si>
    <t>Offord Primary</t>
  </si>
  <si>
    <t>OLDR51</t>
  </si>
  <si>
    <t>Old Rd Primary</t>
  </si>
  <si>
    <t>OLDW51</t>
  </si>
  <si>
    <t>Old Welwyn Primary</t>
  </si>
  <si>
    <t>OLDW52</t>
  </si>
  <si>
    <t>ONGA51</t>
  </si>
  <si>
    <t>Ongar Primary</t>
  </si>
  <si>
    <t>ORFO51</t>
  </si>
  <si>
    <t>Orford Primary</t>
  </si>
  <si>
    <t>ORME51</t>
  </si>
  <si>
    <t>Ormesby Primary</t>
  </si>
  <si>
    <t>ORTO51</t>
  </si>
  <si>
    <t>Orton Primary</t>
  </si>
  <si>
    <t>OUTW51</t>
  </si>
  <si>
    <t>Outwell Moors Primary</t>
  </si>
  <si>
    <t>OYBE51</t>
  </si>
  <si>
    <t>Oysterbed Rd</t>
  </si>
  <si>
    <t>PALM31</t>
  </si>
  <si>
    <t>Palmers Grn Grid</t>
  </si>
  <si>
    <t>PAMP81</t>
  </si>
  <si>
    <t>EPN 0100</t>
  </si>
  <si>
    <t>PARK51</t>
  </si>
  <si>
    <t>Park St Primary</t>
  </si>
  <si>
    <t>PARS51</t>
  </si>
  <si>
    <t>Parsons Heath Primary</t>
  </si>
  <si>
    <t>PEAS51</t>
  </si>
  <si>
    <t>Peasenhall Primary</t>
  </si>
  <si>
    <t>PECH51</t>
  </si>
  <si>
    <t>Peachman Way Primary</t>
  </si>
  <si>
    <t>PELD51</t>
  </si>
  <si>
    <t>Peldon Primary</t>
  </si>
  <si>
    <t>PERR51</t>
  </si>
  <si>
    <t>Perry Primary</t>
  </si>
  <si>
    <t>PERR52</t>
  </si>
  <si>
    <t>PETC31</t>
  </si>
  <si>
    <t>Peterborough Central</t>
  </si>
  <si>
    <t>PETC51</t>
  </si>
  <si>
    <t>PETC52</t>
  </si>
  <si>
    <t>PETE51</t>
  </si>
  <si>
    <t>Peterborough East Grid</t>
  </si>
  <si>
    <t>PETE52</t>
  </si>
  <si>
    <t>PETN51</t>
  </si>
  <si>
    <t>Peterborough North Grid</t>
  </si>
  <si>
    <t>PETN52</t>
  </si>
  <si>
    <t>PETS51</t>
  </si>
  <si>
    <t>Peterborough South Grid</t>
  </si>
  <si>
    <t>PGBS11</t>
  </si>
  <si>
    <t>Pelham Grid Battery Storage</t>
  </si>
  <si>
    <t>PICC31</t>
  </si>
  <si>
    <t>Piccotts End Grid</t>
  </si>
  <si>
    <t>PINN51</t>
  </si>
  <si>
    <t>Pinner Grn Primary</t>
  </si>
  <si>
    <t>PITS51</t>
  </si>
  <si>
    <t>Pitstone Primary</t>
  </si>
  <si>
    <t>PLAP31</t>
  </si>
  <si>
    <t>EPN 0086</t>
  </si>
  <si>
    <t>PLAY51</t>
  </si>
  <si>
    <t>Playfield Primary</t>
  </si>
  <si>
    <t>POND51</t>
  </si>
  <si>
    <t>Ponders End Primary</t>
  </si>
  <si>
    <t>PPST11</t>
  </si>
  <si>
    <t>EPN 0102</t>
  </si>
  <si>
    <t>PREB51</t>
  </si>
  <si>
    <t>Prebend St Primary</t>
  </si>
  <si>
    <t>PURF31</t>
  </si>
  <si>
    <t>Purfleet Grid</t>
  </si>
  <si>
    <t>RADN51</t>
  </si>
  <si>
    <t>Radnor Primary</t>
  </si>
  <si>
    <t>RAEG31</t>
  </si>
  <si>
    <t>EPN 0044</t>
  </si>
  <si>
    <t>RAFA51</t>
  </si>
  <si>
    <t>RAF Alconbury Primary</t>
  </si>
  <si>
    <t>RAIN51</t>
  </si>
  <si>
    <t>Rainham Primary</t>
  </si>
  <si>
    <t>RAMP51</t>
  </si>
  <si>
    <t>RAF Marham Primary</t>
  </si>
  <si>
    <t>RANW31</t>
  </si>
  <si>
    <t>EPN 0116</t>
  </si>
  <si>
    <t>RAYP51</t>
  </si>
  <si>
    <t>Rayleigh Local Primary</t>
  </si>
  <si>
    <t>RBOW51</t>
  </si>
  <si>
    <t>Rainbow Ln Primary</t>
  </si>
  <si>
    <t>REDT3A</t>
  </si>
  <si>
    <t>Red Tile Windfarm</t>
  </si>
  <si>
    <t>REED51</t>
  </si>
  <si>
    <t>Reed Primary</t>
  </si>
  <si>
    <t>REYD51</t>
  </si>
  <si>
    <t>Reydon Primary</t>
  </si>
  <si>
    <t>RHAL51</t>
  </si>
  <si>
    <t>Rickinghall Primary</t>
  </si>
  <si>
    <t>RICK51</t>
  </si>
  <si>
    <t>Rickmansworth Grid</t>
  </si>
  <si>
    <t>ROMF51</t>
  </si>
  <si>
    <t>Romford Primary</t>
  </si>
  <si>
    <t>ROMN51</t>
  </si>
  <si>
    <t>Romford North Primary</t>
  </si>
  <si>
    <t>ROUN51</t>
  </si>
  <si>
    <t>Roundwood Rd Primary</t>
  </si>
  <si>
    <t>ROYS51</t>
  </si>
  <si>
    <t>Royston Primary</t>
  </si>
  <si>
    <t>SAFF51</t>
  </si>
  <si>
    <t>Saffron Walden Primary</t>
  </si>
  <si>
    <t>SAIR51</t>
  </si>
  <si>
    <t>Stansted Airport Main Pr</t>
  </si>
  <si>
    <t>SALP51</t>
  </si>
  <si>
    <t>Sall</t>
  </si>
  <si>
    <t>SAND51</t>
  </si>
  <si>
    <t>Sandy Primary</t>
  </si>
  <si>
    <t>SANT51</t>
  </si>
  <si>
    <t>St Anthony St Primary</t>
  </si>
  <si>
    <t>SAUN51</t>
  </si>
  <si>
    <t>Saunderton Primary</t>
  </si>
  <si>
    <t>SAWN51</t>
  </si>
  <si>
    <t>Sawston Primary</t>
  </si>
  <si>
    <t>SBFT51</t>
  </si>
  <si>
    <t>South Benfleet Primary</t>
  </si>
  <si>
    <t>SCHE51</t>
  </si>
  <si>
    <t>South Chelmsford Primary</t>
  </si>
  <si>
    <t>SCHG51</t>
  </si>
  <si>
    <t>South Chingford Primary</t>
  </si>
  <si>
    <t>SCMO31</t>
  </si>
  <si>
    <t>EPN 0193</t>
  </si>
  <si>
    <t>SCOT51</t>
  </si>
  <si>
    <t>Scottow Primary</t>
  </si>
  <si>
    <t>SCOW31</t>
  </si>
  <si>
    <t>EPN 0153</t>
  </si>
  <si>
    <t>SCRT51</t>
  </si>
  <si>
    <t>Sudbury Court Primary</t>
  </si>
  <si>
    <t>SCRT52</t>
  </si>
  <si>
    <t>SCSF31</t>
  </si>
  <si>
    <t>EPN 0057</t>
  </si>
  <si>
    <t>SELI51</t>
  </si>
  <si>
    <t>Selinas Ln Primary</t>
  </si>
  <si>
    <t>SERY51</t>
  </si>
  <si>
    <t>Southery Primary</t>
  </si>
  <si>
    <t>SEVE51</t>
  </si>
  <si>
    <t>Severalls Ln Primary</t>
  </si>
  <si>
    <t>SFAS51</t>
  </si>
  <si>
    <t>Stickfast Ln Primary</t>
  </si>
  <si>
    <t>SGHT51</t>
  </si>
  <si>
    <t>Straight Rd Primary</t>
  </si>
  <si>
    <t>SGRV51</t>
  </si>
  <si>
    <t>Stonegrove Primary</t>
  </si>
  <si>
    <t>SHAR51</t>
  </si>
  <si>
    <t>South Harlow Primary</t>
  </si>
  <si>
    <t>SHEF51</t>
  </si>
  <si>
    <t>Shefford Primary</t>
  </si>
  <si>
    <t>SHEL31</t>
  </si>
  <si>
    <t>Shell Grid</t>
  </si>
  <si>
    <t>SHEN31</t>
  </si>
  <si>
    <t>Shenfield Grid</t>
  </si>
  <si>
    <t>SHIC51</t>
  </si>
  <si>
    <t>South Hitchin Primary</t>
  </si>
  <si>
    <t>SHOT51</t>
  </si>
  <si>
    <t>Shotley Primary</t>
  </si>
  <si>
    <t>SHPP51</t>
  </si>
  <si>
    <t>Shepreth Primary</t>
  </si>
  <si>
    <t>SHRU51</t>
  </si>
  <si>
    <t>Shrub End Primary</t>
  </si>
  <si>
    <t>SHRW51</t>
  </si>
  <si>
    <t>South Harrow Primary</t>
  </si>
  <si>
    <t>SLEA51</t>
  </si>
  <si>
    <t>Sleaford St Primary</t>
  </si>
  <si>
    <t>SLWN51</t>
  </si>
  <si>
    <t>Selwyn Rd Primary</t>
  </si>
  <si>
    <t>SMPS51</t>
  </si>
  <si>
    <t>EPN 0083</t>
  </si>
  <si>
    <t>SNET51</t>
  </si>
  <si>
    <t>Snettisham Primary</t>
  </si>
  <si>
    <t>SOEG51</t>
  </si>
  <si>
    <t>Southend Grid</t>
  </si>
  <si>
    <t>SOEG52</t>
  </si>
  <si>
    <t>SOHA51</t>
  </si>
  <si>
    <t>Soham Primary</t>
  </si>
  <si>
    <t>SOWE51</t>
  </si>
  <si>
    <t>Southend West Primary</t>
  </si>
  <si>
    <t>SOWE52</t>
  </si>
  <si>
    <t>SPRO51</t>
  </si>
  <si>
    <t>Sprowston Primary</t>
  </si>
  <si>
    <t>SRUI51</t>
  </si>
  <si>
    <t>South Ruislip Primary</t>
  </si>
  <si>
    <t>SSTE51</t>
  </si>
  <si>
    <t>South Stevenage Primary</t>
  </si>
  <si>
    <t>STAG31</t>
  </si>
  <si>
    <t>EPN 0115</t>
  </si>
  <si>
    <t>STAL51</t>
  </si>
  <si>
    <t>Stalham Primary</t>
  </si>
  <si>
    <t>STAN31</t>
  </si>
  <si>
    <t>Stanmore Grid</t>
  </si>
  <si>
    <t>STAN51</t>
  </si>
  <si>
    <t>STAN52</t>
  </si>
  <si>
    <t>STEV51</t>
  </si>
  <si>
    <t>Stevenage Primary</t>
  </si>
  <si>
    <t>STIV51</t>
  </si>
  <si>
    <t>St Ives Primary</t>
  </si>
  <si>
    <t>STMF31</t>
  </si>
  <si>
    <t>Stamford</t>
  </si>
  <si>
    <t>STOD51</t>
  </si>
  <si>
    <t>Stody Primary</t>
  </si>
  <si>
    <t>STON51</t>
  </si>
  <si>
    <t>Stanton Primary</t>
  </si>
  <si>
    <t>STOP51</t>
  </si>
  <si>
    <t>Stopsley</t>
  </si>
  <si>
    <t>STOW31</t>
  </si>
  <si>
    <t>Stowmarket Grid</t>
  </si>
  <si>
    <t>STOW51</t>
  </si>
  <si>
    <t>STPA51</t>
  </si>
  <si>
    <t>St Pauls Primary</t>
  </si>
  <si>
    <t>STSF31</t>
  </si>
  <si>
    <t>EPN 0216</t>
  </si>
  <si>
    <t>STSP51</t>
  </si>
  <si>
    <t>St Stephens Prim</t>
  </si>
  <si>
    <t>SUDB51</t>
  </si>
  <si>
    <t>Sudbury Primary</t>
  </si>
  <si>
    <t>SUND31</t>
  </si>
  <si>
    <t>Sundon</t>
  </si>
  <si>
    <t>SUPR51</t>
  </si>
  <si>
    <t>Sundon Primary</t>
  </si>
  <si>
    <t>SUTT31</t>
  </si>
  <si>
    <t>EPN 0002</t>
  </si>
  <si>
    <t>SWAF31</t>
  </si>
  <si>
    <t>Swaffham Grid</t>
  </si>
  <si>
    <t>SWAF51</t>
  </si>
  <si>
    <t>SWAY51</t>
  </si>
  <si>
    <t>Storeys Way Primary</t>
  </si>
  <si>
    <t>SWPR71</t>
  </si>
  <si>
    <t>Stewartby Primary</t>
  </si>
  <si>
    <t>TAKE51</t>
  </si>
  <si>
    <t>Takeley Primary</t>
  </si>
  <si>
    <t>TAPS51</t>
  </si>
  <si>
    <t>Tapster St Primary</t>
  </si>
  <si>
    <t>TATT51</t>
  </si>
  <si>
    <t>Tattingstone Primary</t>
  </si>
  <si>
    <t>TBAY51</t>
  </si>
  <si>
    <t>Thorpe Bay Primary</t>
  </si>
  <si>
    <t>TBLP51</t>
  </si>
  <si>
    <t>Tilbury Compact Grid</t>
  </si>
  <si>
    <t>THAM51</t>
  </si>
  <si>
    <t>Thame Primary</t>
  </si>
  <si>
    <t>THAX31</t>
  </si>
  <si>
    <t>Thaxted Grid</t>
  </si>
  <si>
    <t>THCR51</t>
  </si>
  <si>
    <t>The Cross</t>
  </si>
  <si>
    <t>THCR52</t>
  </si>
  <si>
    <t>THET51</t>
  </si>
  <si>
    <t>Thetford Grid</t>
  </si>
  <si>
    <t>THLI51</t>
  </si>
  <si>
    <t>The Limes</t>
  </si>
  <si>
    <t>THOL51</t>
  </si>
  <si>
    <t>Thorpe Gd Local</t>
  </si>
  <si>
    <t>THOM51</t>
  </si>
  <si>
    <t>Thompsons Ln Primary</t>
  </si>
  <si>
    <t>THPW31</t>
  </si>
  <si>
    <t>EPN 0030</t>
  </si>
  <si>
    <t>THPW51</t>
  </si>
  <si>
    <t>TILL51</t>
  </si>
  <si>
    <t>Tillingham Primary</t>
  </si>
  <si>
    <t>TIPT51</t>
  </si>
  <si>
    <t>Tiptree Primary</t>
  </si>
  <si>
    <t>TIVE51</t>
  </si>
  <si>
    <t>Tivetshall Primary</t>
  </si>
  <si>
    <t>TLEY51</t>
  </si>
  <si>
    <t>Thorley Primary</t>
  </si>
  <si>
    <t>TOGD31</t>
  </si>
  <si>
    <t>Tottenham Grid</t>
  </si>
  <si>
    <t>TOGD51</t>
  </si>
  <si>
    <t>TOGD52</t>
  </si>
  <si>
    <t>TRIN51</t>
  </si>
  <si>
    <t>Tring Primary</t>
  </si>
  <si>
    <t>TROW31</t>
  </si>
  <si>
    <t>Trowse Solar Farm</t>
  </si>
  <si>
    <t>TUCK51</t>
  </si>
  <si>
    <t>Tuckswood Primary</t>
  </si>
  <si>
    <t>TUNW51</t>
  </si>
  <si>
    <t>Tunnel Primary</t>
  </si>
  <si>
    <t>TURN51</t>
  </si>
  <si>
    <t>Turnford Primary</t>
  </si>
  <si>
    <t>TURR51</t>
  </si>
  <si>
    <t>Turret Ln Primary</t>
  </si>
  <si>
    <t>TUSF31</t>
  </si>
  <si>
    <t>EPN 0117</t>
  </si>
  <si>
    <t>TWFA31</t>
  </si>
  <si>
    <t>EPN 0032</t>
  </si>
  <si>
    <t>TWSE11</t>
  </si>
  <si>
    <t>Trowse Grid</t>
  </si>
  <si>
    <t>TWSE12</t>
  </si>
  <si>
    <t>TWSE31</t>
  </si>
  <si>
    <t>TXTD51</t>
  </si>
  <si>
    <t>Thaxted Local</t>
  </si>
  <si>
    <t>UKPI91</t>
  </si>
  <si>
    <t>EPN 0089</t>
  </si>
  <si>
    <t>UKPI92</t>
  </si>
  <si>
    <t>UPLA51</t>
  </si>
  <si>
    <t>Uplands Pk Primary</t>
  </si>
  <si>
    <t>VALL51</t>
  </si>
  <si>
    <t>Valleybridge Rd Primary</t>
  </si>
  <si>
    <t>VALU71</t>
  </si>
  <si>
    <t>EPN 0081</t>
  </si>
  <si>
    <t>VALU72</t>
  </si>
  <si>
    <t>VERY51</t>
  </si>
  <si>
    <t>Verity Way Primary</t>
  </si>
  <si>
    <t>WADD51</t>
  </si>
  <si>
    <t>Waddesdon Primary</t>
  </si>
  <si>
    <t>WALS51</t>
  </si>
  <si>
    <t>Walsoken Grid</t>
  </si>
  <si>
    <t>WALT51</t>
  </si>
  <si>
    <t>Waltham Abbey Primary</t>
  </si>
  <si>
    <t>WARE51</t>
  </si>
  <si>
    <t>Ware Primary</t>
  </si>
  <si>
    <t>WARH51</t>
  </si>
  <si>
    <t>Warren Heath</t>
  </si>
  <si>
    <t>WARN51</t>
  </si>
  <si>
    <t>Warners End Primary</t>
  </si>
  <si>
    <t>WASP51</t>
  </si>
  <si>
    <t>Warren Springs Primary</t>
  </si>
  <si>
    <t>WATL51</t>
  </si>
  <si>
    <t>Watlington Primary</t>
  </si>
  <si>
    <t>WATR51</t>
  </si>
  <si>
    <t>Watsons Rd Primary</t>
  </si>
  <si>
    <t>WATT51</t>
  </si>
  <si>
    <t>Watton Primary</t>
  </si>
  <si>
    <t>WAWF31</t>
  </si>
  <si>
    <t>EPN 0008</t>
  </si>
  <si>
    <t>WBEK51</t>
  </si>
  <si>
    <t>West Beckham Primary</t>
  </si>
  <si>
    <t>WBRA51</t>
  </si>
  <si>
    <t>West Braintree Primary</t>
  </si>
  <si>
    <t>WBRY51</t>
  </si>
  <si>
    <t>Westbury Primary</t>
  </si>
  <si>
    <t>WCHE51</t>
  </si>
  <si>
    <t>West Chelmsford Primary</t>
  </si>
  <si>
    <t>WEAL51</t>
  </si>
  <si>
    <t>Wealdstone Primary</t>
  </si>
  <si>
    <t>WELW51</t>
  </si>
  <si>
    <t>Welwyn Primary</t>
  </si>
  <si>
    <t>WELW81</t>
  </si>
  <si>
    <t>EPN 0075</t>
  </si>
  <si>
    <t>WELW82</t>
  </si>
  <si>
    <t>WEMP51</t>
  </si>
  <si>
    <t>Wembley Park</t>
  </si>
  <si>
    <t>WEND51</t>
  </si>
  <si>
    <t>Wendover Primary</t>
  </si>
  <si>
    <t>WETH51</t>
  </si>
  <si>
    <t>Wethersfield Primary</t>
  </si>
  <si>
    <t>WFRD51</t>
  </si>
  <si>
    <t>Wickford Primary</t>
  </si>
  <si>
    <t>WGRN51</t>
  </si>
  <si>
    <t>West Grn Primary</t>
  </si>
  <si>
    <t>WHAM51</t>
  </si>
  <si>
    <t>Wymondham Primary</t>
  </si>
  <si>
    <t>WHAN51</t>
  </si>
  <si>
    <t>West Hanningfield Pri</t>
  </si>
  <si>
    <t>WHAP51</t>
  </si>
  <si>
    <t>Whapload Rd Primary</t>
  </si>
  <si>
    <t>WHER51</t>
  </si>
  <si>
    <t>West Hertford Primary</t>
  </si>
  <si>
    <t>WHET51</t>
  </si>
  <si>
    <t>Whetstone Primary</t>
  </si>
  <si>
    <t>WHIT51</t>
  </si>
  <si>
    <t>Whittlesey Primary</t>
  </si>
  <si>
    <t>WHOR51</t>
  </si>
  <si>
    <t>West Horndon Primary</t>
  </si>
  <si>
    <t>WICK31</t>
  </si>
  <si>
    <t>Wickham Market Grid</t>
  </si>
  <si>
    <t>WIGG51</t>
  </si>
  <si>
    <t>Wiggenhall Primary</t>
  </si>
  <si>
    <t>WISC51</t>
  </si>
  <si>
    <t>EPN 0126</t>
  </si>
  <si>
    <t>WISS31</t>
  </si>
  <si>
    <t>Wissington BSC</t>
  </si>
  <si>
    <t>WITH51</t>
  </si>
  <si>
    <t>Witham Primary</t>
  </si>
  <si>
    <t>WIXM51</t>
  </si>
  <si>
    <t>Wixams</t>
  </si>
  <si>
    <t>WIXO91</t>
  </si>
  <si>
    <t>EPN 0063</t>
  </si>
  <si>
    <t>WIXO92</t>
  </si>
  <si>
    <t>WIXP51</t>
  </si>
  <si>
    <t>Wix Primary</t>
  </si>
  <si>
    <t>WLET51</t>
  </si>
  <si>
    <t>West Letchworth Primary</t>
  </si>
  <si>
    <t>WLON51</t>
  </si>
  <si>
    <t>Weston Longville Primary</t>
  </si>
  <si>
    <t>WLTH51</t>
  </si>
  <si>
    <t>Waltham Park</t>
  </si>
  <si>
    <t>WOOD51</t>
  </si>
  <si>
    <t>Woodwalton Primary</t>
  </si>
  <si>
    <t>WORD51</t>
  </si>
  <si>
    <t>White Roding Primary</t>
  </si>
  <si>
    <t>WORS51</t>
  </si>
  <si>
    <t>Worstead Primary</t>
  </si>
  <si>
    <t>WPOT51</t>
  </si>
  <si>
    <t>West Potters Bar Primary</t>
  </si>
  <si>
    <t>WRAT51</t>
  </si>
  <si>
    <t>Wratting Primary</t>
  </si>
  <si>
    <t>WRIT51</t>
  </si>
  <si>
    <t>Writtle St Primary</t>
  </si>
  <si>
    <t>WROX51</t>
  </si>
  <si>
    <t>Wroxham Primary</t>
  </si>
  <si>
    <t>WRWY51</t>
  </si>
  <si>
    <t>Wisbech Railway Primary</t>
  </si>
  <si>
    <t>WSTP51</t>
  </si>
  <si>
    <t>Westoning Primary</t>
  </si>
  <si>
    <t>WYMG31</t>
  </si>
  <si>
    <t>Wymondley Grid</t>
  </si>
  <si>
    <t>ACSF31</t>
  </si>
  <si>
    <t>EPN 0156</t>
  </si>
  <si>
    <t>AISF31</t>
  </si>
  <si>
    <t>EPN 0164</t>
  </si>
  <si>
    <t>AVEN31</t>
  </si>
  <si>
    <t>EPN 0149</t>
  </si>
  <si>
    <t>BASB31</t>
  </si>
  <si>
    <t>EPN 0135</t>
  </si>
  <si>
    <t>BAYF31</t>
  </si>
  <si>
    <t>EPN 0035</t>
  </si>
  <si>
    <t>BHSF31</t>
  </si>
  <si>
    <t>EPN 0134</t>
  </si>
  <si>
    <t>BIGL31</t>
  </si>
  <si>
    <t>EPN 0127</t>
  </si>
  <si>
    <t>BLPV31</t>
  </si>
  <si>
    <t>EPN 0141</t>
  </si>
  <si>
    <t>BLUE31</t>
  </si>
  <si>
    <t>EPN 0130</t>
  </si>
  <si>
    <t>BNFS31</t>
  </si>
  <si>
    <t>EPN 0170</t>
  </si>
  <si>
    <t>BOAR31</t>
  </si>
  <si>
    <t>EPN 0140</t>
  </si>
  <si>
    <t>BROP31</t>
  </si>
  <si>
    <t>EPN 0084</t>
  </si>
  <si>
    <t>BROP32</t>
  </si>
  <si>
    <t>BRWF31</t>
  </si>
  <si>
    <t>EPN 0071</t>
  </si>
  <si>
    <t>BUHS31</t>
  </si>
  <si>
    <t>EPN 0162</t>
  </si>
  <si>
    <t>BXSF31</t>
  </si>
  <si>
    <t>EPN 0146</t>
  </si>
  <si>
    <t>CASF31</t>
  </si>
  <si>
    <t>EPN 0003</t>
  </si>
  <si>
    <t>CDSM31</t>
  </si>
  <si>
    <t>EPN 0024</t>
  </si>
  <si>
    <t>CFGA31</t>
  </si>
  <si>
    <t>EPN 0041</t>
  </si>
  <si>
    <t>CLHF31</t>
  </si>
  <si>
    <t>EPN 0224</t>
  </si>
  <si>
    <t>COLD31</t>
  </si>
  <si>
    <t>EPN 0120</t>
  </si>
  <si>
    <t>CRSF31</t>
  </si>
  <si>
    <t>EPN 0151</t>
  </si>
  <si>
    <t>DAIR31</t>
  </si>
  <si>
    <t>EPN 0034</t>
  </si>
  <si>
    <t>DOUB91</t>
  </si>
  <si>
    <t>DRAP31</t>
  </si>
  <si>
    <t>EPN 0016</t>
  </si>
  <si>
    <t>EBEC31</t>
  </si>
  <si>
    <t>EPN 0053</t>
  </si>
  <si>
    <t>EESP31</t>
  </si>
  <si>
    <t>EPN 0029</t>
  </si>
  <si>
    <t>EGAS31</t>
  </si>
  <si>
    <t>EPN 0107</t>
  </si>
  <si>
    <t>EHFG31</t>
  </si>
  <si>
    <t>EPN 0027</t>
  </si>
  <si>
    <t>ELEC51</t>
  </si>
  <si>
    <t>EPN 0214</t>
  </si>
  <si>
    <t>ELLO31</t>
  </si>
  <si>
    <t>EPN 0056</t>
  </si>
  <si>
    <t>EXSF31</t>
  </si>
  <si>
    <t>EPN 0165</t>
  </si>
  <si>
    <t>FBPR51</t>
  </si>
  <si>
    <t>FOSF31</t>
  </si>
  <si>
    <t>EPN 0157</t>
  </si>
  <si>
    <t>FSFM31</t>
  </si>
  <si>
    <t>EPN 0109</t>
  </si>
  <si>
    <t>FWSF91</t>
  </si>
  <si>
    <t>GESF31</t>
  </si>
  <si>
    <t>EPN 0139</t>
  </si>
  <si>
    <t>GFWS31</t>
  </si>
  <si>
    <t>EPN 0179</t>
  </si>
  <si>
    <t>GISF31</t>
  </si>
  <si>
    <t>EPN 0220</t>
  </si>
  <si>
    <t>GLAM31</t>
  </si>
  <si>
    <t>EPN 0118</t>
  </si>
  <si>
    <t>GLAS31</t>
  </si>
  <si>
    <t>EPN 0105</t>
  </si>
  <si>
    <t>GLEN31</t>
  </si>
  <si>
    <t>EPN 0026</t>
  </si>
  <si>
    <t>GPSF31</t>
  </si>
  <si>
    <t>EPN 0210</t>
  </si>
  <si>
    <t>GSBF31</t>
  </si>
  <si>
    <t>EPN 0169</t>
  </si>
  <si>
    <t>GTFR31</t>
  </si>
  <si>
    <t>EPN 0167</t>
  </si>
  <si>
    <t>GUNS31</t>
  </si>
  <si>
    <t>EPN 0028</t>
  </si>
  <si>
    <t>GUNW31</t>
  </si>
  <si>
    <t>EPN 0019</t>
  </si>
  <si>
    <t>GYPS5A</t>
  </si>
  <si>
    <t>Gt Yarmouth Power Station</t>
  </si>
  <si>
    <t>HAPV31</t>
  </si>
  <si>
    <t>EPN 0051</t>
  </si>
  <si>
    <t>HASF31</t>
  </si>
  <si>
    <t>EPN 0168</t>
  </si>
  <si>
    <t>HFAG31</t>
  </si>
  <si>
    <t>Horseley Fen AD Generation</t>
  </si>
  <si>
    <t>HIFL31</t>
  </si>
  <si>
    <t>EPN 0067</t>
  </si>
  <si>
    <t>HOBS31</t>
  </si>
  <si>
    <t>EPN 0137</t>
  </si>
  <si>
    <t>HYDE31</t>
  </si>
  <si>
    <t>EPN 0062</t>
  </si>
  <si>
    <t>JALW31</t>
  </si>
  <si>
    <t>EPN 0142</t>
  </si>
  <si>
    <t>KEFA31</t>
  </si>
  <si>
    <t>EPN 0154</t>
  </si>
  <si>
    <t>KLPS81</t>
  </si>
  <si>
    <t>LASF91</t>
  </si>
  <si>
    <t>LESF31</t>
  </si>
  <si>
    <t>EPN 0108</t>
  </si>
  <si>
    <t>LGSF91</t>
  </si>
  <si>
    <t>LISG31</t>
  </si>
  <si>
    <t>EPN 0163</t>
  </si>
  <si>
    <t>LSGE31</t>
  </si>
  <si>
    <t>EPN 0023</t>
  </si>
  <si>
    <t>MFSP31</t>
  </si>
  <si>
    <t>EPN 0171</t>
  </si>
  <si>
    <t>MIDD31</t>
  </si>
  <si>
    <t>EPN 0072</t>
  </si>
  <si>
    <t>MLFM31</t>
  </si>
  <si>
    <t>EPN 0218</t>
  </si>
  <si>
    <t>MSFS31</t>
  </si>
  <si>
    <t>EPN 0112</t>
  </si>
  <si>
    <t>MUCK31</t>
  </si>
  <si>
    <t>EPN 0090</t>
  </si>
  <si>
    <t>NEBP31</t>
  </si>
  <si>
    <t>Nevendon Battery Park</t>
  </si>
  <si>
    <t>NORF31</t>
  </si>
  <si>
    <t>EPN 0054</t>
  </si>
  <si>
    <t>NOVA31</t>
  </si>
  <si>
    <t>EPN 0058</t>
  </si>
  <si>
    <t>NPWF31</t>
  </si>
  <si>
    <t>EPN 0110</t>
  </si>
  <si>
    <t>OAIR31</t>
  </si>
  <si>
    <t>EPN 0152</t>
  </si>
  <si>
    <t>OSYT31</t>
  </si>
  <si>
    <t>EPN 0145</t>
  </si>
  <si>
    <t>PAHA31</t>
  </si>
  <si>
    <t>EPN 0128</t>
  </si>
  <si>
    <t>PLAP52</t>
  </si>
  <si>
    <t>P_L_A</t>
  </si>
  <si>
    <t>PLSF31</t>
  </si>
  <si>
    <t>EPN 0173</t>
  </si>
  <si>
    <t>PPST1</t>
  </si>
  <si>
    <t>PTGN31</t>
  </si>
  <si>
    <t>EPN 0088</t>
  </si>
  <si>
    <t>QURF31</t>
  </si>
  <si>
    <t>EPN 0132</t>
  </si>
  <si>
    <t>RAFC31</t>
  </si>
  <si>
    <t>EPN 0161</t>
  </si>
  <si>
    <t>RAGN31</t>
  </si>
  <si>
    <t>EPN 0122</t>
  </si>
  <si>
    <t>RAWF31</t>
  </si>
  <si>
    <t>EPN 0160</t>
  </si>
  <si>
    <t>REDW31</t>
  </si>
  <si>
    <t>RESF31</t>
  </si>
  <si>
    <t>EPN 0025</t>
  </si>
  <si>
    <t>RYSF31</t>
  </si>
  <si>
    <t>EPN 0175</t>
  </si>
  <si>
    <t>SBSF31</t>
  </si>
  <si>
    <t>EPN 0006</t>
  </si>
  <si>
    <t>SEFW31</t>
  </si>
  <si>
    <t>EPN 0020</t>
  </si>
  <si>
    <t>SHER11</t>
  </si>
  <si>
    <t>EPN 0052</t>
  </si>
  <si>
    <t>SHER12</t>
  </si>
  <si>
    <t>SHSF31</t>
  </si>
  <si>
    <t>EPN 0033</t>
  </si>
  <si>
    <t>SPRI31</t>
  </si>
  <si>
    <t>EPN 0061</t>
  </si>
  <si>
    <t>SRSF31</t>
  </si>
  <si>
    <t>Swanland Road Solar Farm</t>
  </si>
  <si>
    <t>STHS31</t>
  </si>
  <si>
    <t>EPN 0174</t>
  </si>
  <si>
    <t>STRA31</t>
  </si>
  <si>
    <t>EPN 0064</t>
  </si>
  <si>
    <t>SUTT5A</t>
  </si>
  <si>
    <t>Sutton Power Stn</t>
  </si>
  <si>
    <t>TLSF31</t>
  </si>
  <si>
    <t>EPN 0172</t>
  </si>
  <si>
    <t>TRSF31</t>
  </si>
  <si>
    <t>EPN 0219</t>
  </si>
  <si>
    <t>TUSF51</t>
  </si>
  <si>
    <t>Burnt House Wind &amp; Solar FM</t>
  </si>
  <si>
    <t>UASF31</t>
  </si>
  <si>
    <t>EPN 0039</t>
  </si>
  <si>
    <t>UHWF31</t>
  </si>
  <si>
    <t>EPN 0166</t>
  </si>
  <si>
    <t>VINE31</t>
  </si>
  <si>
    <t>EPN 0190</t>
  </si>
  <si>
    <t>WAIR31</t>
  </si>
  <si>
    <t>EPN 0055</t>
  </si>
  <si>
    <t>WASW31</t>
  </si>
  <si>
    <t>EPN 0004</t>
  </si>
  <si>
    <t>WELO51</t>
  </si>
  <si>
    <t>WERA31</t>
  </si>
  <si>
    <t>EPN 0155</t>
  </si>
  <si>
    <t>WHSF31</t>
  </si>
  <si>
    <t>EPN 0148</t>
  </si>
  <si>
    <t>WISB31</t>
  </si>
  <si>
    <t>EPN 0133</t>
  </si>
  <si>
    <t>WLSF31</t>
  </si>
  <si>
    <t>EPN 0007</t>
  </si>
  <si>
    <t>WOOL31</t>
  </si>
  <si>
    <t>EPN 0136</t>
  </si>
  <si>
    <t>WRDC31</t>
  </si>
  <si>
    <t>EPN 0182</t>
  </si>
  <si>
    <t>WSFS31</t>
  </si>
  <si>
    <t>EPN 0150</t>
  </si>
  <si>
    <t>WTMI31</t>
  </si>
  <si>
    <t>EPN 0119</t>
  </si>
  <si>
    <t>8&amp;0</t>
  </si>
  <si>
    <t>8 &amp; 0</t>
  </si>
  <si>
    <t>Berkswell 132kV</t>
  </si>
  <si>
    <t>Coventry 132kV</t>
  </si>
  <si>
    <t>Coventry 132kV_Coventry North__</t>
  </si>
  <si>
    <t>Coventry 132kV_Nuneaton__</t>
  </si>
  <si>
    <t>Berkswell 132kV_Warwick 33__</t>
  </si>
  <si>
    <t>Coventry 132kV_Hinckley 33__</t>
  </si>
  <si>
    <t>Coventry 132kV_Daventry__</t>
  </si>
  <si>
    <t>Coventry 132kV_Pailton__</t>
  </si>
  <si>
    <t>Coventry 132kV_Whitley__</t>
  </si>
  <si>
    <t>Berkswell 132kV_Coventry Central__</t>
  </si>
  <si>
    <t>Berkswell 132kV_Coventry South__</t>
  </si>
  <si>
    <t>Berkswell 132kV_Coventry West__</t>
  </si>
  <si>
    <t>Berkswell 132kV_Harbury__</t>
  </si>
  <si>
    <t>Coventry 132kV_Network Rail Rugby__</t>
  </si>
  <si>
    <t>HYB:[Coventry 132kV_Coventry North__] &amp; [Coventry 132kV_Nuneaton__]-&gt;Coventry 132kV_Coventry North_Newdigate</t>
  </si>
  <si>
    <t>HYB:[Berkswell 132kV_Warwick 33__] &amp; [Berkswell 132kV_Coventry West__]-&gt;Berkswell 132kV_Warwick 33_Kenilworth (T1 &amp; T2)</t>
  </si>
  <si>
    <t>HYB:[Coventry 132kV_Hinckley 33__] &amp; [Coventry 132kV_Pailton__]-&gt;Coventry 132kV_Pailton_Sapcote (T1 &amp; T2)</t>
  </si>
  <si>
    <t>HYB:[Coventry 132kV_Daventry__] &amp; [Coventry 132kV_Pailton__]-&gt;Coventry 132kV_Daventry_Crick (T1 &amp; T2 T3)</t>
  </si>
  <si>
    <t>Coventry 132kV_Whitley_Ryton (Peugeot-Talbot)</t>
  </si>
  <si>
    <t>Berkswell 132kV_Coventry Central_Sandy Lane 6.6</t>
  </si>
  <si>
    <t>Coventry 132kV_Whitley_Whitley 11</t>
  </si>
  <si>
    <t>Coventry 132kV_Nuneaton_Coton Road 11</t>
  </si>
  <si>
    <t>Coventry 132kV_Rugby_Union Street</t>
  </si>
  <si>
    <t>Berkswell 132kV_Harbury_Southam</t>
  </si>
  <si>
    <t>Coventry 132kV_Coventry North_Ansty</t>
  </si>
  <si>
    <t>Coventry 132kV_Nuneaton_Arley</t>
  </si>
  <si>
    <t>Berkswell 132kV_Warwick 33_Banbury Road</t>
  </si>
  <si>
    <t>Coventry 132kV_Hinckley 33_Barwell</t>
  </si>
  <si>
    <t>Coventry 132kV_Daventry_Braunston Road</t>
  </si>
  <si>
    <t>Coventry 132kV_Rugby_Brownsover</t>
  </si>
  <si>
    <t>Berkswell 132kV_Warwick 33_Campion Hills</t>
  </si>
  <si>
    <t>Coventry 132kV_Pailton_Churchover</t>
  </si>
  <si>
    <t>Berkswell 132kV_Warwick 33_Claverdon</t>
  </si>
  <si>
    <t>Coventry 132kV_Coventry North_Coventry Arena</t>
  </si>
  <si>
    <t>Coventry 132kV_Coventry North_Coventry Colliery (Prologis)</t>
  </si>
  <si>
    <t>Coventry 132kV_Whitley_Copsewood</t>
  </si>
  <si>
    <t>Coventry 132kV_Pailton_Magna Park</t>
  </si>
  <si>
    <t>Coventry 132kV_Rugby 132 11__</t>
  </si>
  <si>
    <t>Berkswell 132kV_Coventry Central_Courthouse Green 11</t>
  </si>
  <si>
    <t>Berkswell 132kV_Coventry Central_Courthouse Green 6.6</t>
  </si>
  <si>
    <t>Berkswell 132kV_Coventry Central_Courtaulds 6.6</t>
  </si>
  <si>
    <t>Coventry 132kV_Coventry North_Coventry North 11</t>
  </si>
  <si>
    <t>Coventry 132kV_Coventry South 132 11__</t>
  </si>
  <si>
    <t>Berkswell 132kV_Coventry West_Coventry West 6.6</t>
  </si>
  <si>
    <t>Berkswell 132kV_Coventry Central_Cox Street 6.6</t>
  </si>
  <si>
    <t>Coventry 132kV_Daventry_Crick (T1 &amp; T2 T3)</t>
  </si>
  <si>
    <t>Berkswell 132kV_Coventry West_Torrington Avenue</t>
  </si>
  <si>
    <t>_NO NAME_ [CWRU5J]</t>
  </si>
  <si>
    <t>Coventry 132kV_Daventry_Daventry 11</t>
  </si>
  <si>
    <t>Berkswell 132kV_Coventry Central_Dunlop 6.6</t>
  </si>
  <si>
    <t>Coventry 132kV_Rugby_English Electric</t>
  </si>
  <si>
    <t>Berkswell 132kV_Harbury_Gaydon</t>
  </si>
  <si>
    <t>Coventry 132kV_Nuneaton_Gipsy Lane</t>
  </si>
  <si>
    <t>Coventry 132kV_Whitley_Gulson Road 6.6</t>
  </si>
  <si>
    <t>Berkswell 132kV_Harbury_Harbury 11</t>
  </si>
  <si>
    <t>Berkswell 132kV_Coventry West_Hawkesmill Lane 6.6</t>
  </si>
  <si>
    <t>Coventry 132kV_Rugby_Hillmorton</t>
  </si>
  <si>
    <t>Berkswell 132kV_Coventry Central_Holbrook Lane 6.6</t>
  </si>
  <si>
    <t>Berkswell 132kV_Coventry South_Holyhead Road</t>
  </si>
  <si>
    <t>Coventry 132kV_Nuneaton_Whittleford</t>
  </si>
  <si>
    <t>Berkswell 132kV_Coventry West_Jaguar Cars Brown Lane</t>
  </si>
  <si>
    <t>Berkswell 132kV_Harbury_JLRGAYDEN T1&amp;T2</t>
  </si>
  <si>
    <t>Berkswell 132kV_Coventry South_JLRWhit T1&amp;T2</t>
  </si>
  <si>
    <t>Berkswell 132kV_Warwick 33_Kenilworth (T1 &amp; T2)</t>
  </si>
  <si>
    <t>Coventry 132kV_Daventry_Welton</t>
  </si>
  <si>
    <t>Coventry 132kV_Nuneaton_Langdale Drive</t>
  </si>
  <si>
    <t>Coventry 132kV_Rugby_Lawford</t>
  </si>
  <si>
    <t>Berkswell 132kV_Warwick 33_Lockheed</t>
  </si>
  <si>
    <t>Berkswell 132kV_Harbury_LOIT 1</t>
  </si>
  <si>
    <t>Coventry 132kV_Whitley_London Road 6.6</t>
  </si>
  <si>
    <t>Coventry 132kV_Pailton_Lutterworth</t>
  </si>
  <si>
    <t>Coventry 132kV_Hinckley 33_Middlefield</t>
  </si>
  <si>
    <t>Coventry 132kV_Coventry North_Newdigate</t>
  </si>
  <si>
    <t>Coventry 132kV_Nuneaton_Nuneaton 11</t>
  </si>
  <si>
    <t>Berkswell 132kV_Warwick 33_Princethorpe</t>
  </si>
  <si>
    <t>Coventry 132kV_Rugby_Rugby Cement</t>
  </si>
  <si>
    <t>Coventry 132kV_Rugby_Rugby Gateway</t>
  </si>
  <si>
    <t>Coventry 132kV_Pailton_Sapcote (T1 &amp; T2)</t>
  </si>
  <si>
    <t>Berkswell 132kV_Coventry South_Spon Street 6.6 (T1 &amp; T2)</t>
  </si>
  <si>
    <t>_NO NAME_ [SUTELMLVSTOR]</t>
  </si>
  <si>
    <t>Coventry 132kV_Coventry North_Walsgrave</t>
  </si>
  <si>
    <t>_NO NAME_ [WALWFMLVESS]</t>
  </si>
  <si>
    <t>Berkswell 132kV_Coventry South_Warwick University</t>
  </si>
  <si>
    <t>Berkswell 132kV_Warwick 132 11__</t>
  </si>
  <si>
    <t>Coventry 132kV_Daventry_Weedon</t>
  </si>
  <si>
    <t>Coventry 132kV_Daventry_West Haddon</t>
  </si>
  <si>
    <t>Berkswell 132kV_Warwick 33_Wise Street</t>
  </si>
  <si>
    <t>Coventry 132kV_Daventry_Woodford Halse</t>
  </si>
  <si>
    <t>Coventry 132kV_Hinckley 33_Wood Lane</t>
  </si>
  <si>
    <t>Chesterfield 132kV</t>
  </si>
  <si>
    <t>Chesterfield 132kV_Mansfield__</t>
  </si>
  <si>
    <t>Chesterfield 132kV_Alfreton__</t>
  </si>
  <si>
    <t>_NO NAME_ [ANN3STOR]</t>
  </si>
  <si>
    <t>Chesterfield 132kV_Annesley (1 &amp; 2)__</t>
  </si>
  <si>
    <t>Chesterfield 132kV_Annesley (3 &amp; 4)__</t>
  </si>
  <si>
    <t>Chesterfield 132kV_Chesterfield 33__</t>
  </si>
  <si>
    <t>Chesterfield 132kV_Clipstone__</t>
  </si>
  <si>
    <t>Chesterfield 132kV_Whitwell__</t>
  </si>
  <si>
    <t>Chesterfield 132kV_Staveley__</t>
  </si>
  <si>
    <t>Stalybridge 132kV_Buxton (Part)__</t>
  </si>
  <si>
    <t>_NO NAME_ [Busbar10-Busbar17]</t>
  </si>
  <si>
    <t>Chesterfield 132kV_Goitside__</t>
  </si>
  <si>
    <t>HYB:[Chesterfield 132kV_Mansfield__] &amp; [Chesterfield 132kV_Annesley (1 &amp; 2)__] &amp; [Chesterfield 132kV_Annesley (3 &amp; 4)__]-&gt;Chesterfield 132kV_Annesley (3 &amp; 4)_Sutton Junction (T1 T2 &amp; T3)</t>
  </si>
  <si>
    <t>HYB:[Chesterfield 132kV_Annesley (1 &amp; 2)__] &amp; [Chesterfield 132kV_Annesley (3 &amp; 4)__]-&gt;Chesterfield 132kV_Annesley (3 &amp; 4)_Annesley (Kirkby)</t>
  </si>
  <si>
    <t>HYB:[Chesterfield 132kV_Annesley (1 &amp; 2)__] &amp; [Chesterfield 132kV_Annesley (3 &amp; 4)__]-&gt;Chesterfield 132kV_Annesley (1 &amp; 2)_Sherwood Park</t>
  </si>
  <si>
    <t>HYB:[Chesterfield 132kV_Annesley (1 &amp; 2)__] &amp; [Chesterfield 132kV_Annesley (3 &amp; 4)__]-&gt;Chesterfield 132kV_Annesley (3 &amp; 4)_Huthwaite</t>
  </si>
  <si>
    <t>HYB:[Chesterfield 132kV_Annesley (1 &amp; 2)__] &amp; [Chesterfield 132kV_Annesley (3 &amp; 4)__]-&gt;Chesterfield 132kV_Annesley (1 &amp; 2)_Hucknall</t>
  </si>
  <si>
    <t>HYB:[Chesterfield 132kV_Annesley (1 &amp; 2)__] &amp; [Chesterfield 132kV_Annesley (3 &amp; 4)__]-&gt;Chesterfield 132kV_Annesley (1 &amp; 2)_Calverton</t>
  </si>
  <si>
    <t>HYB:[Chesterfield 132kV_Annesley (1 &amp; 2)__] &amp; [Chesterfield 132kV_Annesley (3 &amp; 4)__]-&gt;Chesterfield 132kV_Annesley (1 &amp; 2)_Blidworth</t>
  </si>
  <si>
    <t>HYB:[Chesterfield 132kV_Whitwell__] &amp; [Chesterfield 132kV_Staveley__]-&gt;Chesterfield 132kV_Whitwell_Westhorpe (TA &amp; TB)</t>
  </si>
  <si>
    <t>HYB:[Chesterfield 132kV_Whitwell__] &amp; [Chesterfield 132kV_Staveley__]-&gt;Chesterfield 132kV_Whitwell_Halfway (TA &amp; TB)</t>
  </si>
  <si>
    <t>Chesterfield 132kV_Chesterfield 33_Sheepbridge</t>
  </si>
  <si>
    <t>Chesterfield 132kV_Chesterfield 33_Danesmoor</t>
  </si>
  <si>
    <t>Chesterfield 132kV_Mansfield_Mansfield 11</t>
  </si>
  <si>
    <t>Chesterfield 132kV_Mansfield_Acreage Lane</t>
  </si>
  <si>
    <t>Chesterfield 132kV_Alfreton_Meadow Lane</t>
  </si>
  <si>
    <t>Chesterfield 132kV_Clipstone_Crown Farm</t>
  </si>
  <si>
    <t>Chesterfield 132kV_Mansfield_Skegby Lane</t>
  </si>
  <si>
    <t>Chesterfield 132kV_Alfreton_Ambergate</t>
  </si>
  <si>
    <t>_NO NAME_ [ANDP9GE]</t>
  </si>
  <si>
    <t>_NO NAME_ [ANN9STOR]</t>
  </si>
  <si>
    <t>Chesterfield 132kV_Annesley (3 &amp; 4)_Annesley (Kirkby)</t>
  </si>
  <si>
    <t>_NO NAME_ [BACL9ESS]</t>
  </si>
  <si>
    <t>Chesterfield 132kV_Clipstone_Bilsthorpe</t>
  </si>
  <si>
    <t>Chesterfield 132kV_Chesterfield 33_Biwaters</t>
  </si>
  <si>
    <t>Chesterfield 132kV_Alfreton_Blackwell</t>
  </si>
  <si>
    <t>Chesterfield 132kV_Annesley (1 &amp; 2)_Blidworth</t>
  </si>
  <si>
    <t>Chesterfield 132kV_Chesterfield 33_Bolsover</t>
  </si>
  <si>
    <t>Chesterfield 132kV_Pinxton 132 11__</t>
  </si>
  <si>
    <t>Chesterfield 132kV_Clipstone_Budby</t>
  </si>
  <si>
    <t>_NO NAME_ [Busbar16]</t>
  </si>
  <si>
    <t>Chesterfield 132kV_Annesley (1 &amp; 2)_Calverton</t>
  </si>
  <si>
    <t>_NO NAME_ [CCE 5]</t>
  </si>
  <si>
    <t>Chesterfield 132kV_Clipstone_Clipstone 11</t>
  </si>
  <si>
    <t>Chesterfield 132kV_Whitwell_Clowne</t>
  </si>
  <si>
    <t>Chesterfield 132kV_Whitwell_Craggs Lane</t>
  </si>
  <si>
    <t>Chesterfield 132kV_Staveley_Eckington</t>
  </si>
  <si>
    <t>Chesterfield 132kV_Annesley (1 &amp; 2)_Farnsfield</t>
  </si>
  <si>
    <t>Stalybridge 132kV_Buxton (Part)_Flagg</t>
  </si>
  <si>
    <t>Chesterfield 132kV_Goitside_Goitside 6.6</t>
  </si>
  <si>
    <t>Chesterfield 132kV_Chesterfield 33_Grassmoor</t>
  </si>
  <si>
    <t>Chesterfield 132kV_Whitwell_Halfway (TA &amp; TB)</t>
  </si>
  <si>
    <t>_NO NAME_ [HIND9GE]</t>
  </si>
  <si>
    <t>Stalybridge 132kV_Buxton (Part)_Hindlow</t>
  </si>
  <si>
    <t>Chesterfield 132kV_Whitwell_Holme Carr</t>
  </si>
  <si>
    <t>Chesterfield 132kV_Annesley (1 &amp; 2)_Hucknall</t>
  </si>
  <si>
    <t>Chesterfield 132kV_Annesley (3 &amp; 4)_Huthwaite</t>
  </si>
  <si>
    <t>Chesterfield 132kV_Mansfield_Lime Tree Place</t>
  </si>
  <si>
    <t>Chesterfield 132kV_Clipstone_Ollerton</t>
  </si>
  <si>
    <t>Chesterfield 132kV_Goitside_Queens Park</t>
  </si>
  <si>
    <t>Chesterfield 132kV_Alfreton_Ravensdale Park</t>
  </si>
  <si>
    <t>Chesterfield 132kV_Goitside_Robin Hood</t>
  </si>
  <si>
    <t>Chesterfield 132kV_Chesterfield 33_Robert Hyde</t>
  </si>
  <si>
    <t>Chesterfield 132kV_Clipstone_Rufford</t>
  </si>
  <si>
    <t>_NO NAME_ [SHEL5GEN]</t>
  </si>
  <si>
    <t>Chesterfield 132kV_Whitwell_Shirebrook</t>
  </si>
  <si>
    <t>Chesterfield 132kV_Annesley (1 &amp; 2)_Sherwood Park</t>
  </si>
  <si>
    <t>Chesterfield 132kV_Goitside_Sheffield Road 11</t>
  </si>
  <si>
    <t>Chesterfield 132kV_Goitside_Sheffield Road 6.6</t>
  </si>
  <si>
    <t>Chesterfield 132kV_Annesley (3 &amp; 4)_Sutton Junction (T1 T2 &amp; T3)</t>
  </si>
  <si>
    <t>Chesterfield 132kV_Alfreton_Somercotes</t>
  </si>
  <si>
    <t>Chesterfield 132kV_Staveley_Staveley 11</t>
  </si>
  <si>
    <t>Chesterfield 132kV_Staveley_Staveley Works</t>
  </si>
  <si>
    <t>Chesterfield 132kV_Mansfield_Teversal</t>
  </si>
  <si>
    <t>_NO NAME_ [THES9GE]</t>
  </si>
  <si>
    <t>Chesterfield 132kV_Clipstone_Thoresby</t>
  </si>
  <si>
    <t>Chesterfield 132kV_Goitside_Walton</t>
  </si>
  <si>
    <t>Chesterfield 132kV_Clipstone_Warsop</t>
  </si>
  <si>
    <t>Chesterfield 132kV_Alfreton_Wessington</t>
  </si>
  <si>
    <t>Chesterfield 132kV_Whitwell_Westhorpe (TA &amp; TB)</t>
  </si>
  <si>
    <t>Chesterfield 132kV_Goitside_Wingerworth</t>
  </si>
  <si>
    <t>Drakelow 132kV</t>
  </si>
  <si>
    <t>Willington 132kV</t>
  </si>
  <si>
    <t>Willington 132kV_Spondon__</t>
  </si>
  <si>
    <t>Willington 132kV_Derby South__</t>
  </si>
  <si>
    <t>Willington 132kV_Winster__</t>
  </si>
  <si>
    <t>Drakelow 132kV_Gresley__</t>
  </si>
  <si>
    <t>Drakelow 132kV_Burton 33__</t>
  </si>
  <si>
    <t>Drakelow 132kV_Burton South__</t>
  </si>
  <si>
    <t>Willington 132kV_Stanton__</t>
  </si>
  <si>
    <t>Willington 132kV_Derby 33__</t>
  </si>
  <si>
    <t>Willington 132kV_Uttoxeter__</t>
  </si>
  <si>
    <t>Willington 132kV_Heanor__</t>
  </si>
  <si>
    <t>Willington 132kV_Derby South (GT5) (R.R Sinfin 'C')__</t>
  </si>
  <si>
    <t>HYB:[Willington 132kV_Spondon__] &amp; [Willington 132kV_Heanor__]-&gt;Willington 132kV_Heanor_Morley (T1 &amp; T2)</t>
  </si>
  <si>
    <t>HYB:[Willington 132kV_Spondon__] &amp; [Willington 132kV_Derby South__]-&gt;Willington 132kV_Spondon_Melbourne (T1 &amp; T2)</t>
  </si>
  <si>
    <t>HYB:[Drakelow 132kV_Gresley__] &amp; [Drakelow 132kV_Burton South__]-&gt;Drakelow 132kV_Gresley_Gresley (T1 T2 &amp; T3)</t>
  </si>
  <si>
    <t>HYB:[Drakelow 132kV_Burton 33__] &amp; [Drakelow 132kV_Burton South__]-&gt;Drakelow 132kV_Burton South_Wellington Street (T1 T2 &amp; T3)</t>
  </si>
  <si>
    <t>HYB:[Drakelow 132kV_Burton 33__] &amp; [Drakelow 132kV_Burton South__]-&gt;Drakelow 132kV_Burton South_Station Street (T1 &amp; T2)</t>
  </si>
  <si>
    <t>Willington 132kV_Uttoxeter_Rocester</t>
  </si>
  <si>
    <t>Willington 132kV_Spondon_Castle Donington</t>
  </si>
  <si>
    <t>Drakelow 132kV_Burton 132 11__</t>
  </si>
  <si>
    <t>Drakelow 132kV_Gresley_Moira</t>
  </si>
  <si>
    <t>Willington 132kV_Derby South_Allenton</t>
  </si>
  <si>
    <t>Willington 132kV_Winster_Ashbourne</t>
  </si>
  <si>
    <t>Drakelow 132kV_Gresley_Ashby-De-La-Zouch</t>
  </si>
  <si>
    <t>Willington 132kV_Winster_Bakewell</t>
  </si>
  <si>
    <t>Drakelow 132kV_Burton South_Barton Under Needwood</t>
  </si>
  <si>
    <t>Willington 132kV_Spondon_Belper</t>
  </si>
  <si>
    <t>_NO NAME_ [BREF9ESS]</t>
  </si>
  <si>
    <t>Drakelow 132kV_Burton 33_Bretby</t>
  </si>
  <si>
    <t>Drakelow 132kV_Burton 33_Trent Alloys</t>
  </si>
  <si>
    <t>_NO NAME_ [CAL5J]</t>
  </si>
  <si>
    <t>Willington 132kV_Winster_Cromford</t>
  </si>
  <si>
    <t>Willington 132kV_Derby 33_Chaddesden</t>
  </si>
  <si>
    <t>Willington 132kV_Uttoxeter_Church Street</t>
  </si>
  <si>
    <t>Willington 132kV_Derby 33_Darley Abbey</t>
  </si>
  <si>
    <t>Willington 132kV_Heanor_Denby</t>
  </si>
  <si>
    <t>Willington 132kV_Derby 132 11 (Board 1 &amp; 2)__</t>
  </si>
  <si>
    <t>_NO NAME_ [DEWT 5]</t>
  </si>
  <si>
    <t>Willington 132kV_Spondon_Spondon 11</t>
  </si>
  <si>
    <t>Willington 132kV_Derby 33_Eagle Centre</t>
  </si>
  <si>
    <t>Drakelow 132kV_Gresley_Gresley (T1 T2 &amp; T3)</t>
  </si>
  <si>
    <t>Drakelow 132kV_Burton 33_Hatton</t>
  </si>
  <si>
    <t>Willington 132kV_Heanor_Heanor 11</t>
  </si>
  <si>
    <t>Willington 132kV_Stanton_Ilkeston</t>
  </si>
  <si>
    <t>Willington 132kV_Stanton_Little Hallam</t>
  </si>
  <si>
    <t>Willington 132kV_Winster_Longcliffe</t>
  </si>
  <si>
    <t>Willington 132kV_Spondon_Long Eaton (T3)</t>
  </si>
  <si>
    <t>Willington 132kV_Derby 33_Mackworth</t>
  </si>
  <si>
    <t>Willington 132kV_Uttoxeter_Marchington</t>
  </si>
  <si>
    <t>Willington 132kV_Winster_Matlock</t>
  </si>
  <si>
    <t>Willington 132kV_Spondon_Melbourne (T1 &amp; T2)</t>
  </si>
  <si>
    <t>Willington 132kV_Winster_Millclose</t>
  </si>
  <si>
    <t>Willington 132kV_Heanor_Moorgreen</t>
  </si>
  <si>
    <t>Willington 132kV_Heanor_Morley (T1 &amp; T2)</t>
  </si>
  <si>
    <t>Willington 132kV_Derby South_Normanton</t>
  </si>
  <si>
    <t>Willington 132kV_Spondon_Ratcliffe On Soar</t>
  </si>
  <si>
    <t>Willington 132kV_Heanor_Ripley</t>
  </si>
  <si>
    <t>Willington 132kV_Stanton_Sandiacre</t>
  </si>
  <si>
    <t>Willington 132kV_Derby South_Rolls Royce ABE</t>
  </si>
  <si>
    <t>Willington 132kV_Derby South_Sinfin Lane</t>
  </si>
  <si>
    <t>Drakelow 132kV_Burton South_Station Street (T1 &amp; T2)</t>
  </si>
  <si>
    <t>_NO NAME_ [TALA9GEN]</t>
  </si>
  <si>
    <t>Willington 132kV_Burnaston 132 11 (Toyota)__</t>
  </si>
  <si>
    <t>Willington 132kV_Spondon_Trent Lane</t>
  </si>
  <si>
    <t>Willington 132kV_Heanor_Watnall</t>
  </si>
  <si>
    <t>Drakelow 132kV_Burton South_Wellington Street (T1 T2 &amp; T3)</t>
  </si>
  <si>
    <t>Willington 132kV_Heanor_Westwood</t>
  </si>
  <si>
    <t>Drakelow 132kV_Gresley_Willesley</t>
  </si>
  <si>
    <t>Drakelow 132kV_Burton 33_Woodville</t>
  </si>
  <si>
    <t>East Claydon 132kV</t>
  </si>
  <si>
    <t>East Claydon 132kV_Stony Stratford__</t>
  </si>
  <si>
    <t>East Claydon 132kV_Bletchley__</t>
  </si>
  <si>
    <t>East Claydon 132kV_Bradwell Abbey__</t>
  </si>
  <si>
    <t>East Claydon 132kV_Brackley__</t>
  </si>
  <si>
    <t>_NO NAME_ [Busbar19]</t>
  </si>
  <si>
    <t>_NO NAME_ [Busbar21]</t>
  </si>
  <si>
    <t>_NO NAME_ [ECLA3-GREM3EF]</t>
  </si>
  <si>
    <t>HYB:[East Claydon 132kV_Stony Stratford__] &amp; [East Claydon 132kV_Brackley__]-&gt;East Claydon 132kV_Brackley_Towcester (T1 &amp; T2)</t>
  </si>
  <si>
    <t>HYB:[East Claydon 132kV_Stony Stratford__] &amp; [East Claydon 132kV_Bletchley__]-&gt;East Claydon 132kV_Bletchley_Tattenhoe</t>
  </si>
  <si>
    <t>HYB:[East Claydon 132kV_Bletchley__] &amp; [East Claydon 132kV_Bradwell Abbey__]-&gt;East Claydon 132kV_Bletchley_Childs Way (T1 &amp; T2 T3)</t>
  </si>
  <si>
    <t>HYB:[East Claydon 132kV_Bletchley__] &amp; [East Claydon 132kV_Bradwell Abbey__]-&gt;East Claydon 132kV_Bletchley_Fox Milne (T1 &amp; T2)</t>
  </si>
  <si>
    <t>East Claydon 132kV_Bradwell Abbey_Wolverton</t>
  </si>
  <si>
    <t>East Claydon 132kV_Bletchley_Bletchley 11</t>
  </si>
  <si>
    <t>East Claydon 132kV_Bletchley_Victoria Road</t>
  </si>
  <si>
    <t>East Claydon 132kV_Bletchley_Fen Farm</t>
  </si>
  <si>
    <t>East Claydon 132kV_Bletchley_Newton Road</t>
  </si>
  <si>
    <t>East Claydon 132kV_Banbury 132 11__</t>
  </si>
  <si>
    <t>_NO NAME_ [BLEL5GE-BLEL9GE]</t>
  </si>
  <si>
    <t>East Claydon 132kV_Brackley_Brackley 11</t>
  </si>
  <si>
    <t>East Claydon 132kV_Brackley_Brackley Town</t>
  </si>
  <si>
    <t>East Claydon 132kV_Stony Stratford_Buckingham</t>
  </si>
  <si>
    <t>_NO NAME_ [Busbar1]</t>
  </si>
  <si>
    <t>East Claydon 132kV_Brackley_Towcester (T1 &amp; T2)</t>
  </si>
  <si>
    <t>_NO NAME_ [Busbar20]</t>
  </si>
  <si>
    <t>_NO NAME_ [Busbar22]</t>
  </si>
  <si>
    <t>_NO NAME_ [Busbar5]</t>
  </si>
  <si>
    <t>East Claydon 132kV_Stony Stratford_Calvert</t>
  </si>
  <si>
    <t>East Claydon 132kV_Bletchley_Childs Way (T1 &amp; T2 T3)</t>
  </si>
  <si>
    <t>East Claydon 132kV_Bradwell Abbey_CLPK55J__</t>
  </si>
  <si>
    <t>East Claydon 132kV_Bletchley_Fox Milne (T1 &amp; T2)</t>
  </si>
  <si>
    <t>East Claydon 132kV_Stony Stratford_Eldergate</t>
  </si>
  <si>
    <t>_NO NAME_ [GREM5EF]</t>
  </si>
  <si>
    <t>East Claydon 132kV_Bradwell Abbey_Hanslope Park (T1 &amp; T2 OS)</t>
  </si>
  <si>
    <t>East Claydon 132kV_Stony Stratford_Kiln Farm</t>
  </si>
  <si>
    <t>East Claydon 132kV_Bletchley_Kingston</t>
  </si>
  <si>
    <t>_NO NAME_ [LR 5]</t>
  </si>
  <si>
    <t>East Claydon 132kV_Bradwell Abbey_Marlborough Street</t>
  </si>
  <si>
    <t>East Claydon 132kV_Bletchley_Maxwell House Data Centre</t>
  </si>
  <si>
    <t>East Claydon 132kV_Bradwell Abbey_Newport Pagnell</t>
  </si>
  <si>
    <t>East Claydon 132kV_Bradwell Abbey_Portway</t>
  </si>
  <si>
    <t>East Claydon 132kV_Bletchley_Secklow Gate</t>
  </si>
  <si>
    <t>_NO NAME_ [SHAM5J]</t>
  </si>
  <si>
    <t>East Claydon 132kV_Stony Stratford_Shenley Wood</t>
  </si>
  <si>
    <t>East Claydon 132kV_Brackley_Silverstone</t>
  </si>
  <si>
    <t>East Claydon 132kV_Bletchley_Tattenhoe</t>
  </si>
  <si>
    <t>East Claydon 132kV_Brackley_Thenford</t>
  </si>
  <si>
    <t>East Claydon 132kV_Bletchley_Wavendon Gate</t>
  </si>
  <si>
    <t>East Claydon 132kV_Stony Stratford_Wicken</t>
  </si>
  <si>
    <t>East Claydon 132kV_Stony Stratford_Winslow</t>
  </si>
  <si>
    <t>Enderby 132kV</t>
  </si>
  <si>
    <t>Ratcliffe 132kV</t>
  </si>
  <si>
    <t>Stoke Bardolph 132kV</t>
  </si>
  <si>
    <t>Ratcliffe 132kV_Willoughby__</t>
  </si>
  <si>
    <t>Enderby 132kV_Wigston 33__</t>
  </si>
  <si>
    <t>Stoke Bardolph 132kV_Nottingham North 33__</t>
  </si>
  <si>
    <t>Stoke Bardolph 132kV_Nottingham East__</t>
  </si>
  <si>
    <t>Ratcliffe 132kV_Loughborough 33__</t>
  </si>
  <si>
    <t>Enderby 132kV_Coalville__</t>
  </si>
  <si>
    <t>Enderby 132kV_Leicester North__</t>
  </si>
  <si>
    <t>Ratcliffe 132kV_Nottingham__</t>
  </si>
  <si>
    <t>Enderby 132kV_Leicester__</t>
  </si>
  <si>
    <t>Ratcliffe 132kV_Toton__</t>
  </si>
  <si>
    <t>Enderby 132kV_Leicester East__</t>
  </si>
  <si>
    <t>HYB:[Stoke Bardolph 132kV_Nottingham North 33__] &amp; [Stoke Bardolph 132kV_Nottingham East__]-&gt;Stoke Bardolph 132kV_Nottingham East_Arnold (T1 &amp; T2)</t>
  </si>
  <si>
    <t>HYB:[Enderby 132kV_Leicester North__] &amp; [Enderby 132kV_Leicester__]-&gt;Enderby 132kV_Leicester_Hockley Farm Road</t>
  </si>
  <si>
    <t>Ratcliffe 132kV_Nottingham_Lenton</t>
  </si>
  <si>
    <t>Ratcliffe 132kV_Nottingham_Beeston</t>
  </si>
  <si>
    <t>Ratcliffe 132kV_Nottingham_Sneinton</t>
  </si>
  <si>
    <t>Enderby 132kV_Leicester_Redcross Street</t>
  </si>
  <si>
    <t>Enderby 132kV_Leicester_Leicester 11</t>
  </si>
  <si>
    <t>Enderby 132kV_Leicester East_Highfields</t>
  </si>
  <si>
    <t>Enderby 132kV_Leicester East_Salutation 6.6</t>
  </si>
  <si>
    <t>Enderby 132kV_Leicester East_Stoneygate 6.6</t>
  </si>
  <si>
    <t>Enderby 132kV_Leicester East_Leicester East 6.6</t>
  </si>
  <si>
    <t>Enderby 132kV_Leicester_Hockley Farm Road</t>
  </si>
  <si>
    <t>Enderby 132kV_Leicester East_Thurmaston</t>
  </si>
  <si>
    <t>Enderby 132kV_Wigston 33_Alliance and Leicester</t>
  </si>
  <si>
    <t>Enderby 132kV_Wigston 33_Whetstone</t>
  </si>
  <si>
    <t>Enderby 132kV_Coalville_Worthington</t>
  </si>
  <si>
    <t>Enderby 132kV_Coalville_Nailstone</t>
  </si>
  <si>
    <t>Enderby 132kV_Coalville_Desford</t>
  </si>
  <si>
    <t>Enderby 132kV_Coalville_Osbaston</t>
  </si>
  <si>
    <t>Enderby 132kV_Coalville_Coalville 11</t>
  </si>
  <si>
    <t>Enderby 132kV_Coalville_Mantle Lane</t>
  </si>
  <si>
    <t>Stoke Bardolph 132kV_Nottingham East_Arnold (T1 &amp; T2)</t>
  </si>
  <si>
    <t>Ratcliffe 132kV_Loughborough 33_Astrazeneca</t>
  </si>
  <si>
    <t>Enderby 132kV_Coalville_Bardon Road</t>
  </si>
  <si>
    <t>Enderby 132kV_Leicester North_Beaumont Leys</t>
  </si>
  <si>
    <t>Ratcliffe 132kV_Willoughby_British Gypsum</t>
  </si>
  <si>
    <t>Ratcliffe 132kV_Willoughby_Bingham (T1)</t>
  </si>
  <si>
    <t>Enderby 132kV_Leicester North_Birstall</t>
  </si>
  <si>
    <t>Ratcliffe 132kV_Nottingham_Generation (Boots (T2))</t>
  </si>
  <si>
    <t>Ratcliffe 132kV_Nottingham_Boots (T1) (Load)</t>
  </si>
  <si>
    <t>Enderby 132kV_Leicester_Braunstone</t>
  </si>
  <si>
    <t>Ratcliffe 132kV_Loughborough 33_Brush</t>
  </si>
  <si>
    <t>Stoke Bardolph 132kV_Nottingham North 33_Bulwell</t>
  </si>
  <si>
    <t>Enderby 132kV_Carlton Park 132 11__</t>
  </si>
  <si>
    <t>Ratcliffe 132kV_Nottingham_Castle Road</t>
  </si>
  <si>
    <t>Enderby 132kV_Coalville_Caterpillar_Caterpillar UK</t>
  </si>
  <si>
    <t>Ratcliffe 132kV_Toton_Chilwell</t>
  </si>
  <si>
    <t>Stoke Bardolph 132kV_Nottingham North 33_Cinderhill</t>
  </si>
  <si>
    <t>Ratcliffe 132kV_Nottingham_Clifton</t>
  </si>
  <si>
    <t>Stoke Bardolph 132kV_Nottingham East_Colwick</t>
  </si>
  <si>
    <t>Ratcliffe 132kV_Nottingham_Cotgrave</t>
  </si>
  <si>
    <t>Ratcliffe 132kV_Willoughby_East Leake</t>
  </si>
  <si>
    <t>Stoke Bardolph 132kV_Nottingham East_Gedling</t>
  </si>
  <si>
    <t>Enderby 132kV_Leicester North_Groby Road</t>
  </si>
  <si>
    <t>Enderby 132kV_Leicester East_Hamilton</t>
  </si>
  <si>
    <t>Enderby 132kV_Hinckley 132 11__</t>
  </si>
  <si>
    <t>Ratcliffe 132kV_Loughborough 33_Shepshed</t>
  </si>
  <si>
    <t>Enderby 132kV_Coalville_Interlink Park</t>
  </si>
  <si>
    <t>Enderby 132kV_Leicester_Jupiter</t>
  </si>
  <si>
    <t>Ratcliffe 132kV_Willoughby_Keyworth</t>
  </si>
  <si>
    <t>Enderby 132kV_Leicester North_Leicester North 11</t>
  </si>
  <si>
    <t>Enderby 132kV_Leicester North_Lero 6.6</t>
  </si>
  <si>
    <t>Ratcliffe 132kV_Toton_Long Eaton (T1, T2)</t>
  </si>
  <si>
    <t>Ratcliffe 132kV_Loughborough 132 11__</t>
  </si>
  <si>
    <t>_NO NAME_ [LRHS55J]</t>
  </si>
  <si>
    <t>Stoke Bardolph 132kV_Nottingham East_Mapperley</t>
  </si>
  <si>
    <t>Stoke Bardolph 132kV_Nottingham North 33_Marlborough Road</t>
  </si>
  <si>
    <t>Enderby 132kV_Leicester_Mansfield Street</t>
  </si>
  <si>
    <t>Ratcliffe 132kV_Willoughby_Mountsorrel</t>
  </si>
  <si>
    <t>Ratcliffe 132kV_Nottingham_Talbot Street</t>
  </si>
  <si>
    <t>Stoke Bardolph 132kV_Nottingham North 132 11__</t>
  </si>
  <si>
    <t>_NO NAME_ [NOTR5GEN]</t>
  </si>
  <si>
    <t>Ratcliffe 132kV_Nottingham_North Wilford</t>
  </si>
  <si>
    <t>Ratcliffe 132kV_Willoughby_Old Dalby (T2)</t>
  </si>
  <si>
    <t>_NO NAME_ [PRIR5]</t>
  </si>
  <si>
    <t>Ratcliffe 132kV_Loughborough 33_Quorn</t>
  </si>
  <si>
    <t>Ratcliffe 132kV_Ratcliffe PS Dem__</t>
  </si>
  <si>
    <t>_NO NAME_ [REDS9G]</t>
  </si>
  <si>
    <t>Ratcliffe 132kV_Willoughby_South Croxton</t>
  </si>
  <si>
    <t>Ratcliffe 132kV_Willoughby_Syston</t>
  </si>
  <si>
    <t>Enderby 132kV_Leicester East_Thurnby</t>
  </si>
  <si>
    <t>Ratcliffe 132kV_Toton_Toton 11</t>
  </si>
  <si>
    <t>Ratcliffe 132kV_Nottingham_West Bridgford</t>
  </si>
  <si>
    <t>Ratcliffe 132kV_Willoughby_Wide Lane Solar Farm generation</t>
  </si>
  <si>
    <t>Enderby 132kV_Wigston 132 11__</t>
  </si>
  <si>
    <t>Ratcliffe 132kV_Willoughby_Willoughby 11</t>
  </si>
  <si>
    <t>_NO NAME_ [WILP9GE]</t>
  </si>
  <si>
    <t>Enderby 132kV_Wigston 33_Wigston Magna</t>
  </si>
  <si>
    <t>_NO NAME_ [WIST5GE-WIST9GE]</t>
  </si>
  <si>
    <t>Ratcliffe 132kV_Nottingham_Wollaton Road</t>
  </si>
  <si>
    <t>Ratcliffe 132kV_Loughborough 33_Wymeswold Solar Park</t>
  </si>
  <si>
    <t>Grendon 132kV</t>
  </si>
  <si>
    <t>_NO NAME_ [HUNT1J-PFZ124/1]</t>
  </si>
  <si>
    <t>_NO NAME_ [HUNT1K-PFZ124/2]</t>
  </si>
  <si>
    <t>HYB:[_NO NAME_ [HUNT1J-PFZ124/1]] &amp; [_NO NAME_ [HUNT1K-PFZ124/2]]-&gt;Grendon 132kV_Huntingdon33__</t>
  </si>
  <si>
    <t>HYB:[_NO NAME_ [HUNT1J-PFZ124/1]] &amp; [_NO NAME_ [HUNT1K-PFZ124/2]]-&gt;Grendon 132kV_Huntingdon11__</t>
  </si>
  <si>
    <t>Grendon 132kV_Northampton West__</t>
  </si>
  <si>
    <t>Grendon 132kV_Northampton__</t>
  </si>
  <si>
    <t>Grendon 132kV_Corby__</t>
  </si>
  <si>
    <t>Grendon 132kV_Wellingborough__</t>
  </si>
  <si>
    <t>Grendon 132kV_Kettering__</t>
  </si>
  <si>
    <t>Grendon 132kV_Northampton East__</t>
  </si>
  <si>
    <t>Grendon 132kV_Kibworth__</t>
  </si>
  <si>
    <t>Grendon 132kV_Irthlingborough__</t>
  </si>
  <si>
    <t>Grendon 132kV_Oakham__</t>
  </si>
  <si>
    <t>Grendon 132kV_Melton Mowbray__</t>
  </si>
  <si>
    <t>Grendon 132kV_Huntingdon33__</t>
  </si>
  <si>
    <t>Grendon 132kV_RAE3J__</t>
  </si>
  <si>
    <t>HYB:[Grendon 132kV_Northampton West__] &amp; [Grendon 132kV_Northampton__]-&gt;Grendon 132kV_Northampton_Abington (T1 &amp; T2)</t>
  </si>
  <si>
    <t>HYB:[Grendon 132kV_Northampton West__] &amp; [Grendon 132kV_Northampton__]-&gt;Grendon 132kV_Northampton_Pineham (T1 &amp; T2)</t>
  </si>
  <si>
    <t>HYB:[Grendon 132kV_Northampton West__] &amp; [Grendon 132kV_Northampton__]-&gt;Grendon 132kV_Northampton West_Banbury Lane (T1 &amp; T2)</t>
  </si>
  <si>
    <t>HYB:[Grendon 132kV_Northampton West__] &amp; [Grendon 132kV_Kettering__]-&gt;Grendon 132kV_Northampton West_Chapel Brampton (T1 &amp; T2)</t>
  </si>
  <si>
    <t>HYB:[Grendon 132kV_Northampton__] &amp; [Grendon 132kV_Northampton East__]-&gt;Grendon 132kV_Northampton_Brackmills (T1 &amp; T2)</t>
  </si>
  <si>
    <t>HYB:[Grendon 132kV_Corby__] &amp; [Grendon 132kV_Irthlingborough__]-&gt;Grendon 132kV_Corby_Oundle</t>
  </si>
  <si>
    <t>HYB:[Grendon 132kV_Kettering__] &amp; [Grendon 132kV_Irthlingborough__]-&gt;Grendon 132kV_Kettering_Burton Latimer (T1 &amp; T2)</t>
  </si>
  <si>
    <t>HYB:[Grendon 132kV_Kettering__] &amp; [Grendon 132kV_Irthlingborough__]-&gt;Grendon 132kV_Irthlingborough_Pytchley Road (T1 &amp; T2)</t>
  </si>
  <si>
    <t>HYB:[Grendon 132kV_Kettering__] &amp; [Grendon 132kV_Kibworth__]-&gt;Grendon 132kV_Kibworth_Farndon Road (T1 &amp; T2)</t>
  </si>
  <si>
    <t>Grendon 132kV_Irthlingborough_Thrapston</t>
  </si>
  <si>
    <t>Grendon 132kV_Corby_Hazelwood</t>
  </si>
  <si>
    <t>Grendon 132kV_Wellingborough_Little Irchester</t>
  </si>
  <si>
    <t>Grendon 132kV_Corby_Corby No. 2</t>
  </si>
  <si>
    <t>Grendon 132kV_Northampton_Northampton 11</t>
  </si>
  <si>
    <t>Grendon 132kV_Northampton_Abington (T1 &amp; T2)</t>
  </si>
  <si>
    <t>_NO NAME_ [ABRF55J-ABRF5GE1-ABRF5GE2]</t>
  </si>
  <si>
    <t>Grendon 132kV_ARA5J__</t>
  </si>
  <si>
    <t>Grendon 132kV_Northampton West_Banbury Lane (T1 &amp; T2)</t>
  </si>
  <si>
    <t>Grendon 132kV_Northampton East_Northampton East 11</t>
  </si>
  <si>
    <t>Grendon 132kV_Northampton East_Boothville</t>
  </si>
  <si>
    <t>Grendon 132kV_Northampton_Brackmills (T1 &amp; T2)</t>
  </si>
  <si>
    <t>Grendon 132kV_Kibworth_Bruntingthorpe</t>
  </si>
  <si>
    <t>Grendon 132kV_Northampton West_Ellesmere Avenue</t>
  </si>
  <si>
    <t>Grendon 132kV_Northampton West_Chapel Brampton (T1 &amp; T2)</t>
  </si>
  <si>
    <t>Grendon 132kV_Northampton West_Bugbrooke</t>
  </si>
  <si>
    <t>Grendon 132kV_Kettering_Burton Latimer (T1 &amp; T2)</t>
  </si>
  <si>
    <t>Grendon 132kV_Northampton_Campbell Street</t>
  </si>
  <si>
    <t>Grendon 132kV_Wellingborough_Cannon Street</t>
  </si>
  <si>
    <t>Grendon 132kV_Corby_Corby North Dem</t>
  </si>
  <si>
    <t>Grendon 132kV_Corby_Earlstrees</t>
  </si>
  <si>
    <t>Grendon 132kV_Corby_Corby Central</t>
  </si>
  <si>
    <t>Grendon 132kV_Corby North PS__</t>
  </si>
  <si>
    <t>Grendon 132kV_Northampton East_Denton</t>
  </si>
  <si>
    <t>Grendon 132kV_Kettering_Desborough</t>
  </si>
  <si>
    <t>Grendon 132kV_Northampton East_Earls Barton</t>
  </si>
  <si>
    <t>Grendon 132kV_Oakham_Empingham</t>
  </si>
  <si>
    <t>Grendon 132kV_Oakham_Exton</t>
  </si>
  <si>
    <t>Grendon 132kV_Kibworth_Farndon Road (T1 &amp; T2)</t>
  </si>
  <si>
    <t>Grendon 132kV_Kettering_Field Street</t>
  </si>
  <si>
    <t>Grendon 132kV_Wellingborough_Harrold</t>
  </si>
  <si>
    <t>Grendon 132kV_Wellingborough_Sharnbrook</t>
  </si>
  <si>
    <t>Grendon 132kV_Melton Mowbray_Holwell</t>
  </si>
  <si>
    <t>Grendon 132kV_Huntingdon11__</t>
  </si>
  <si>
    <t>Grendon 132kV_Irthlingborough_Irthlingborough 11</t>
  </si>
  <si>
    <t>Grendon 132kV_Kettering_Kettering North</t>
  </si>
  <si>
    <t>Grendon 132kV_Kibworth_Kibworth 11</t>
  </si>
  <si>
    <t>Grendon 132kV_Northampton West_Kingsthorpe</t>
  </si>
  <si>
    <t>Grendon 132kV_Kibworth_Market Harborough</t>
  </si>
  <si>
    <t>Grendon 132kV_Melton Mowbray_Melton Mowbray 11</t>
  </si>
  <si>
    <t>Grendon 132kV_Oakham_Market Overton (T1)</t>
  </si>
  <si>
    <t>Grendon 132kV_Northampton West_Northampton West 11</t>
  </si>
  <si>
    <t>Grendon 132kV_Oakham_Oakham 11</t>
  </si>
  <si>
    <t>Grendon 132kV_Corby_Oakley</t>
  </si>
  <si>
    <t>Grendon 132kV_Melton Mowbray_Old Dalby (T1)</t>
  </si>
  <si>
    <t>Grendon 132kV_Northampton East_Olney</t>
  </si>
  <si>
    <t>Grendon 132kV_Corby_Oundle</t>
  </si>
  <si>
    <t>Grendon 132kV_Wellingborough_Park Farm</t>
  </si>
  <si>
    <t>Grendon 132kV_Northampton_Pineham (T1 &amp; T2)</t>
  </si>
  <si>
    <t>Grendon 132kV_Irthlingborough_Pytchley Road (T1 &amp; T2)</t>
  </si>
  <si>
    <t>Grendon 132kV_Irthlingborough_Raunds</t>
  </si>
  <si>
    <t>Grendon 132kV_Melton Mowbray_Regent Street</t>
  </si>
  <si>
    <t>Grendon 132kV_Northampton_Roade</t>
  </si>
  <si>
    <t>Grendon 132kV_Corby_Rockingham</t>
  </si>
  <si>
    <t>Grendon 132kV_Irthlingborough_Rushden</t>
  </si>
  <si>
    <t>Grendon 132kV_Oakham_Uppingham</t>
  </si>
  <si>
    <t>Grendon 132kV_Wellingborough 132 11__</t>
  </si>
  <si>
    <t>Grendon 132kV_Northampton East_Wellingborough Road</t>
  </si>
  <si>
    <t>Grendon 132kV_Northampton_Wootton</t>
  </si>
  <si>
    <t>Staythorpe 132kV</t>
  </si>
  <si>
    <t>Bicker Fen 132kV</t>
  </si>
  <si>
    <t>Walpole 132kV</t>
  </si>
  <si>
    <t>West Burton 132kV____</t>
  </si>
  <si>
    <t>HYB:[Staythorpe 132kV] &amp; [Walpole 132kV]-&gt;Staythorpe 132kV_Network Rail Bytham (GT1 &amp; GT2)__</t>
  </si>
  <si>
    <t>Bicker Fen 132kV_Skegness__</t>
  </si>
  <si>
    <t>West Burton 132kV_Lincoln 33__</t>
  </si>
  <si>
    <t>Staythorpe 132kV_Checkerhouse__</t>
  </si>
  <si>
    <t>Walpole 132kV_Boston__</t>
  </si>
  <si>
    <t>Bicker Fen 132kV_Sleaford__</t>
  </si>
  <si>
    <t>Bicker Fen 132kV_Grantham__</t>
  </si>
  <si>
    <t>Staythorpe 132kV_Hawton__</t>
  </si>
  <si>
    <t>Walpole 132kV_Bourne__</t>
  </si>
  <si>
    <t>Walpole 132kV_Stamford__</t>
  </si>
  <si>
    <t>Staythorpe 132kV_Network Rail Bytham (GT1 &amp; GT2)__</t>
  </si>
  <si>
    <t>Walpole 132kV_Network Rail Bretton__</t>
  </si>
  <si>
    <t>Walpole 132kV_Spalding &amp; South Holland__</t>
  </si>
  <si>
    <t>Staythorpe 132kV_Worksop__</t>
  </si>
  <si>
    <t>Walpole 132kV_SWAF3J__</t>
  </si>
  <si>
    <t>Bicker Fen 132kV_Network Rail Grantham (GT1 &amp; GT2)__</t>
  </si>
  <si>
    <t>Walpole 132kV_HEMP3J__</t>
  </si>
  <si>
    <t>Walpole 132kV_KINL3J__</t>
  </si>
  <si>
    <t>Walpole 132kV_KLBR8J__</t>
  </si>
  <si>
    <t>Walpole 132kV_PETC3J__</t>
  </si>
  <si>
    <t>Walpole 132kV_PETR8J__</t>
  </si>
  <si>
    <t>Staythorpe 132kV_Network Rail Retford (GT1 &amp; GT2)__</t>
  </si>
  <si>
    <t>HYB:[Bicker Fen 132kV_Skegness__] &amp; [Bicker Fen 132kV_Sleaford__]-&gt;Bicker Fen 132kV_Skegness_Horncastle (T1 &amp; T2)</t>
  </si>
  <si>
    <t>HYB:[Staythorpe 132kV_Checkerhouse__] &amp; [Staythorpe 132kV_Hawton__]-&gt;Staythorpe 132kV_Hawton_Carlton-on-Trent (T1 &amp; T2)</t>
  </si>
  <si>
    <t>HYB:[Bicker Fen 132kV_Sleaford__] &amp; [Bicker Fen 132kV_Grantham__]-&gt;Bicker Fen 132kV_Grantham_Billingborough</t>
  </si>
  <si>
    <t>HYB:[Bicker Fen 132kV_Sleaford__] &amp; [Bicker Fen 132kV_Grantham__]-&gt;Bicker Fen 132kV_Sleaford_Leadenham (T1 &amp; T2)</t>
  </si>
  <si>
    <t>HYB:[Walpole 132kV_Bourne__] &amp; [Walpole 132kV_Stamford__]-&gt;Walpole 132kV_Stamford_West Deeping (T1 &amp; T2)</t>
  </si>
  <si>
    <t>HYB:[Walpole 132kV_Bourne__] &amp; [Walpole 132kV_Stamford__]-&gt;Walpole 132kV_Stamford_Market Deeping (T1 &amp; T2)</t>
  </si>
  <si>
    <t>Walpole 132kV_Boston_Kirton</t>
  </si>
  <si>
    <t>Walpole 132kV_Boston_Marsh Lane</t>
  </si>
  <si>
    <t>Staythorpe 132kV_Grantham North 132 11__</t>
  </si>
  <si>
    <t>Walpole 132kV_Bourne_Tunnel Bank</t>
  </si>
  <si>
    <t>Staythorpe 132kV_Hawton_Newark Junction</t>
  </si>
  <si>
    <t>West Burton 132kV_Lincoln 132 11__</t>
  </si>
  <si>
    <t>Staythorpe 132kV_Hawton_Hawton 11</t>
  </si>
  <si>
    <t>Staythorpe 132kV_Checkerhouse_Misterton</t>
  </si>
  <si>
    <t>Bicker Fen 132kV_Skegness_Alford</t>
  </si>
  <si>
    <t>West Burton 132kV_Lincoln 33_Anderson Lane</t>
  </si>
  <si>
    <t>Staythorpe 132kV_Asfordby 132 11__</t>
  </si>
  <si>
    <t>_NO NAME_ [BATL9ESS]</t>
  </si>
  <si>
    <t>Staythorpe 132kV_Checkerhouse_Bevercotes</t>
  </si>
  <si>
    <t>West Burton 132kV_Lincoln 33_Beevor Street</t>
  </si>
  <si>
    <t>Bicker Fen 132kV_Grantham_Billingborough</t>
  </si>
  <si>
    <t>Staythorpe 132kV_Hawton_Bingham (T2)</t>
  </si>
  <si>
    <t>_NO NAME_ [BLST5HV-BLST9LV]</t>
  </si>
  <si>
    <t>Staythorpe 132kV_Hawton_Bottesford</t>
  </si>
  <si>
    <t>Walpole 132kV_Bourne_Bourne 11</t>
  </si>
  <si>
    <t>Staythorpe 132kV_Worksop_Manton</t>
  </si>
  <si>
    <t>_NO NAME_ [Boston Biomass  2 -LV]</t>
  </si>
  <si>
    <t>Staythorpe 132kV_Hawton_Carlton-on-Trent (T1 &amp; T2)</t>
  </si>
  <si>
    <t>Staythorpe 132kV_Hawton_Caythorpe</t>
  </si>
  <si>
    <t>_NO NAME_ [CAYTH9]</t>
  </si>
  <si>
    <t>Bicker Fen 132kV_Skegness_Chapel St. Leonards</t>
  </si>
  <si>
    <t>Staythorpe 132kV_Checkerhouse_Checkerhouse 11</t>
  </si>
  <si>
    <t>_NO NAME_ [CLAL5J-CLAL9J]</t>
  </si>
  <si>
    <t>_NO NAME_ [CNFW5GE-CNFW9GE]</t>
  </si>
  <si>
    <t>Bicker Fen 132kV_Sleaford_Cranwell (RAF)</t>
  </si>
  <si>
    <t>Walpole 132kV_Spalding &amp; South Holland_Crowland</t>
  </si>
  <si>
    <t>Bicker Fen 132kV_Sleaford_Leadenham (T1 &amp; T2)</t>
  </si>
  <si>
    <t>_NO NAME_ [DENBT9GEN]</t>
  </si>
  <si>
    <t>West Burton 132kV_Lincoln 33_Doddington Park</t>
  </si>
  <si>
    <t>Walpole 132kV_Boston_Donington</t>
  </si>
  <si>
    <t>Walpole 132kV_Bourne_Dowsby Fen</t>
  </si>
  <si>
    <t>Bicker Fen 132kV_Grantham_Easton</t>
  </si>
  <si>
    <t>_NO NAME_ [ECO25GE]</t>
  </si>
  <si>
    <t>_NO NAME_ [EFWG5HV]</t>
  </si>
  <si>
    <t>West Burton 132kV_Lincoln 33_Fiskerton</t>
  </si>
  <si>
    <t>_NO NAME_ [FISK9GAS]</t>
  </si>
  <si>
    <t>Staythorpe 132kV_Hawton_Fernwood</t>
  </si>
  <si>
    <t>Bicker Fen 132kV_Sleaford_Great Hale</t>
  </si>
  <si>
    <t>Staythorpe 132kV_Grantham South 132 11__</t>
  </si>
  <si>
    <t>_NO NAME_ [HIGHIE GEN LV]</t>
  </si>
  <si>
    <t>Walpole 132kV_Spalding &amp; South Holland_Holbeach (T1 &amp; T2)</t>
  </si>
  <si>
    <t>Bicker Fen 132kV_Skegness_Horncastle (T1 &amp; T2)</t>
  </si>
  <si>
    <t>Bicker Fen 132kV_Skegness_Ingoldmells</t>
  </si>
  <si>
    <t>Walpole 132kV_Stamford_Ketton Cement</t>
  </si>
  <si>
    <t>Staythorpe 132kV_Worksop_Kilton Road</t>
  </si>
  <si>
    <t>Walpole 132kV_Boston_Langrick</t>
  </si>
  <si>
    <t>_NO NAME_ [LEVT9]</t>
  </si>
  <si>
    <t>West Burton 132kV_Lincoln 132 11 (GT5)__</t>
  </si>
  <si>
    <t>Walpole 132kV_Spalding &amp; South Holland_Long Sutton</t>
  </si>
  <si>
    <t>_NO NAME_ [MARL5GEN]</t>
  </si>
  <si>
    <t>Walpole 132kV_Stamford_Market Deeping (T1 &amp; T2)</t>
  </si>
  <si>
    <t>West Burton 132kV_Lincoln 33_Metheringham (T1 &amp; T2 OS)</t>
  </si>
  <si>
    <t>Staythorpe 132kV_Checkerhouse_Misson</t>
  </si>
  <si>
    <t>Walpole 132kV_Boston_Mount Bridge</t>
  </si>
  <si>
    <t>Bicker Fen 132kV_Grantham_Market Overton (T2)</t>
  </si>
  <si>
    <t>Bicker Fen 132kV_Grantham_New Beacon Road</t>
  </si>
  <si>
    <t>West Burton 132kV_Lincoln 33_North Hykeham</t>
  </si>
  <si>
    <t>Staythorpe 132kV_Hawton_Southwell</t>
  </si>
  <si>
    <t>Staythorpe 132kV_Checkerhouse_North Wheatley</t>
  </si>
  <si>
    <t>Staythorpe 132kV_Checkerhouse_Ordsall Road</t>
  </si>
  <si>
    <t>Walpole 132kV_Spalding &amp; South Holland_Park Road Spalding</t>
  </si>
  <si>
    <t>Walpole 132kV_PEEA5J__</t>
  </si>
  <si>
    <t>Walpole 132kV_PEEA5K__</t>
  </si>
  <si>
    <t>Walpole 132kV_PETC5J__</t>
  </si>
  <si>
    <t>Walpole 132kV_PETN5J__</t>
  </si>
  <si>
    <t>Walpole 132kV_PETN5K__</t>
  </si>
  <si>
    <t>_NO NAME_ [RET5GAS]</t>
  </si>
  <si>
    <t>West Burton 132kV_Lincoln 33_Rookery Lane</t>
  </si>
  <si>
    <t>Bicker Fen 132kV_Sleaford_Ruskington</t>
  </si>
  <si>
    <t>West Burton 132kV_Lincoln 33_Ruston and Hornsby</t>
  </si>
  <si>
    <t>West Burton 132kV_Lincoln 33_South Carlton</t>
  </si>
  <si>
    <t>Staythorpe 132kV_Hawton_Sibthorpe</t>
  </si>
  <si>
    <t>Bicker Fen 132kV_Grantham_Skillington</t>
  </si>
  <si>
    <t>Bicker Fen 132kV_Sleaford_Sleaford 11</t>
  </si>
  <si>
    <t>Walpole 132kV_Boston_Sleaford Road</t>
  </si>
  <si>
    <t>Walpole 132kV_Spalding &amp; South Holland_Spalding 11</t>
  </si>
  <si>
    <t>Bicker Fen 132kV_Skegness_Spilsby</t>
  </si>
  <si>
    <t>Walpole 132kV_Stamford_Stamford (T3 T4)</t>
  </si>
  <si>
    <t>Walpole 132kV_Boston_Stickney</t>
  </si>
  <si>
    <t>Staythorpe 132kV_Hawton_Swinderby</t>
  </si>
  <si>
    <t>Bicker Fen 132kV_Sleaford_Tattershall</t>
  </si>
  <si>
    <t>Walpole 132kV_Stamford_Tinwell Road</t>
  </si>
  <si>
    <t>Bicker Fen 132kV_Skegness_Trusthorpe</t>
  </si>
  <si>
    <t>Staythorpe 132kV_Checkerhouse_Tuxford</t>
  </si>
  <si>
    <t>West Burton 132kV_Lincoln 33_Waddington</t>
  </si>
  <si>
    <t>Walpole 132kV_Spalding &amp; South Holland_Wardentree Park</t>
  </si>
  <si>
    <t>Bicker Fen 132kV_Skegness_Warth Lane</t>
  </si>
  <si>
    <t>West Burton 132kV_WBUR5J__</t>
  </si>
  <si>
    <t>Walpole 132kV_Stamford_West Deeping (T1 &amp; T2)</t>
  </si>
  <si>
    <t>Staythorpe 132kV_Hawton_Westborough</t>
  </si>
  <si>
    <t>Walpole 132kV_Spalding &amp; South Holland_Whaplode Drove</t>
  </si>
  <si>
    <t>Walpole 132kV_Stamford_Wittering</t>
  </si>
  <si>
    <t>Staythorpe 132kV_Checkerhouse_Woodbeck</t>
  </si>
  <si>
    <t>Bicker Fen 132kV_Sleaford_Woodhall Spa</t>
  </si>
  <si>
    <t>Staythorpe 132kV_Worksop_Worksop West</t>
  </si>
  <si>
    <t>West Burton 132kV_Lincoln 33_Wragby</t>
  </si>
  <si>
    <t>Lea Marston 132kV</t>
  </si>
  <si>
    <t>Lea Marston 132kV_Tamworth and Tamworth Town__</t>
  </si>
  <si>
    <t>ABPA51</t>
  </si>
  <si>
    <t>Aberdeen Place</t>
  </si>
  <si>
    <t>ABPA52</t>
  </si>
  <si>
    <t>ABPB51</t>
  </si>
  <si>
    <t>ACTL81</t>
  </si>
  <si>
    <t>Acton Lane</t>
  </si>
  <si>
    <t>AMBL51</t>
  </si>
  <si>
    <t>Amberley Rd</t>
  </si>
  <si>
    <t>AMBL52</t>
  </si>
  <si>
    <t>AXES51</t>
  </si>
  <si>
    <t>Axe St</t>
  </si>
  <si>
    <t>AXES52</t>
  </si>
  <si>
    <t>BACA51</t>
  </si>
  <si>
    <t>Back Hill</t>
  </si>
  <si>
    <t>BACA52</t>
  </si>
  <si>
    <t>BANC51</t>
  </si>
  <si>
    <t>Bankside</t>
  </si>
  <si>
    <t>BANC52</t>
  </si>
  <si>
    <t>BANC53</t>
  </si>
  <si>
    <t>BANC54</t>
  </si>
  <si>
    <t>BAND81</t>
  </si>
  <si>
    <t>BAND82</t>
  </si>
  <si>
    <t>BARB81</t>
  </si>
  <si>
    <t>LPN 0005</t>
  </si>
  <si>
    <t>BARD51</t>
  </si>
  <si>
    <t>Barking</t>
  </si>
  <si>
    <t>BARD52</t>
  </si>
  <si>
    <t>BDGE31</t>
  </si>
  <si>
    <t>LPN 0014</t>
  </si>
  <si>
    <t>BDGW31</t>
  </si>
  <si>
    <t>LPN 0015</t>
  </si>
  <si>
    <t>BECS31</t>
  </si>
  <si>
    <t>LPN 0007</t>
  </si>
  <si>
    <t>BEEA51</t>
  </si>
  <si>
    <t>Beech St</t>
  </si>
  <si>
    <t>BEEB51</t>
  </si>
  <si>
    <t>BEEB52</t>
  </si>
  <si>
    <t>BEEB53</t>
  </si>
  <si>
    <t>BENR51</t>
  </si>
  <si>
    <t>Bengeworth Rd</t>
  </si>
  <si>
    <t>BENR52</t>
  </si>
  <si>
    <t>BISE31</t>
  </si>
  <si>
    <t>Bishopsgate 100</t>
  </si>
  <si>
    <t>BISW31</t>
  </si>
  <si>
    <t>BK3B51</t>
  </si>
  <si>
    <t>BK3B52</t>
  </si>
  <si>
    <t>BKWY51</t>
  </si>
  <si>
    <t>Blackwall Way</t>
  </si>
  <si>
    <t>BKWY52</t>
  </si>
  <si>
    <t>BLHL51</t>
  </si>
  <si>
    <t>Blackhorse Lane</t>
  </si>
  <si>
    <t>BLHL52</t>
  </si>
  <si>
    <t>BLOP71</t>
  </si>
  <si>
    <t>Bloomfield Place</t>
  </si>
  <si>
    <t>BLOP72</t>
  </si>
  <si>
    <t>BNSB71</t>
  </si>
  <si>
    <t>Barnes</t>
  </si>
  <si>
    <t>BNSB72</t>
  </si>
  <si>
    <t>BOWS51</t>
  </si>
  <si>
    <t>Bow</t>
  </si>
  <si>
    <t>BOWS52</t>
  </si>
  <si>
    <t>BREN81</t>
  </si>
  <si>
    <t>LPN 0001</t>
  </si>
  <si>
    <t>BROA51</t>
  </si>
  <si>
    <t>Broadway</t>
  </si>
  <si>
    <t>BROA52</t>
  </si>
  <si>
    <t>BROS51</t>
  </si>
  <si>
    <t>Bromley South</t>
  </si>
  <si>
    <t>BROS52</t>
  </si>
  <si>
    <t>BRXB51</t>
  </si>
  <si>
    <t>Brixton B</t>
  </si>
  <si>
    <t>BRXB52</t>
  </si>
  <si>
    <t>BTPN31</t>
  </si>
  <si>
    <t>LPN 0033</t>
  </si>
  <si>
    <t>BTPS31</t>
  </si>
  <si>
    <t>LPN 0032</t>
  </si>
  <si>
    <t>BUCK31</t>
  </si>
  <si>
    <t>Buckhurst Hill</t>
  </si>
  <si>
    <t>BULS51</t>
  </si>
  <si>
    <t>Bulwer St</t>
  </si>
  <si>
    <t>BULS52</t>
  </si>
  <si>
    <t>BURL51</t>
  </si>
  <si>
    <t>Burlington Rd</t>
  </si>
  <si>
    <t>BURL52</t>
  </si>
  <si>
    <t>BWNR81</t>
  </si>
  <si>
    <t>LPN 0022</t>
  </si>
  <si>
    <t>BWNR82</t>
  </si>
  <si>
    <t>CALS51</t>
  </si>
  <si>
    <t>Calshot St</t>
  </si>
  <si>
    <t>CANE31</t>
  </si>
  <si>
    <t>Canal Junction</t>
  </si>
  <si>
    <t>CARK51</t>
  </si>
  <si>
    <t>Carslake Rd</t>
  </si>
  <si>
    <t>CARK52</t>
  </si>
  <si>
    <t>CARN51</t>
  </si>
  <si>
    <t>Carnaby St</t>
  </si>
  <si>
    <t>CARN52</t>
  </si>
  <si>
    <t>CHAM51</t>
  </si>
  <si>
    <t>LPN 0056</t>
  </si>
  <si>
    <t>CHAP81</t>
  </si>
  <si>
    <t>LPN 0030</t>
  </si>
  <si>
    <t>CHAX71</t>
  </si>
  <si>
    <t>LPN 0013</t>
  </si>
  <si>
    <t>CHSB31</t>
  </si>
  <si>
    <t>LPN 0024</t>
  </si>
  <si>
    <t>CHSL51</t>
  </si>
  <si>
    <t>Chislehurst</t>
  </si>
  <si>
    <t>CHSL52</t>
  </si>
  <si>
    <t>Churchfields</t>
  </si>
  <si>
    <t>CHUR52</t>
  </si>
  <si>
    <t>CITB51</t>
  </si>
  <si>
    <t>City Road</t>
  </si>
  <si>
    <t>CITB52</t>
  </si>
  <si>
    <t>CITB53</t>
  </si>
  <si>
    <t>CITC51</t>
  </si>
  <si>
    <t>CLAP51</t>
  </si>
  <si>
    <t>Clapham Park Rd</t>
  </si>
  <si>
    <t>CLAP52</t>
  </si>
  <si>
    <t>CLAR51</t>
  </si>
  <si>
    <t>Clarks Rd B</t>
  </si>
  <si>
    <t>CLAR52</t>
  </si>
  <si>
    <t>CORA11</t>
  </si>
  <si>
    <t>LPN 0034</t>
  </si>
  <si>
    <t>CRAY51</t>
  </si>
  <si>
    <t>Crayford</t>
  </si>
  <si>
    <t>CRAY52</t>
  </si>
  <si>
    <t>CRSN31</t>
  </si>
  <si>
    <t>LPN 0009</t>
  </si>
  <si>
    <t>CSBN31</t>
  </si>
  <si>
    <t>LPN 0046</t>
  </si>
  <si>
    <t>CSBS31</t>
  </si>
  <si>
    <t>LPN 0047</t>
  </si>
  <si>
    <t>DARA31</t>
  </si>
  <si>
    <t>Dartford Grid</t>
  </si>
  <si>
    <t>DARB51</t>
  </si>
  <si>
    <t>DARB52</t>
  </si>
  <si>
    <t>DEPD51</t>
  </si>
  <si>
    <t>Deptford Grid</t>
  </si>
  <si>
    <t>DEPD52</t>
  </si>
  <si>
    <t>DEPD53</t>
  </si>
  <si>
    <t>DERM51</t>
  </si>
  <si>
    <t>Dermody Rd</t>
  </si>
  <si>
    <t>DEVO51</t>
  </si>
  <si>
    <t>Devonshire Square</t>
  </si>
  <si>
    <t>DEVO52</t>
  </si>
  <si>
    <t>DEVO53</t>
  </si>
  <si>
    <t>DKAV51</t>
  </si>
  <si>
    <t>Dukes Ave</t>
  </si>
  <si>
    <t>DURN51</t>
  </si>
  <si>
    <t>Durnsford Rd</t>
  </si>
  <si>
    <t>DURN52</t>
  </si>
  <si>
    <t>DUST51</t>
  </si>
  <si>
    <t>Duke St B</t>
  </si>
  <si>
    <t>DUST52</t>
  </si>
  <si>
    <t>DUST53</t>
  </si>
  <si>
    <t>EBBR51</t>
  </si>
  <si>
    <t>Ebury Bridge</t>
  </si>
  <si>
    <t>EBBR52</t>
  </si>
  <si>
    <t>EBBR53</t>
  </si>
  <si>
    <t>EDLA51</t>
  </si>
  <si>
    <t>Edwards Lane</t>
  </si>
  <si>
    <t>EDLA52</t>
  </si>
  <si>
    <t>EDLC51</t>
  </si>
  <si>
    <t>EITH51</t>
  </si>
  <si>
    <t>Erith</t>
  </si>
  <si>
    <t>EITH52</t>
  </si>
  <si>
    <t>ELHS51</t>
  </si>
  <si>
    <t>Eltham High St</t>
  </si>
  <si>
    <t>ELTM51</t>
  </si>
  <si>
    <t>Eltham Grid</t>
  </si>
  <si>
    <t>ELTM52</t>
  </si>
  <si>
    <t>EPPN51</t>
  </si>
  <si>
    <t>Epping New Rd</t>
  </si>
  <si>
    <t>EPPN52</t>
  </si>
  <si>
    <t>EXET51</t>
  </si>
  <si>
    <t>Exeter Rd</t>
  </si>
  <si>
    <t>EXET52</t>
  </si>
  <si>
    <t>Fairlop Rd</t>
  </si>
  <si>
    <t>FAIR52</t>
  </si>
  <si>
    <t>FARJ51</t>
  </si>
  <si>
    <t>Farjeon Rd</t>
  </si>
  <si>
    <t>FARJ52</t>
  </si>
  <si>
    <t>FENE31</t>
  </si>
  <si>
    <t>LPN 0019</t>
  </si>
  <si>
    <t>FENN31</t>
  </si>
  <si>
    <t>LPN 0064</t>
  </si>
  <si>
    <t>FENS31</t>
  </si>
  <si>
    <t>LPN 0059</t>
  </si>
  <si>
    <t>FENW31</t>
  </si>
  <si>
    <t>LPN 0031</t>
  </si>
  <si>
    <t>FINA51</t>
  </si>
  <si>
    <t>Finsbury Market</t>
  </si>
  <si>
    <t>FINA52</t>
  </si>
  <si>
    <t>FIND51</t>
  </si>
  <si>
    <t>FINE51</t>
  </si>
  <si>
    <t>FINE52</t>
  </si>
  <si>
    <t>FINE53</t>
  </si>
  <si>
    <t>FISB51</t>
  </si>
  <si>
    <t>Fisher St</t>
  </si>
  <si>
    <t>Forest Hill</t>
  </si>
  <si>
    <t>FULC51</t>
  </si>
  <si>
    <t>Fulham Palace Rd C</t>
  </si>
  <si>
    <t>FULC52</t>
  </si>
  <si>
    <t>FULC53</t>
  </si>
  <si>
    <t>GIBR51</t>
  </si>
  <si>
    <t>Gibbons Rd</t>
  </si>
  <si>
    <t>GIBR53</t>
  </si>
  <si>
    <t>GLAU51</t>
  </si>
  <si>
    <t>Glaucus St</t>
  </si>
  <si>
    <t>GORR51</t>
  </si>
  <si>
    <t>Gorringe Park</t>
  </si>
  <si>
    <t>GORR52</t>
  </si>
  <si>
    <t>GRFD81</t>
  </si>
  <si>
    <t>LPN 0002</t>
  </si>
  <si>
    <t>GROL51</t>
  </si>
  <si>
    <t>Grove Lodge</t>
  </si>
  <si>
    <t>GROL52</t>
  </si>
  <si>
    <t>GSST31</t>
  </si>
  <si>
    <t>LPN 0016</t>
  </si>
  <si>
    <t>HACC71</t>
  </si>
  <si>
    <t>Hackney</t>
  </si>
  <si>
    <t>HACC72</t>
  </si>
  <si>
    <t>HACC73</t>
  </si>
  <si>
    <t>HATR51</t>
  </si>
  <si>
    <t>Hatchard Rd</t>
  </si>
  <si>
    <t>HATR52</t>
  </si>
  <si>
    <t>HEAR51</t>
  </si>
  <si>
    <t>Hearn St</t>
  </si>
  <si>
    <t>HEAR52</t>
  </si>
  <si>
    <t>HOLW51</t>
  </si>
  <si>
    <t>Holloway</t>
  </si>
  <si>
    <t>HOLW52</t>
  </si>
  <si>
    <t>HOXT31</t>
  </si>
  <si>
    <t>Hoxton</t>
  </si>
  <si>
    <t>HYPA51</t>
  </si>
  <si>
    <t>Hyde Park Estate</t>
  </si>
  <si>
    <t>HYPA52</t>
  </si>
  <si>
    <t>HYPB51</t>
  </si>
  <si>
    <t>HYPB52</t>
  </si>
  <si>
    <t>IMPC71</t>
  </si>
  <si>
    <t>Imperial College</t>
  </si>
  <si>
    <t>IMPC72</t>
  </si>
  <si>
    <t>KHWK51</t>
  </si>
  <si>
    <t>King Henrys Walk</t>
  </si>
  <si>
    <t>KHWK52</t>
  </si>
  <si>
    <t>KIDV51</t>
  </si>
  <si>
    <t>LPN 0058</t>
  </si>
  <si>
    <t>Kimberley Rd</t>
  </si>
  <si>
    <t>KIMB52</t>
  </si>
  <si>
    <t>KIRT51</t>
  </si>
  <si>
    <t>Kirtling St</t>
  </si>
  <si>
    <t>KITO11</t>
  </si>
  <si>
    <t>Kingston (SEEB)</t>
  </si>
  <si>
    <t>KITO12</t>
  </si>
  <si>
    <t>KITO31</t>
  </si>
  <si>
    <t>KITO32</t>
  </si>
  <si>
    <t>KITO33</t>
  </si>
  <si>
    <t>KITO34</t>
  </si>
  <si>
    <t>KWAY51</t>
  </si>
  <si>
    <t>Kingsway</t>
  </si>
  <si>
    <t>KWAY52</t>
  </si>
  <si>
    <t>LAND11</t>
  </si>
  <si>
    <t>Landmann Way (SELCHP)</t>
  </si>
  <si>
    <t>LEAE31</t>
  </si>
  <si>
    <t>LPN 0018</t>
  </si>
  <si>
    <t>LEAW31</t>
  </si>
  <si>
    <t>LPN 0017</t>
  </si>
  <si>
    <t>LEIR31</t>
  </si>
  <si>
    <t>Leicester Rd</t>
  </si>
  <si>
    <t>LESQ51</t>
  </si>
  <si>
    <t>Leicester Sq</t>
  </si>
  <si>
    <t>LESQ52</t>
  </si>
  <si>
    <t>LESQ53</t>
  </si>
  <si>
    <t>LEYB51</t>
  </si>
  <si>
    <t>Ley St B</t>
  </si>
  <si>
    <t>LEYB52</t>
  </si>
  <si>
    <t>LIMA51</t>
  </si>
  <si>
    <t>Limeburner Ln</t>
  </si>
  <si>
    <t>LIMA52</t>
  </si>
  <si>
    <t>LITA51</t>
  </si>
  <si>
    <t>Lithos Rd A</t>
  </si>
  <si>
    <t>LITA52</t>
  </si>
  <si>
    <t>LLCR81</t>
  </si>
  <si>
    <t>Lower Lea Crossing</t>
  </si>
  <si>
    <t>LMSE31</t>
  </si>
  <si>
    <t>LPN 0057</t>
  </si>
  <si>
    <t>LMSN31</t>
  </si>
  <si>
    <t>LPN 0060</t>
  </si>
  <si>
    <t>LOMD51</t>
  </si>
  <si>
    <t>Lombard Rd</t>
  </si>
  <si>
    <t>LOMD52</t>
  </si>
  <si>
    <t>Longford St B</t>
  </si>
  <si>
    <t>LONG52</t>
  </si>
  <si>
    <t>LONG53</t>
  </si>
  <si>
    <t>LOTS81</t>
  </si>
  <si>
    <t>LPN 0044</t>
  </si>
  <si>
    <t>LWAN31</t>
  </si>
  <si>
    <t>London Wall 121</t>
  </si>
  <si>
    <t>LWAS31</t>
  </si>
  <si>
    <t>LWBN31</t>
  </si>
  <si>
    <t>London Wall 123</t>
  </si>
  <si>
    <t>LWBS31</t>
  </si>
  <si>
    <t>MANS81</t>
  </si>
  <si>
    <t>LPN 0012</t>
  </si>
  <si>
    <t>MARK31</t>
  </si>
  <si>
    <t>LPN 0020</t>
  </si>
  <si>
    <t>MAYR51</t>
  </si>
  <si>
    <t>LPN 0037</t>
  </si>
  <si>
    <t>MERT51</t>
  </si>
  <si>
    <t>Merton</t>
  </si>
  <si>
    <t>MERT52</t>
  </si>
  <si>
    <t>MONB51</t>
  </si>
  <si>
    <t>Montford Place</t>
  </si>
  <si>
    <t>MONB52</t>
  </si>
  <si>
    <t>MONB53</t>
  </si>
  <si>
    <t>MONB54</t>
  </si>
  <si>
    <t>MORT51</t>
  </si>
  <si>
    <t>Moreton Street</t>
  </si>
  <si>
    <t>MORT52</t>
  </si>
  <si>
    <t>MORT53</t>
  </si>
  <si>
    <t>MORT54</t>
  </si>
  <si>
    <t>MOSW71</t>
  </si>
  <si>
    <t>Moscow Rd</t>
  </si>
  <si>
    <t>MOSW72</t>
  </si>
  <si>
    <t>NECK51</t>
  </si>
  <si>
    <t>Neckinger</t>
  </si>
  <si>
    <t>NECK52</t>
  </si>
  <si>
    <t>NELN51</t>
  </si>
  <si>
    <t>Nelson St</t>
  </si>
  <si>
    <t>NEWB51</t>
  </si>
  <si>
    <t>Newington House</t>
  </si>
  <si>
    <t>NEWB52</t>
  </si>
  <si>
    <t>NMRD51</t>
  </si>
  <si>
    <t>LPN 0004</t>
  </si>
  <si>
    <t>NORX51</t>
  </si>
  <si>
    <t>North Cross Rd</t>
  </si>
  <si>
    <t>NUNH31</t>
  </si>
  <si>
    <t>LPN 0027</t>
  </si>
  <si>
    <t>NUTM51</t>
  </si>
  <si>
    <t>LPN 0006</t>
  </si>
  <si>
    <t>NUTM52</t>
  </si>
  <si>
    <t>OBRB51</t>
  </si>
  <si>
    <t>Old Brompton Rd</t>
  </si>
  <si>
    <t>OBRB52</t>
  </si>
  <si>
    <t>OBRB53</t>
  </si>
  <si>
    <t>OSBN51</t>
  </si>
  <si>
    <t>Osborn St</t>
  </si>
  <si>
    <t>OSBN52</t>
  </si>
  <si>
    <t>OSCL51</t>
  </si>
  <si>
    <t>Old School Close</t>
  </si>
  <si>
    <t>OSCL52</t>
  </si>
  <si>
    <t>PARL81</t>
  </si>
  <si>
    <t>LPN 0003</t>
  </si>
  <si>
    <t>PATE51</t>
  </si>
  <si>
    <t>Paternoster</t>
  </si>
  <si>
    <t>PATE52</t>
  </si>
  <si>
    <t>PYPT31</t>
  </si>
  <si>
    <t>LPN 0061</t>
  </si>
  <si>
    <t>QSBS31</t>
  </si>
  <si>
    <t>LPN 0049</t>
  </si>
  <si>
    <t>REUT51</t>
  </si>
  <si>
    <t>Reuters</t>
  </si>
  <si>
    <t>REUT52</t>
  </si>
  <si>
    <t>SBAN51</t>
  </si>
  <si>
    <t>South Bank</t>
  </si>
  <si>
    <t>SBAN52</t>
  </si>
  <si>
    <t>SEWL51</t>
  </si>
  <si>
    <t>Sewell Rd</t>
  </si>
  <si>
    <t>SEWL52</t>
  </si>
  <si>
    <t>SHOD51</t>
  </si>
  <si>
    <t>Shorts Gdns</t>
  </si>
  <si>
    <t>SILB51</t>
  </si>
  <si>
    <t>Silvertown</t>
  </si>
  <si>
    <t>SILB52</t>
  </si>
  <si>
    <t>SIMP51</t>
  </si>
  <si>
    <t>Simpsons Road</t>
  </si>
  <si>
    <t>SIMP52</t>
  </si>
  <si>
    <t>SIMP53</t>
  </si>
  <si>
    <t>SPAA51</t>
  </si>
  <si>
    <t>St. Pancras</t>
  </si>
  <si>
    <t>SPAA52</t>
  </si>
  <si>
    <t>SPAB51</t>
  </si>
  <si>
    <t>SPAB52</t>
  </si>
  <si>
    <t>SPAC91</t>
  </si>
  <si>
    <t>SPAC92</t>
  </si>
  <si>
    <t>STEN81</t>
  </si>
  <si>
    <t>LPN 0035</t>
  </si>
  <si>
    <t>STRD51</t>
  </si>
  <si>
    <t>Stewards Rd</t>
  </si>
  <si>
    <t>SYDK51</t>
  </si>
  <si>
    <t>Sydenham Park</t>
  </si>
  <si>
    <t>SYDK52</t>
  </si>
  <si>
    <t>TAY5G1</t>
  </si>
  <si>
    <t>LPN 0038</t>
  </si>
  <si>
    <t>TOOS51</t>
  </si>
  <si>
    <t>Tooley St</t>
  </si>
  <si>
    <t>TOWB51</t>
  </si>
  <si>
    <t>Townmead</t>
  </si>
  <si>
    <t>TOWB52</t>
  </si>
  <si>
    <t>Trinity Crescent</t>
  </si>
  <si>
    <t>TRIN52</t>
  </si>
  <si>
    <t>VERR51</t>
  </si>
  <si>
    <t>Verney Rd</t>
  </si>
  <si>
    <t>VERR52</t>
  </si>
  <si>
    <t>VICT71</t>
  </si>
  <si>
    <t>Victoria Gdns</t>
  </si>
  <si>
    <t>VICT72</t>
  </si>
  <si>
    <t>VISC51</t>
  </si>
  <si>
    <t>Victoria St</t>
  </si>
  <si>
    <t>WANC51</t>
  </si>
  <si>
    <t>Wandsworth Central A</t>
  </si>
  <si>
    <t>WANC52</t>
  </si>
  <si>
    <t>Waterloo Rd</t>
  </si>
  <si>
    <t>WATR52</t>
  </si>
  <si>
    <t>WDGR51</t>
  </si>
  <si>
    <t>Woodgrange Park</t>
  </si>
  <si>
    <t>WFCS51</t>
  </si>
  <si>
    <t>West Ferry Circus</t>
  </si>
  <si>
    <t>WFCS52</t>
  </si>
  <si>
    <t>WFCS53</t>
  </si>
  <si>
    <t>WHAG12</t>
  </si>
  <si>
    <t>West Ham</t>
  </si>
  <si>
    <t>WHAG51</t>
  </si>
  <si>
    <t>WHAG52</t>
  </si>
  <si>
    <t>WHAG53</t>
  </si>
  <si>
    <t>WHAG54</t>
  </si>
  <si>
    <t>WHBR81</t>
  </si>
  <si>
    <t>LPN 0036</t>
  </si>
  <si>
    <t>WHBR82</t>
  </si>
  <si>
    <t>WHSR51</t>
  </si>
  <si>
    <t>Whiston Rd</t>
  </si>
  <si>
    <t>WHSR52</t>
  </si>
  <si>
    <t>WILB51</t>
  </si>
  <si>
    <t>LPN 0041</t>
  </si>
  <si>
    <t>WIMD31</t>
  </si>
  <si>
    <t>LPN 0045</t>
  </si>
  <si>
    <t>WINL51</t>
  </si>
  <si>
    <t>Winlaton Rd</t>
  </si>
  <si>
    <t>WINL52</t>
  </si>
  <si>
    <t>WISB81</t>
  </si>
  <si>
    <t>LPN 0040</t>
  </si>
  <si>
    <t>WNOR51</t>
  </si>
  <si>
    <t>West Norwood</t>
  </si>
  <si>
    <t>WNOR52</t>
  </si>
  <si>
    <t>Wood Lane</t>
  </si>
  <si>
    <t>WOOD52</t>
  </si>
  <si>
    <t>WORE31</t>
  </si>
  <si>
    <t>LPN 0050</t>
  </si>
  <si>
    <t>WORW31</t>
  </si>
  <si>
    <t>Worship Street Principal Pl</t>
  </si>
  <si>
    <t>Bishops Wood 132kV</t>
  </si>
  <si>
    <t>Bishops Wood 132kV_Hereford (Bishops Wood) &amp; Ludlow 132 66__</t>
  </si>
  <si>
    <t>Bishops Wood 132kV_Stourport 132 66 &amp; Upton Warren 132 66__</t>
  </si>
  <si>
    <t>Bishops Wood 132kV_Stourport 132 33__</t>
  </si>
  <si>
    <t>Bishops Wood 132kV_Ludlow 132 33__</t>
  </si>
  <si>
    <t>_NO NAME_ [BISC33 2-PRIE dum]</t>
  </si>
  <si>
    <t>_NO NAME_ [EAST33 1-EASTTEE-EASTTEE dum-P...]</t>
  </si>
  <si>
    <t>HYB:[Bishops Wood 132kV_Hereford (Bishops Wood) &amp; Ludlow 132 66__] &amp; [Bishops Wood 132kV_Stourport 132 66 &amp; Upton Warren 132 66__]-&gt;Bishops Wood 132kV_Stourport 132 66 &amp; Upton Warren 132 66_Kenswick 66 11 (T2 &amp; T1 OS)</t>
  </si>
  <si>
    <t>HYB:[Bishops Wood 132kV_Stourport 132 66 &amp; Upton Warren 132 66__] &amp; [Bishops Wood 132kV_Stourport 132 33__]-&gt;Bishops Wood 132kV_Stourport 132 66 &amp; Upton Warren 132 66_Stourport 66 11 (T3 T4 &amp; T5)</t>
  </si>
  <si>
    <t>Bishops Wood 132kV_Stourport 132 66 &amp; Upton Warren 132 66_Stourport 66 11 (T3 T4 &amp; T5)</t>
  </si>
  <si>
    <t>Bishops Wood 132kV_Kidderminster 132 11 (GT1 GT2 &amp; T3 OS)__</t>
  </si>
  <si>
    <t>Bishops Wood 132kV_Hereford (Bishops Wood) &amp; Ludlow 132 66_Bodenham 66 11</t>
  </si>
  <si>
    <t>Bishops Wood 132kV_Hereford (Bishops Wood) &amp; Ludlow 132 66_Bromyard 66 11</t>
  </si>
  <si>
    <t>Bishops Wood 132kV_Ludlow 132 33_Cleobury Mortimer 33 11</t>
  </si>
  <si>
    <t>Bishops Wood 132kV_Ludlow 132 33_Craven Arms 33 11</t>
  </si>
  <si>
    <t>Bishops Wood 132kV_Stourport 132 66 &amp; Upton Warren 132 66_Droitwich 66 11 (T1 T2)</t>
  </si>
  <si>
    <t>Bishops Wood 132kV_Hereford (Bishops Wood) &amp; Ludlow 132 66_Dymock 66 11</t>
  </si>
  <si>
    <t>_NO NAME_ [HART11 1]</t>
  </si>
  <si>
    <t>Bishops Wood 132kV_Ludlow 132 33_Ludlow 33 11</t>
  </si>
  <si>
    <t>Bishops Wood 132kV_Stourport 132 66 &amp; Upton Warren 132 66_Kenswick 66 11 (T2 &amp; T1 OS)</t>
  </si>
  <si>
    <t>Bishops Wood 132kV_Hereford (Bishops Wood) &amp; Ludlow 132 66_Kington 66 11</t>
  </si>
  <si>
    <t>Bishops Wood 132kV_Stourport 132 33_Kinver 33 11 (T1)</t>
  </si>
  <si>
    <t>Bishops Wood 132kV_Hereford (Bishops Wood) &amp; Ludlow 132 66_Presteigne 66 11</t>
  </si>
  <si>
    <t>Bishops Wood 132kV_Hereford (Bishops Wood) &amp; Ludlow 132 66_Knighton 66 11</t>
  </si>
  <si>
    <t>Bishops Wood 132kV_Hereford (Bishops Wood) &amp; Ludlow 132 66_Ledbury 66 11 (T1)</t>
  </si>
  <si>
    <t>Bishops Wood 132kV_Ludlow 132 33_Leebotwood 33 11 (T2)</t>
  </si>
  <si>
    <t>Bishops Wood 132kV_Hereford (Bishops Wood) &amp; Ludlow 132 66_Leominster 66 11</t>
  </si>
  <si>
    <t>Bishops Wood 132kV_Hereford (Bishops Wood) &amp; Ludlow 132 66_Lower Chadnor 66 11</t>
  </si>
  <si>
    <t>Bishops Wood 132kV_Hereford (Bishops Wood) &amp; Ludlow 132 66_Madley 66 11</t>
  </si>
  <si>
    <t>Bishops Wood 132kV_Malvern 132 11__</t>
  </si>
  <si>
    <t>Bishops Wood 132kV_Hereford (Bishops Wood) &amp; Ludlow 132 66_Ross 66 11</t>
  </si>
  <si>
    <t>Bishops Wood 132kV_Hereford (Bishops Wood) &amp; Ludlow 132 66_Newent 66 11</t>
  </si>
  <si>
    <t>Bishops Wood 132kV_Warndon 132 11__</t>
  </si>
  <si>
    <t>Bishops Wood 132kV_Hereford (Bishops Wood) &amp; Ludlow 132 66_Peterchurch 66 11</t>
  </si>
  <si>
    <t>Bishops Wood 132kV_Hereford (Bishops Wood) &amp; Ludlow 132 66_Pontrilas 66 11</t>
  </si>
  <si>
    <t>Bishops Wood 132kV_Stourport 132 33_Quatt 33 11 (T1)</t>
  </si>
  <si>
    <t>Bishops Wood 132kV_Stourport 132 66 &amp; Upton Warren 132 66_Redditch North 66 11 (T3)</t>
  </si>
  <si>
    <t>_NO NAME_ [ROCF9ESS]</t>
  </si>
  <si>
    <t>Bishops Wood 132kV_Hereford (Bishops Wood) &amp; Ludlow 132 66_St. Weonards 66 11</t>
  </si>
  <si>
    <t>Bishops Wood 132kV_Worcester 132 11__</t>
  </si>
  <si>
    <t>Bishops Wood 132kV_Ludlow 132 33_Stockton 33 11</t>
  </si>
  <si>
    <t>Bishops Wood 132kV_Ludlow 132 33_Tenbury 33 11</t>
  </si>
  <si>
    <t>Bishops Wood 132kV_Timberdine 132 11__</t>
  </si>
  <si>
    <t>Bishops Wood 132kV_Upton Warren 132 11 (GT4 T1 &amp; T2 OS)__</t>
  </si>
  <si>
    <t>Bishops Wood 132kV_Hereford (Bishops Wood) &amp; Ludlow 132 66_Woofferton 66 11</t>
  </si>
  <si>
    <t>Bishops Wood 132kV_Stourport 132 33_Wribbenhall 33 11</t>
  </si>
  <si>
    <t>Willenhall 132kV</t>
  </si>
  <si>
    <t>Bustleholm 132kV</t>
  </si>
  <si>
    <t>Rugeley 132kV</t>
  </si>
  <si>
    <t>Bushbury 132kV</t>
  </si>
  <si>
    <t>HYB:[Willenhall 132kV] &amp; [Rugeley 132kV]-&gt;Rugeley 132kV_Burntwood 132 11 (GT1 GT2 &amp; GT3)__</t>
  </si>
  <si>
    <t>HYB:[Willenhall 132kV] &amp; [Bustleholm 132kV]-&gt;Willenhall 132kV_Bentley 132 11 (GT1 &amp; GT2)__</t>
  </si>
  <si>
    <t>HYB:[Rugeley 132kV] &amp; [Bushbury 132kV]-&gt;Bushbury 132kV_Stafford South 132 11 (GT1 &amp; GT3)__</t>
  </si>
  <si>
    <t>HYB:[Rugeley 132kV] &amp; [Bushbury 132kV]-&gt;Bushbury 132kV_Network Rail Stafford (T1 &amp; T2)__</t>
  </si>
  <si>
    <t>HYB:[Rugeley 132kV] &amp; [Bushbury 132kV]-&gt;Bushbury 132kV_Stafford 132 11 (GT1B &amp; GT2B)__</t>
  </si>
  <si>
    <t>Bushbury 132kV_Bushbury 132 33__</t>
  </si>
  <si>
    <t>_NO NAME_ [BLXESS33]</t>
  </si>
  <si>
    <t>_NO NAME_ [Busbar1-FRYR33GE]</t>
  </si>
  <si>
    <t>Willenhall 132kV_Wolverhampton 132 33__</t>
  </si>
  <si>
    <t>Bustleholm 132kV_Network Rail Smethwick__</t>
  </si>
  <si>
    <t>Bushbury 132kV_Network Rail Stafford (T1 &amp; T2)__</t>
  </si>
  <si>
    <t>Willenhall 132kV_Network Rail Willenhall__</t>
  </si>
  <si>
    <t>Bustleholm 132kV_Network Rail Winson Green__</t>
  </si>
  <si>
    <t>Bushbury 132kV_Bushbury 132 33_Albrighton 33 11 (T1A)</t>
  </si>
  <si>
    <t>Bushbury 132kV_Bushbury 132 11__</t>
  </si>
  <si>
    <t>Willenhall 132kV_Bentley 132 11 (GT1 &amp; GT2)__</t>
  </si>
  <si>
    <t>Rugeley 132kV_Cannock 132 11 (GT1 &amp; GT2 GT3)__</t>
  </si>
  <si>
    <t>Rugeley 132kV_Lichfield 132 11__</t>
  </si>
  <si>
    <t>Rugeley 132kV_Burntwood 132 11 (GT1 GT2 &amp; GT3)__</t>
  </si>
  <si>
    <t>Bustleholm 132kV_Bustleholm 132 11__</t>
  </si>
  <si>
    <t>Bustleholm 132kV_Winson Green 132 11__</t>
  </si>
  <si>
    <t>_NO NAME_ [DELL GEN]</t>
  </si>
  <si>
    <t>Bustleholm 132kV_Smethwick 132 11__</t>
  </si>
  <si>
    <t>Bushbury 132kV_Bushbury 132 33_Four Ashes 33 11</t>
  </si>
  <si>
    <t>Bushbury 132kV_Stafford South 132 11 (GT1 &amp; GT3)__</t>
  </si>
  <si>
    <t>Bustleholm 132kV_Ladywood 132 11__</t>
  </si>
  <si>
    <t>Bushbury 132kV_Bushbury 132 33_I54</t>
  </si>
  <si>
    <t>Bustleholm 132kV_Kingstanding 132 11__</t>
  </si>
  <si>
    <t>Bustleholm 132kV_Perry Barr 132 11__</t>
  </si>
  <si>
    <t>Rugeley 132kV_Rugeley Town 132 11__</t>
  </si>
  <si>
    <t>Bustleholm 132kV_Rushall 132 11__</t>
  </si>
  <si>
    <t>Bushbury 132kV_Stafford 132 11 (GT1B &amp; GT2B)__</t>
  </si>
  <si>
    <t>Bushbury 132kV_Wednesfield 132 11__</t>
  </si>
  <si>
    <t>Willenhall 132kV_Willenhall 132 11 (GT2B GT4B GT1)__</t>
  </si>
  <si>
    <t>_NO NAME_ [WOLP11GEN]</t>
  </si>
  <si>
    <t>Willenhall 132kV_Wolverhampton 132 11 (GT1 GT2 &amp; T5)__</t>
  </si>
  <si>
    <t>_NO NAME_ [WWS 11]</t>
  </si>
  <si>
    <t>Cellarhead 132kV</t>
  </si>
  <si>
    <t>Cellarhead 132kV_Meaford 'C' 132 33__</t>
  </si>
  <si>
    <t>Cellarhead 132kV_Boothen 132 33__</t>
  </si>
  <si>
    <t>Cellarhead 132kV_Forsbrook 132 33__</t>
  </si>
  <si>
    <t>Cellarhead 132kV_Whitfield 132 33__</t>
  </si>
  <si>
    <t>Cellarhead 132kV_WHIC33 2__</t>
  </si>
  <si>
    <t>Cellarhead 132kV_Network Rail Kidsgrove__</t>
  </si>
  <si>
    <t>Cellarhead 132kV_Longton 132 33__</t>
  </si>
  <si>
    <t>Cellarhead 132kV_Newcastle 132 33__</t>
  </si>
  <si>
    <t>HYB:[Cellarhead 132kV_Meaford 'C' 132 33__] &amp; [Cellarhead 132kV_Forsbrook 132 33__]-&gt;Cellarhead 132kV_Forsbrook 132 33_Simplex 33 11</t>
  </si>
  <si>
    <t>Cellarhead 132kV_Meaford 'C' 132 33_Bearstone 33 11</t>
  </si>
  <si>
    <t>Cellarhead 132kV_Boothen 132 11 (GT1B GT2B &amp; T3)__</t>
  </si>
  <si>
    <t>Cellarhead 132kV_Burslem 132 11__</t>
  </si>
  <si>
    <t>Cellarhead 132kV_Forsbrook 132 33_Cauldon 33 11</t>
  </si>
  <si>
    <t>_NO NAME_ [CHATLV]</t>
  </si>
  <si>
    <t>Cellarhead 132kV_Forsbrook 132 33_Cheadle 33 11 (T1 &amp; T2)</t>
  </si>
  <si>
    <t>Cellarhead 132kV_Whitfield 132 33_Cheddleton 33 11</t>
  </si>
  <si>
    <t>Cellarhead 132kV_Meaford 'C' 132 33_Cotes Heath 33 11</t>
  </si>
  <si>
    <t>Cellarhead 132kV_Whitfield 132 33_Congleton 33 11</t>
  </si>
  <si>
    <t>Cellarhead 132kV_Meaford 'C' 132 33_Eccleshall 33 11</t>
  </si>
  <si>
    <t>Cellarhead 132kV_Whitfield 132 33_Endon 33 11</t>
  </si>
  <si>
    <t>Cellarhead 132kV_Longton 132 11__</t>
  </si>
  <si>
    <t>Cellarhead 132kV_Forsbrook 132 33_Froghall 33 11</t>
  </si>
  <si>
    <t>Cellarhead 132kV_Meaford 'C' 132 33_Gnosall 33 11</t>
  </si>
  <si>
    <t>Cellarhead 132kV_Whitfield 132 33_Goldenhill Bank 33 11</t>
  </si>
  <si>
    <t>_NO NAME_ [HAWD11]</t>
  </si>
  <si>
    <t>Cellarhead 132kV_Meaford 'C' 132 33_High Offley 33 11</t>
  </si>
  <si>
    <t>Cellarhead 132kV_Meaford 'C' 132 33_Hill Chorlton 33 11</t>
  </si>
  <si>
    <t>Cellarhead 132kV_Meaford 'C' 132 33_Hinstock 33 11</t>
  </si>
  <si>
    <t>Cellarhead 132kV_Newcastle 132 11__</t>
  </si>
  <si>
    <t>Cellarhead 132kV_Meaford 'C' 132 33_Hookgate 33 11</t>
  </si>
  <si>
    <t>Cellarhead 132kV_Forsbrook 132 33_Kingsley Holt 33 11</t>
  </si>
  <si>
    <t>Cellarhead 132kV_Whitfield 132 33_Knypersley 33 11</t>
  </si>
  <si>
    <t>Cellarhead 132kV_Whitfield 132 33_Leek 33 11</t>
  </si>
  <si>
    <t>Cellarhead 132kV_Meaford 'C' 132 33_Market Drayton 33 11</t>
  </si>
  <si>
    <t>Cellarhead 132kV_Meaford 'C' 132 33_Meaford 33 11</t>
  </si>
  <si>
    <t>Cellarhead 132kV_Newcastle 132 33_Scot Hay 33 11</t>
  </si>
  <si>
    <t>Cellarhead 132kV_Forsbrook 132 33_Simplex 33 11</t>
  </si>
  <si>
    <t>Cellarhead 132kV_Stagefields 132 11__</t>
  </si>
  <si>
    <t>Cellarhead 132kV_Forsbrook 132 33_Stagefields 33 11 (T6)</t>
  </si>
  <si>
    <t>_NO NAME_ [STAU9GEN]</t>
  </si>
  <si>
    <t>_NO NAME_ [STOK GT  11]</t>
  </si>
  <si>
    <t>Cellarhead 132kV_Newcastle 132 33_Talke 33 11</t>
  </si>
  <si>
    <t>Cellarhead 132kV_Forsbrook 132 33_Tean 33 11</t>
  </si>
  <si>
    <t>Cellarhead 132kV_Whitfield 132 33_Whitfield 33 11</t>
  </si>
  <si>
    <t>Feckenham 66kV</t>
  </si>
  <si>
    <t>_NO NAME_ [BEED9PV-DRAF11 1-BROD9PV-LEYD9...]</t>
  </si>
  <si>
    <t>Feckenham 132kV_Bevington 66 11__</t>
  </si>
  <si>
    <t>Feckenham 132kV_Bloxham 66 11__</t>
  </si>
  <si>
    <t>Feckenham 132kV_Broadway 66 11__</t>
  </si>
  <si>
    <t>Feckenham 132kV_Brotheridge Green 66 11__</t>
  </si>
  <si>
    <t>_NO NAME_ [DRAF11 2-LUCS9PV-OAKD9PV-POPD9...]</t>
  </si>
  <si>
    <t>Feckenham 132kV_Droitwich 66 11 (T3)__</t>
  </si>
  <si>
    <t>Feckenham 132kV_Epwell 66 11__</t>
  </si>
  <si>
    <t>Feckenham 132kV_Evesham 66 11__</t>
  </si>
  <si>
    <t>Feckenham 132kV_Feckenham 66 11__</t>
  </si>
  <si>
    <t>Feckenham 132kV_Great Alne 66 11__</t>
  </si>
  <si>
    <t>Feckenham 132kV_Pershore 66 11__</t>
  </si>
  <si>
    <t>Feckenham 132kV_Ipsley 66 11__</t>
  </si>
  <si>
    <t>Feckenham 132kV_Ledbury 66 11 (T2)__</t>
  </si>
  <si>
    <t>Feckenham 132kV_Long Marston 66 11__</t>
  </si>
  <si>
    <t>Feckenham 132kV_Moreton 66 11__</t>
  </si>
  <si>
    <t>Feckenham 132kV_Northwick Estates Solar generation__</t>
  </si>
  <si>
    <t>Feckenham 132kV_Redditch North 66 11__</t>
  </si>
  <si>
    <t>Feckenham 132kV_Redditch South 66 11__</t>
  </si>
  <si>
    <t>Feckenham 132kV_Stratford 66 11__</t>
  </si>
  <si>
    <t>Feckenham 132kV_Shipston 66 11__</t>
  </si>
  <si>
    <t>Feckenham 132kV_Stow 66 11__</t>
  </si>
  <si>
    <t>Feckenham 132kV_Strensham 66 11__</t>
  </si>
  <si>
    <t>Feckenham 132kV_Tewkesbury 66 11__</t>
  </si>
  <si>
    <t>Feckenham 132kV_Wormington 66 11__</t>
  </si>
  <si>
    <t>Iron Acton 132kV</t>
  </si>
  <si>
    <t>Iron Acton 132kV_Chipping Sodbury 132 33__</t>
  </si>
  <si>
    <t>Iron Acton 132kV_Ryeford 132 33__</t>
  </si>
  <si>
    <t>Bradley Stoke 132kV_Bradley Stoke 132 33__</t>
  </si>
  <si>
    <t>Iron Acton 132kV_FEER3J__</t>
  </si>
  <si>
    <t>Iron Acton 132kV_FEER3K__</t>
  </si>
  <si>
    <t>Iron Acton 132kV_LOLE3J__</t>
  </si>
  <si>
    <t>Iron Acton 132kV_LOLE3K__</t>
  </si>
  <si>
    <t>Iron Acton 132kV_Chipping Sodbury 132 33_Alveston 33 11</t>
  </si>
  <si>
    <t>Iron Acton 132kV_Ryeford 132 33_Berkeley 33 11</t>
  </si>
  <si>
    <t>Iron Acton 132kV_Ryeford 132 33_Camp 33 11</t>
  </si>
  <si>
    <t>Iron Acton 132kV_Ryeford 132 33_Cherington 33 11</t>
  </si>
  <si>
    <t>Iron Acton 132kV_Chipping Sodbury 132 11 (GT1 GT2 &amp; T3)__</t>
  </si>
  <si>
    <t>Iron Acton 132kV_Chipping Sodbury 132 33_Cowhorn 33 11</t>
  </si>
  <si>
    <t>Iron Acton 132kV_Ryeford 132 33_Dudbridge 33 11</t>
  </si>
  <si>
    <t>Iron Acton 132kV_Ryeford 132 33_Dursley 33 11</t>
  </si>
  <si>
    <t>Iron Acton 132kV_Ryeford 132 33_Netherhills 33 11</t>
  </si>
  <si>
    <t>Iron Acton 132kV_Chipping Sodbury 132 33_Hammerley Down 33 11</t>
  </si>
  <si>
    <t>Iron Acton 132kV_Chipping Sodbury 132 33_Naishcombe Hill 33 11</t>
  </si>
  <si>
    <t>Iron Acton 132kV_Chipping Sodbury 132 33_Oxbridge 33 11</t>
  </si>
  <si>
    <t>Iron Acton 132kV_Ryeford 132 33_Ryeford 33 11</t>
  </si>
  <si>
    <t>Ironbridge &amp; Shrewsbury 132kV</t>
  </si>
  <si>
    <t>Ironbridge &amp; Shrewsbury 132kV_Shrewsbury 132 33__</t>
  </si>
  <si>
    <t>_NO NAME_ [BISC33 1-CRAA33 2-CRAA33 1-CRA...]</t>
  </si>
  <si>
    <t>Ironbridge &amp; Shrewsbury 132kV_Ironbridge 132 33__</t>
  </si>
  <si>
    <t>Ironbridge &amp; Shrewsbury 132kV_Ketley 132 33__</t>
  </si>
  <si>
    <t>_NO NAME_ [BATT11]</t>
  </si>
  <si>
    <t>Ironbridge &amp; Shrewsbury 132kV_Shrewsbury 132 33_Bayston Hill 33 11</t>
  </si>
  <si>
    <t>Ironbridge &amp; Shrewsbury 132kV_Shrewsbury 132 33_Berrington 33 11</t>
  </si>
  <si>
    <t>Ironbridge &amp; Shrewsbury 132kV_Shrewsbury 132 33_Weir Hill 33 11</t>
  </si>
  <si>
    <t>Ironbridge &amp; Shrewsbury 132kV_Ironbridge 132 33_Broseley 33 11</t>
  </si>
  <si>
    <t>Ironbridge &amp; Shrewsbury 132kV_Ketley 132 11 (GT4 T1 &amp; T2 HS)__</t>
  </si>
  <si>
    <t>Ironbridge &amp; Shrewsbury 132kV_Shrewsbury 132 33_Spring Gardens</t>
  </si>
  <si>
    <t>Ironbridge &amp; Shrewsbury 132kV_Ketley 132 33_Donnington 33 11</t>
  </si>
  <si>
    <t>Ironbridge &amp; Shrewsbury 132kV_Shrewsbury 132 33_Dothill 33 11 (T1 &amp; T2)</t>
  </si>
  <si>
    <t>Ironbridge &amp; Shrewsbury 132kV_Ironbridge 132 33_Easthope 33 11</t>
  </si>
  <si>
    <t>Ironbridge &amp; Shrewsbury 132kV_Ketley 132 33_Snedshill 33 11</t>
  </si>
  <si>
    <t>Ironbridge &amp; Shrewsbury 132kV_Ketley 132 33_Newport 33 11</t>
  </si>
  <si>
    <t>Ironbridge &amp; Shrewsbury 132kV_Ironbridge 132 33_Halesfield 33 11</t>
  </si>
  <si>
    <t>Ironbridge &amp; Shrewsbury 132kV_Shrewsbury 132 33_Harlescott 33 11</t>
  </si>
  <si>
    <t>Ironbridge &amp; Shrewsbury 132kV_Hortonwood 132 11__</t>
  </si>
  <si>
    <t>Ironbridge &amp; Shrewsbury 132kV_Shrewsbury 132 33_Leaton 33 11</t>
  </si>
  <si>
    <t>Ironbridge &amp; Shrewsbury 132kV_Ironbridge 132 33_Leebotwood 33 11 (T1)</t>
  </si>
  <si>
    <t>Ironbridge &amp; Shrewsbury 132kV_Ironbridge 132 33_Madeley 33 11</t>
  </si>
  <si>
    <t>Ironbridge &amp; Shrewsbury 132kV_Shrewsbury 132 33_Malehurst 33 11</t>
  </si>
  <si>
    <t>Ironbridge &amp; Shrewsbury 132kV_Shrewsbury 132 33_Priest Weston 33 11</t>
  </si>
  <si>
    <t>Ironbridge &amp; Shrewsbury 132kV_Ironbridge 132 33_Quatt 33 11 (T2)</t>
  </si>
  <si>
    <t>Ironbridge &amp; Shrewsbury 132kV_Shrewsbury 132 33_Roushill 33 11</t>
  </si>
  <si>
    <t>Ironbridge &amp; Shrewsbury 132kV_Shrewsbury 132 33_Rowton 33 11</t>
  </si>
  <si>
    <t>Ironbridge &amp; Shrewsbury 132kV_Ketley 132 33_Sankey 33 11 (T1)</t>
  </si>
  <si>
    <t>Ironbridge &amp; Shrewsbury 132kV_Ketley 132 33_Sankey 33 11 (T2)</t>
  </si>
  <si>
    <t>Ironbridge &amp; Shrewsbury 132kV_Ketley 132 33_Shifnal 33 11</t>
  </si>
  <si>
    <t>Ironbridge &amp; Shrewsbury 132kV_Ironbridge 132 33_Star Aluminium B 33 11 (T1 &amp; T3)</t>
  </si>
  <si>
    <t>Ironbridge &amp; Shrewsbury 132kV_Ironbridge 132 33_Star Aluminium A 33 11 (T2)</t>
  </si>
  <si>
    <t>_NO NAME_ [SWNC GEN]</t>
  </si>
  <si>
    <t>Ironbridge &amp; Shrewsbury 132kV_Ironbridge 132 33_Worfield 33 11</t>
  </si>
  <si>
    <t>Nechells 132kV</t>
  </si>
  <si>
    <t>Kitwell 132kV</t>
  </si>
  <si>
    <t>HYB:[Nechells 132kV] &amp; [Lea Marston 132kV]-&gt;Nechells 132kV_Castle Bromwich 132 11 (GT1 &amp; GT2)__</t>
  </si>
  <si>
    <t>HYB:[Nechells 132kV] &amp; [Lea Marston 132kV]-&gt;Nechells 132kV_Boughton Road 132 11 (GT1 &amp; GT2)__</t>
  </si>
  <si>
    <t>HYB:[Kitwell 132kV] &amp; [Lea Marston 132kV]-&gt;Kitwell 132kV_Shirley 132 11 (GT2 GT3 &amp; GT1)__</t>
  </si>
  <si>
    <t>Lea Marston 132kV_Network Rail Tamworth__</t>
  </si>
  <si>
    <t>Nechells 132kV_Network Rail Washwood Heath__</t>
  </si>
  <si>
    <t>Lea Marston 132kV_Tamworth and Tamworth Town_Apollo</t>
  </si>
  <si>
    <t>Nechells 132kV_Summer Lane 132 11__</t>
  </si>
  <si>
    <t>Lea Marston 132kV_Tamworth and Tamworth Town_Atherstone</t>
  </si>
  <si>
    <t>Lea Marston 132kV_Tamworth and Tamworth Town_Polesworth</t>
  </si>
  <si>
    <t>Kitwell 132kV_Bartley Green 132 11__</t>
  </si>
  <si>
    <t>Lea Marston 132kV_Tamworth and Tamworth Town_Tamworth 11</t>
  </si>
  <si>
    <t>Nechells 132kV_Boughton Road 132 11 (GT1 &amp; GT2)__</t>
  </si>
  <si>
    <t>Lea Marston 132kV_Tamworth and Tamworth Town_Birch Coppice</t>
  </si>
  <si>
    <t>Nechells 132kV_Bordesley 132 11__</t>
  </si>
  <si>
    <t>Kitwell 132kV_Bournville 132 11__</t>
  </si>
  <si>
    <t>Nechells 132kV_Castle Bromwich 132 11 (GT1 &amp; GT2)__</t>
  </si>
  <si>
    <t>Nechells 132kV_Cheapside 132 11__</t>
  </si>
  <si>
    <t>Kitwell 132kV_Chad Valley 132 11__</t>
  </si>
  <si>
    <t>Nechells 132kV_Chester Street 132 11__</t>
  </si>
  <si>
    <t>Lea Marston 132kV_Chelmsley Wood 132 11__</t>
  </si>
  <si>
    <t>Lea Marston 132kV_Copt Heath 132 11__</t>
  </si>
  <si>
    <t>Lea Marston 132kV_Elmdon 132 11__</t>
  </si>
  <si>
    <t>Nechells 132kV_Erdington 132 11__</t>
  </si>
  <si>
    <t>_NO NAME_ [FORD UT1-FORD11 1]</t>
  </si>
  <si>
    <t>Lea Marston 132kV_Hams Hall South 132 11__</t>
  </si>
  <si>
    <t>Kitwell 132kV_Halesowen 132 11__</t>
  </si>
  <si>
    <t>Kitwell 132kV_Hall Green 132 11__</t>
  </si>
  <si>
    <t>Nechells 132kV_Sparkbrook 132 11__</t>
  </si>
  <si>
    <t>Kitwell 132kV_Highters Heath 132 11__</t>
  </si>
  <si>
    <t>Nechells 132kV_Hockley 132 11__</t>
  </si>
  <si>
    <t>Nechells 132kV_Nechells West 132 11__</t>
  </si>
  <si>
    <t>Lea Marston 132kV_Kitts Green 132 11 (GT1 GT2 GT3)__</t>
  </si>
  <si>
    <t>Kitwell 132kV_Longbridge 132 11__</t>
  </si>
  <si>
    <t>Lea Marston 132kV_Solihull 132 11__</t>
  </si>
  <si>
    <t>Kitwell 132kV_Rednal 132 11__</t>
  </si>
  <si>
    <t>Kitwell 132kV_Selly Oak 132 11__</t>
  </si>
  <si>
    <t>Kitwell 132kV_Shirley 132 11 (GT2 GT3 &amp; GT1)__</t>
  </si>
  <si>
    <t>Lea Marston 132kV_Sutton Coldfield 132 11__</t>
  </si>
  <si>
    <t>Lea Marston 132kV_Tamworth Town 132 11__</t>
  </si>
  <si>
    <t>_NO NAME_ [TWD 11 1]</t>
  </si>
  <si>
    <t>Kitwell 132kV_Univ. of Birmingham 132 11__</t>
  </si>
  <si>
    <t>Lea Marston 132kV_Tamworth and Tamworth Town_Wood End</t>
  </si>
  <si>
    <t>Ocker Hill 132kV</t>
  </si>
  <si>
    <t>Ocker Hill 132kV_Ocker Hill 132 33__</t>
  </si>
  <si>
    <t>_NO NAME_ [OCKH33 3-SAND33GE-WEDP33 GEN]</t>
  </si>
  <si>
    <t>Ocker Hill 132kV_Black Lake 132 11__</t>
  </si>
  <si>
    <t>Ocker Hill 132kV_Ocker Hill 132 11__</t>
  </si>
  <si>
    <t>_NO NAME_ [SAND9GE]</t>
  </si>
  <si>
    <t>_NO NAME_ [WEDP9 GEN]</t>
  </si>
  <si>
    <t>Oldbury 132kV</t>
  </si>
  <si>
    <t>Oldbury 132kV_Oldbury 132 33_Union Road generation</t>
  </si>
  <si>
    <t>Oldbury 132kV_Birchfield Lane 132 11__</t>
  </si>
  <si>
    <t>Oldbury 132kV_Tividale 132 11__</t>
  </si>
  <si>
    <t>Oldbury 132kV_Oldbury 132 11 (GT1 T5)__</t>
  </si>
  <si>
    <t>_NO NAME_ [UNIR51GE-UNIR5T-UNIR52GE]</t>
  </si>
  <si>
    <t>Penn 132kV</t>
  </si>
  <si>
    <t>Penn 132kV_Wolverhampton West 132 33__</t>
  </si>
  <si>
    <t>Penn 132kV_Hinksford 132 33__</t>
  </si>
  <si>
    <t>Penn 132kV_Wolverhampton West 132 33_Albrighton 33 11 (T2A)</t>
  </si>
  <si>
    <t>Penn 132kV_Coseley 132 11__</t>
  </si>
  <si>
    <t>Penn 132kV_Dudley 132 11__</t>
  </si>
  <si>
    <t>Penn 132kV_Hinksford 132 11 (GT1B GT2B &amp; T5 OS)__</t>
  </si>
  <si>
    <t>Penn 132kV_Hinksford 132 33_Kinver 33 11 (T2)</t>
  </si>
  <si>
    <t>Penn 132kV_Lye 132 11__</t>
  </si>
  <si>
    <t>_NO NAME_ [Langley Generation STOR]</t>
  </si>
  <si>
    <t>Penn 132kV_Wolverhampton West 132 33_Pattingham 33 11</t>
  </si>
  <si>
    <t>Penn 132kV_Wolverhampton West 132 33_Wolverhampton West 33 11</t>
  </si>
  <si>
    <t>Penn 132kV_Woodside 132 11__</t>
  </si>
  <si>
    <t>Port Ham 132kV</t>
  </si>
  <si>
    <t>_NO NAME_ [CAMB 2-IROA M-RYEF  1-IROA R-C...]</t>
  </si>
  <si>
    <t>Port Ham 132kV_Cheltenham 132 66__</t>
  </si>
  <si>
    <t>Port Ham 132kV_Hereford (Walham) 132 66_</t>
  </si>
  <si>
    <t>Port Ham 132kV_Lydney 132 33__</t>
  </si>
  <si>
    <t>Port Ham 132kV_Castle Meads 132 33__</t>
  </si>
  <si>
    <t>Port Ham 132kV_Lydney 132 33_Mitcheldean 33 11</t>
  </si>
  <si>
    <t>Port Ham 132kV_Cheltenham 132 66_Alderton 66 11</t>
  </si>
  <si>
    <t>Port Ham 132kV_Eastern Avenue 132 11__</t>
  </si>
  <si>
    <t>Port Ham 132kV_Lydney 132 33_Bilson 33 11</t>
  </si>
  <si>
    <t>Port Ham 132kV_Cheltenham 132 66_Bishops Cleeve 66 11</t>
  </si>
  <si>
    <t>Port Ham 132kV_Lydney 132 33_Bixhead 33 11</t>
  </si>
  <si>
    <t>_NO NAME_ [BRIR5STOR]</t>
  </si>
  <si>
    <t>Port Ham 132kV_Castle Meads 132 33_Brockworth 33 11</t>
  </si>
  <si>
    <t>Port Ham 132kV_Cheltenham 132 11__</t>
  </si>
  <si>
    <t>Port Ham 132kV_Commercial Road 132 11 (GT1 &amp; TA TB)__</t>
  </si>
  <si>
    <t>Port Ham 132kV_Hereford (Walham) 132 66_Hereford South 66 11</t>
  </si>
  <si>
    <t>Port Ham 132kV_Lydney 132 33_Elton 33 11</t>
  </si>
  <si>
    <t>Port Ham 132kV_Hereford (Walham) 132 66_Hereford Central 66 11</t>
  </si>
  <si>
    <t>Port Ham 132kV_Hereford (Walham) 132 66_Hereford North 66 11</t>
  </si>
  <si>
    <t>Port Ham 132kV_Castle Meads 132 33_Rotol 33 11</t>
  </si>
  <si>
    <t>Port Ham 132kV_Lydney 132 33_Lydney 33 11</t>
  </si>
  <si>
    <t>Port Ham 132kV_Marle Hill 132 11 (GT1 &amp; TD TC OS)__</t>
  </si>
  <si>
    <t>Port Ham 132kV_Lydney 132 33_Mead Lane 33 11</t>
  </si>
  <si>
    <t>Port Ham 132kV_Montpellier 132 11__</t>
  </si>
  <si>
    <t>Port Ham 132kV_Castle Meads 132 33_Tuffley 33 11 (T1A T2A &amp; T1B T2B)</t>
  </si>
  <si>
    <t>Port Ham 132kV_Lydney 132 33_Princess Royal 33 11</t>
  </si>
  <si>
    <t>Port Ham 132kV_Lydney 132 33_Stowfield 33 11</t>
  </si>
  <si>
    <t>_NO NAME_ [SUDR9GEN]</t>
  </si>
  <si>
    <t>Port Ham 132kV_Tewkesbury 132 11__</t>
  </si>
  <si>
    <t>Cramlington Biomass</t>
  </si>
  <si>
    <t>Blyth</t>
  </si>
  <si>
    <t>Widdrington Church wf</t>
  </si>
  <si>
    <t>Widdrington Steads wf</t>
  </si>
  <si>
    <t>alcan</t>
  </si>
  <si>
    <t>blyth offshore wf</t>
  </si>
  <si>
    <t>lynemouth wf</t>
  </si>
  <si>
    <t>middlemoor wf</t>
  </si>
  <si>
    <t>wandylaw wf</t>
  </si>
  <si>
    <t>alcan (1001)</t>
  </si>
  <si>
    <t>ashington (1002)</t>
  </si>
  <si>
    <t>benton square (1008)</t>
  </si>
  <si>
    <t>cramlington t1 t3 (1015)</t>
  </si>
  <si>
    <t>cramlington t2 t4 (1016)</t>
  </si>
  <si>
    <t>denwick (1018)</t>
  </si>
  <si>
    <t>fawdon &amp; seaton burn (1021)</t>
  </si>
  <si>
    <t>linton (1023)</t>
  </si>
  <si>
    <t>lynemouth (1027)</t>
  </si>
  <si>
    <t>maddison street (1030)</t>
  </si>
  <si>
    <t>morpeth (1032)</t>
  </si>
  <si>
    <t>reservoir (1037)</t>
  </si>
  <si>
    <t>seghill (1041)</t>
  </si>
  <si>
    <t>stobswood coal 11kV</t>
  </si>
  <si>
    <t>ulgham rail (1045)</t>
  </si>
  <si>
    <t>wansbeck (1046)</t>
  </si>
  <si>
    <t>warkworth (1049)</t>
  </si>
  <si>
    <t>west hartford (1052)</t>
  </si>
  <si>
    <t>ray wind farm</t>
  </si>
  <si>
    <t>Fourstones</t>
  </si>
  <si>
    <t>fourstones 20kV</t>
  </si>
  <si>
    <t>amberton road (1001)</t>
  </si>
  <si>
    <t>Hart Moor</t>
  </si>
  <si>
    <t>brenda trading (1003)</t>
  </si>
  <si>
    <t>hartlepool steel 66 (1006)</t>
  </si>
  <si>
    <t>hartmoor (1007)</t>
  </si>
  <si>
    <t>peterlee west (1009)</t>
  </si>
  <si>
    <t>wynyard (1013)</t>
  </si>
  <si>
    <t>wynyard park</t>
  </si>
  <si>
    <t>hawthorn pit (2002)</t>
  </si>
  <si>
    <t>Hawthorn Pit</t>
  </si>
  <si>
    <t>houghton (2009)</t>
  </si>
  <si>
    <t>peterlee industrial (2012)</t>
  </si>
  <si>
    <t>shotton (2014)</t>
  </si>
  <si>
    <t>stoney cut (2017)</t>
  </si>
  <si>
    <t>tunstall (2020)</t>
  </si>
  <si>
    <t>Allerton Waste</t>
  </si>
  <si>
    <t>Knaresborough</t>
  </si>
  <si>
    <t>knabs ridge wf (1043)</t>
  </si>
  <si>
    <t>Harrogate West 11kV</t>
  </si>
  <si>
    <t>boroughbridge (1001)</t>
  </si>
  <si>
    <t>coneythorpe (1005)</t>
  </si>
  <si>
    <t>darley (1008)</t>
  </si>
  <si>
    <t>harrogate (1012)</t>
  </si>
  <si>
    <t>husthwaite (1015)</t>
  </si>
  <si>
    <t>nessfield (1018)</t>
  </si>
  <si>
    <t>oatlands (1021)</t>
  </si>
  <si>
    <t>ripon (1026)</t>
  </si>
  <si>
    <t>sessay bridge (1031)</t>
  </si>
  <si>
    <t>sowerby (1033)</t>
  </si>
  <si>
    <t>starbeck (1035)</t>
  </si>
  <si>
    <t>wormald green (1039)</t>
  </si>
  <si>
    <t>warrenby</t>
  </si>
  <si>
    <t>Lackenby</t>
  </si>
  <si>
    <t>bran sands (1001)</t>
  </si>
  <si>
    <t>carlin how t1 &amp; t2 (1003)</t>
  </si>
  <si>
    <t>carlin how t3 &amp; t4 (1006)</t>
  </si>
  <si>
    <t>cleveland potash (1009)</t>
  </si>
  <si>
    <t>grangetown (1012)</t>
  </si>
  <si>
    <t>guisborough (1014)</t>
  </si>
  <si>
    <t>guisborough t3 (1017)</t>
  </si>
  <si>
    <t>lackenby oxygen (1019)</t>
  </si>
  <si>
    <t>prissick (1020)</t>
  </si>
  <si>
    <t>redcar (1023)</t>
  </si>
  <si>
    <t>spencerbeck (1026)</t>
  </si>
  <si>
    <t>East Appleton Solar Hub</t>
  </si>
  <si>
    <t>Norton</t>
  </si>
  <si>
    <t>Moor House Wind Farm</t>
  </si>
  <si>
    <t>cleveland incinerator (3025)</t>
  </si>
  <si>
    <t>haverton generation</t>
  </si>
  <si>
    <t>seamer wf</t>
  </si>
  <si>
    <t>sita north tees</t>
  </si>
  <si>
    <t>Hitachi Rail</t>
  </si>
  <si>
    <t>SNF</t>
  </si>
  <si>
    <t>acklam (3001)</t>
  </si>
  <si>
    <t>aycliffe industrial (3004)</t>
  </si>
  <si>
    <t>barden friar</t>
  </si>
  <si>
    <t>bedale (3007)</t>
  </si>
  <si>
    <t>billingham marsh house (3010)</t>
  </si>
  <si>
    <t>bowesfield 33/11kv (3014)</t>
  </si>
  <si>
    <t>bowesfield 66/11kv (3015)</t>
  </si>
  <si>
    <t>catterick camp (3022)</t>
  </si>
  <si>
    <t>cowton (3026)</t>
  </si>
  <si>
    <t>darlington 11 (3027)</t>
  </si>
  <si>
    <t>darlington 6 (3028)</t>
  </si>
  <si>
    <t>darlington central (3029)</t>
  </si>
  <si>
    <t>darlington east (3033)</t>
  </si>
  <si>
    <t>darlington west (3043)</t>
  </si>
  <si>
    <t>faraday street (3046)</t>
  </si>
  <si>
    <t>haverton incinerator</t>
  </si>
  <si>
    <t>heighington (3056)</t>
  </si>
  <si>
    <t>hipswell 11</t>
  </si>
  <si>
    <t>hutton bonville rail (3059)</t>
  </si>
  <si>
    <t>leeming raf (3067)</t>
  </si>
  <si>
    <t>malleable (3068)</t>
  </si>
  <si>
    <t>millbank lane (3071)</t>
  </si>
  <si>
    <t>mond (3074)</t>
  </si>
  <si>
    <t>new road (3075)</t>
  </si>
  <si>
    <t>newton aycliffe south (3076)</t>
  </si>
  <si>
    <t>north tees t1 &amp; t2 (3086)</t>
  </si>
  <si>
    <t>north tees t3 &amp; t4 (3087)</t>
  </si>
  <si>
    <t>northallerton (3088)</t>
  </si>
  <si>
    <t>norton (3093)</t>
  </si>
  <si>
    <t>richmond (3095)</t>
  </si>
  <si>
    <t>rise carr (3098)</t>
  </si>
  <si>
    <t>romanby (3103)</t>
  </si>
  <si>
    <t>rudby (3105)</t>
  </si>
  <si>
    <t>stokesley (3109)</t>
  </si>
  <si>
    <t>thirsk (3112)</t>
  </si>
  <si>
    <t>urlay nook (3115)</t>
  </si>
  <si>
    <t>wensleydale (3119)</t>
  </si>
  <si>
    <t>knapton (1029)</t>
  </si>
  <si>
    <t>Osbaldwick</t>
  </si>
  <si>
    <t>campleshon road (1001)</t>
  </si>
  <si>
    <t>eastfield (1004)</t>
  </si>
  <si>
    <t>elvington (1007)</t>
  </si>
  <si>
    <t>foss islands (1010)</t>
  </si>
  <si>
    <t>gale lane (1013)</t>
  </si>
  <si>
    <t>haxby road t1/t4 (rowntrees) (1017)</t>
  </si>
  <si>
    <t>haxby road t2 (1019)</t>
  </si>
  <si>
    <t>huntington new lane (1021)</t>
  </si>
  <si>
    <t>kirbymoorside (1024)</t>
  </si>
  <si>
    <t>malton (1030)</t>
  </si>
  <si>
    <t>melrosegate 11</t>
  </si>
  <si>
    <t>moor monkton (1039)</t>
  </si>
  <si>
    <t>newby (1041)</t>
  </si>
  <si>
    <t>north street (1044)</t>
  </si>
  <si>
    <t>ravenscar (1050)</t>
  </si>
  <si>
    <t>rawcliffe lane (1052)</t>
  </si>
  <si>
    <t>scarborough (1055)</t>
  </si>
  <si>
    <t>severus hill (1061)</t>
  </si>
  <si>
    <t>sheriff hutton (1064)</t>
  </si>
  <si>
    <t>skeldergate (1067)</t>
  </si>
  <si>
    <t>thornton dale (1070)</t>
  </si>
  <si>
    <t>whitby t1 11kv (1074)</t>
  </si>
  <si>
    <t>whitby t2 11kv (1076)</t>
  </si>
  <si>
    <t>whitby west t1 11kv (1079)</t>
  </si>
  <si>
    <t>whitby west t2 11kv (1081)</t>
  </si>
  <si>
    <t>yedingham (1082)</t>
  </si>
  <si>
    <t>york university (1084)</t>
  </si>
  <si>
    <t>basf sw</t>
  </si>
  <si>
    <t>Saltholme</t>
  </si>
  <si>
    <t>phillips petroleum</t>
  </si>
  <si>
    <t>port clarence biomass</t>
  </si>
  <si>
    <t>seal sands (1013)</t>
  </si>
  <si>
    <t>teesport biomass</t>
  </si>
  <si>
    <t>basf sw (1001)</t>
  </si>
  <si>
    <t>billingham synthetic (1002)</t>
  </si>
  <si>
    <t>cryogenic oxygen plant</t>
  </si>
  <si>
    <t>greatham (1003)</t>
  </si>
  <si>
    <t>ici north bank (1006)</t>
  </si>
  <si>
    <t>phillips petroleum (1009)</t>
  </si>
  <si>
    <t>tees industrial t1 &amp; t2 (1016)</t>
  </si>
  <si>
    <t>tees industrial t3 &amp; t4 (1019)</t>
  </si>
  <si>
    <t>chilton biomass</t>
  </si>
  <si>
    <t>Spennymoor</t>
  </si>
  <si>
    <t>stonefoot wind farm</t>
  </si>
  <si>
    <t>Potter House 11 kV</t>
  </si>
  <si>
    <t>belmont (1003)</t>
  </si>
  <si>
    <t>brancepeth (1006)</t>
  </si>
  <si>
    <t>durham east (1011)</t>
  </si>
  <si>
    <t>durham rail (1014)</t>
  </si>
  <si>
    <t>eastgate cement (1017)</t>
  </si>
  <si>
    <t>fishburn (1067)</t>
  </si>
  <si>
    <t>fylands bridge (1020)</t>
  </si>
  <si>
    <t>harmire bridge (1025)</t>
  </si>
  <si>
    <t>high flatts (1029)</t>
  </si>
  <si>
    <t>low spennymoor (1032)</t>
  </si>
  <si>
    <t>meadowfield (1036)</t>
  </si>
  <si>
    <t>potter house 66/20kv (1042)</t>
  </si>
  <si>
    <t>skerneside (1047)</t>
  </si>
  <si>
    <t>spennymoor t1 &amp; t2 (1057)</t>
  </si>
  <si>
    <t>toronto 22kv (1060)</t>
  </si>
  <si>
    <t>kielder hydro</t>
  </si>
  <si>
    <t>Stella</t>
  </si>
  <si>
    <t>annfield t1 &amp; t4 (1004)</t>
  </si>
  <si>
    <t>annfield t2 &amp; t3 (1005)</t>
  </si>
  <si>
    <t>bensham (1009)</t>
  </si>
  <si>
    <t>benwell (1012)</t>
  </si>
  <si>
    <t>birtley grove 11kv (1015)</t>
  </si>
  <si>
    <t>birtley grove 20kv (1016)</t>
  </si>
  <si>
    <t>blaydon burn (1019)</t>
  </si>
  <si>
    <t>blucher (1022)</t>
  </si>
  <si>
    <t>close (1026)</t>
  </si>
  <si>
    <t>consett (1035)</t>
  </si>
  <si>
    <t>corporation street (1038)</t>
  </si>
  <si>
    <t>dunston 11kv (1041)</t>
  </si>
  <si>
    <t>dunston 20kv (1042)</t>
  </si>
  <si>
    <t>educational precinct (1046)</t>
  </si>
  <si>
    <t>gateshead central (1049)</t>
  </si>
  <si>
    <t>harraton (1059)</t>
  </si>
  <si>
    <t>hexham (1062)</t>
  </si>
  <si>
    <t>kenton (2034)</t>
  </si>
  <si>
    <t>kielder (1068)</t>
  </si>
  <si>
    <t>newburn haugh (1069)</t>
  </si>
  <si>
    <t>newcastle airport (1072)</t>
  </si>
  <si>
    <t>newcastle great park (1075)</t>
  </si>
  <si>
    <t>pilgrim (1076)</t>
  </si>
  <si>
    <t>prudhoe west (1079)</t>
  </si>
  <si>
    <t>riding mill 11kV</t>
  </si>
  <si>
    <t>spadeadam 20 (1090)</t>
  </si>
  <si>
    <t>tanfield (1097)</t>
  </si>
  <si>
    <t>team valley (1100)</t>
  </si>
  <si>
    <t>university (1103)</t>
  </si>
  <si>
    <t>west wylam (1106)</t>
  </si>
  <si>
    <t>westerhope (1109)</t>
  </si>
  <si>
    <t>Port of Tyne_Battery</t>
  </si>
  <si>
    <t>Tynemouth</t>
  </si>
  <si>
    <t>flatworth stor</t>
  </si>
  <si>
    <t>benton rail (2001)</t>
  </si>
  <si>
    <t>billymill (2003)</t>
  </si>
  <si>
    <t>flatworth central (2010)</t>
  </si>
  <si>
    <t>fossway (2013)</t>
  </si>
  <si>
    <t>garwood street (2016)</t>
  </si>
  <si>
    <t>gosforth (2023)</t>
  </si>
  <si>
    <t>gosforth metro (2027)</t>
  </si>
  <si>
    <t>howdon (2028)</t>
  </si>
  <si>
    <t>jarrow (2031)</t>
  </si>
  <si>
    <t>killingworth (2037)</t>
  </si>
  <si>
    <t>longbenton (2040)</t>
  </si>
  <si>
    <t>monkseaton (2043)</t>
  </si>
  <si>
    <t>simonside (2050)</t>
  </si>
  <si>
    <t>tynemouth central (2056)</t>
  </si>
  <si>
    <t>westoe (2059)</t>
  </si>
  <si>
    <t>willington (2062)</t>
  </si>
  <si>
    <t>boldon downhill (1002)</t>
  </si>
  <si>
    <t>West Boldon</t>
  </si>
  <si>
    <t>breamish</t>
  </si>
  <si>
    <t>carley hill (1005)</t>
  </si>
  <si>
    <t>carr hill (1007)</t>
  </si>
  <si>
    <t>fossway 66 (1016)</t>
  </si>
  <si>
    <t>gateshead east (1017)</t>
  </si>
  <si>
    <t>harlow green (1021)</t>
  </si>
  <si>
    <t>hebburn (1024)</t>
  </si>
  <si>
    <t>hebburn west (1026)</t>
  </si>
  <si>
    <t>hedworth (1028)</t>
  </si>
  <si>
    <t>high barmston (1032)</t>
  </si>
  <si>
    <t>leam central (1035)</t>
  </si>
  <si>
    <t>mount road (1037)</t>
  </si>
  <si>
    <t>nissan (1040)</t>
  </si>
  <si>
    <t>nissan north</t>
  </si>
  <si>
    <t>offerton 11kv (1043)</t>
  </si>
  <si>
    <t>pallion trading (1045)</t>
  </si>
  <si>
    <t>sunderland 11kv (1048)</t>
  </si>
  <si>
    <t>sunderland 11kv (1049)</t>
  </si>
  <si>
    <t>temple park (1052)</t>
  </si>
  <si>
    <t>usworth (1054)</t>
  </si>
  <si>
    <t>walker (1057)</t>
  </si>
  <si>
    <t>wardley (1059)</t>
  </si>
  <si>
    <t>west southwick (1062)</t>
  </si>
  <si>
    <t>adswod_33_b</t>
  </si>
  <si>
    <t>Adswood</t>
  </si>
  <si>
    <t>adswod_33_gt1</t>
  </si>
  <si>
    <t>adswod_33_gt2</t>
  </si>
  <si>
    <t>agecro_33_a</t>
  </si>
  <si>
    <t>Agecroft</t>
  </si>
  <si>
    <t>agecro_33_b</t>
  </si>
  <si>
    <t>ainsco_11_a</t>
  </si>
  <si>
    <t>Ainsco</t>
  </si>
  <si>
    <t>ainsco_11_b</t>
  </si>
  <si>
    <t>aiprod_6.6_a</t>
  </si>
  <si>
    <t>Aiprod</t>
  </si>
  <si>
    <t>aiprod_6.6_b</t>
  </si>
  <si>
    <t>airpor_11_a</t>
  </si>
  <si>
    <t>Manchester Airport Plc</t>
  </si>
  <si>
    <t>airpor_11_b</t>
  </si>
  <si>
    <t>albist_6.6_a</t>
  </si>
  <si>
    <t>Albion St</t>
  </si>
  <si>
    <t>albist_6.6_b</t>
  </si>
  <si>
    <t>aldepd_11_a</t>
  </si>
  <si>
    <t>Aldepd</t>
  </si>
  <si>
    <t>aldepd_11_b</t>
  </si>
  <si>
    <t>alderl_11_a</t>
  </si>
  <si>
    <t>Alderley</t>
  </si>
  <si>
    <t>alderl_11_b</t>
  </si>
  <si>
    <t>alderl_33_a</t>
  </si>
  <si>
    <t>alderl_33_b</t>
  </si>
  <si>
    <t>alderp_33_a</t>
  </si>
  <si>
    <t>Alderley Park No.1</t>
  </si>
  <si>
    <t>alderp_33_b</t>
  </si>
  <si>
    <t>Alderley Park No.2</t>
  </si>
  <si>
    <t>alston_11_a</t>
  </si>
  <si>
    <t>Alston</t>
  </si>
  <si>
    <t>altrin_33_a</t>
  </si>
  <si>
    <t>Altrincham</t>
  </si>
  <si>
    <t>altrin_33_b</t>
  </si>
  <si>
    <t>ambles_11_a</t>
  </si>
  <si>
    <t>Ambleside</t>
  </si>
  <si>
    <t>ambles_11_b</t>
  </si>
  <si>
    <t>ampape_11_a</t>
  </si>
  <si>
    <t>A.M.Paper</t>
  </si>
  <si>
    <t>ampape_11_b</t>
  </si>
  <si>
    <t>ancnor_33_a</t>
  </si>
  <si>
    <t>Ancoats North</t>
  </si>
  <si>
    <t>ancnor_33_b</t>
  </si>
  <si>
    <t>ancnor_6.6_a</t>
  </si>
  <si>
    <t>ancnor_6.6_c</t>
  </si>
  <si>
    <t>ancnor_6.6_d</t>
  </si>
  <si>
    <t>annipi_11_a</t>
  </si>
  <si>
    <t>Annie Pit</t>
  </si>
  <si>
    <t>annipi_11_b</t>
  </si>
  <si>
    <t>ansdel_33_a</t>
  </si>
  <si>
    <t>Ansdell</t>
  </si>
  <si>
    <t>ansdel_33_b</t>
  </si>
  <si>
    <t>ansdel_6.6_a</t>
  </si>
  <si>
    <t>ansdel_6.6_b</t>
  </si>
  <si>
    <t>ardwic_6.6_a</t>
  </si>
  <si>
    <t>Ardwick</t>
  </si>
  <si>
    <t>ardwic_6.6_b</t>
  </si>
  <si>
    <t>armiwf_0.69_a</t>
  </si>
  <si>
    <t>Armistead Wf</t>
  </si>
  <si>
    <t>arnsid_11_a</t>
  </si>
  <si>
    <t>Arnside</t>
  </si>
  <si>
    <t>arnsid_11_b</t>
  </si>
  <si>
    <t>arnsid_33_a</t>
  </si>
  <si>
    <t>arnsid_33_b</t>
  </si>
  <si>
    <t>ashgo_33_t11</t>
  </si>
  <si>
    <t>Ashton In Makerfield</t>
  </si>
  <si>
    <t>ashgo_33_t12</t>
  </si>
  <si>
    <t>ashmer_33_a</t>
  </si>
  <si>
    <t>Ashton On Mersey</t>
  </si>
  <si>
    <t>ashmer_33_b</t>
  </si>
  <si>
    <t>ashmer_6.6_a</t>
  </si>
  <si>
    <t>ashmer_6.6_b</t>
  </si>
  <si>
    <t>ashtgo_6.6_a</t>
  </si>
  <si>
    <t>Ashton-Golborne</t>
  </si>
  <si>
    <t>ashtgo_6.6_b</t>
  </si>
  <si>
    <t>ashton_6.6_a</t>
  </si>
  <si>
    <t>Ashton-Ribble</t>
  </si>
  <si>
    <t>ashunl_33_a</t>
  </si>
  <si>
    <t>Ashton Under Lyne</t>
  </si>
  <si>
    <t>ashunl_33_b</t>
  </si>
  <si>
    <t>ashunl_33_c</t>
  </si>
  <si>
    <t>ashunl_6.6_a</t>
  </si>
  <si>
    <t>ashunl_6.6_b</t>
  </si>
  <si>
    <t>ashunl_6.6_c</t>
  </si>
  <si>
    <t>ashwod_6.6_a</t>
  </si>
  <si>
    <t>Ashwood Dale</t>
  </si>
  <si>
    <t>ashwod_6.6_b</t>
  </si>
  <si>
    <t>askam_0.69_a</t>
  </si>
  <si>
    <t>Askam</t>
  </si>
  <si>
    <t>askam_11_a</t>
  </si>
  <si>
    <t>askam_11_b</t>
  </si>
  <si>
    <t>askam_33_a</t>
  </si>
  <si>
    <t>askcas_11_a</t>
  </si>
  <si>
    <t>Askerton Castle</t>
  </si>
  <si>
    <t>aspatr_11_a</t>
  </si>
  <si>
    <t>Aspatria</t>
  </si>
  <si>
    <t>aspatr_11_b</t>
  </si>
  <si>
    <t>aspatr_33_a</t>
  </si>
  <si>
    <t>aspatr_33_b</t>
  </si>
  <si>
    <t>astraz_11_gt</t>
  </si>
  <si>
    <t>Astra Zeneca Macclesfield</t>
  </si>
  <si>
    <t>astraz_11_st</t>
  </si>
  <si>
    <t>astraz_33_a</t>
  </si>
  <si>
    <t>Astra Zeneca No.1</t>
  </si>
  <si>
    <t>astraz_33_b</t>
  </si>
  <si>
    <t>Astra Zeneca No.2</t>
  </si>
  <si>
    <t>astraz_33_t1</t>
  </si>
  <si>
    <t>astraz_33_t2</t>
  </si>
  <si>
    <t>athert_33_a</t>
  </si>
  <si>
    <t>Atherton</t>
  </si>
  <si>
    <t>athert_33_b</t>
  </si>
  <si>
    <t>athetc_11_a</t>
  </si>
  <si>
    <t>Atherton Town Centre</t>
  </si>
  <si>
    <t>athetc_11_b</t>
  </si>
  <si>
    <t>athlst_33_a</t>
  </si>
  <si>
    <t>Athletic Street</t>
  </si>
  <si>
    <t>athlst_33_b</t>
  </si>
  <si>
    <t>athlst_6.6_a</t>
  </si>
  <si>
    <t>Athletic St</t>
  </si>
  <si>
    <t>athlst_6.6_b</t>
  </si>
  <si>
    <t>avenha_33_a</t>
  </si>
  <si>
    <t>Avenham</t>
  </si>
  <si>
    <t>avenha_33_b</t>
  </si>
  <si>
    <t>avenha_6.6_a</t>
  </si>
  <si>
    <t>avenha_6.6_b</t>
  </si>
  <si>
    <t>baesam_6.6_a</t>
  </si>
  <si>
    <t>Baesam</t>
  </si>
  <si>
    <t>baesam_6.6_b</t>
  </si>
  <si>
    <t>baewar_6.6_a</t>
  </si>
  <si>
    <t>Baewar</t>
  </si>
  <si>
    <t>baewar_6.6_b</t>
  </si>
  <si>
    <t>baguly_11_a</t>
  </si>
  <si>
    <t>Baguley</t>
  </si>
  <si>
    <t>baguly_11_b</t>
  </si>
  <si>
    <t>baguly_33_a</t>
  </si>
  <si>
    <t>baguly_33_b</t>
  </si>
  <si>
    <t>bambri_11_a</t>
  </si>
  <si>
    <t>Bamber Bridge</t>
  </si>
  <si>
    <t>bambri_11_b</t>
  </si>
  <si>
    <t>bancro_11_a</t>
  </si>
  <si>
    <t>Bancroft Rd Gen</t>
  </si>
  <si>
    <t>bancro_33_a</t>
  </si>
  <si>
    <t>barbar_6.6_a</t>
  </si>
  <si>
    <t>Barbara St</t>
  </si>
  <si>
    <t>barbar_6.6_b</t>
  </si>
  <si>
    <t>bardrd_6.6_a</t>
  </si>
  <si>
    <t>Barton Dock Rd</t>
  </si>
  <si>
    <t>bardrd_6.6_b</t>
  </si>
  <si>
    <t>baroff_1_gt1</t>
  </si>
  <si>
    <t>Barrow Offshore Wf</t>
  </si>
  <si>
    <t>baroff_132_gt1</t>
  </si>
  <si>
    <t>Baroff</t>
  </si>
  <si>
    <t>barrow_11_a</t>
  </si>
  <si>
    <t>Barrow</t>
  </si>
  <si>
    <t>barrow_11_b</t>
  </si>
  <si>
    <t>barrow_33_a</t>
  </si>
  <si>
    <t>barrow_33_b</t>
  </si>
  <si>
    <t>barton_33_a</t>
  </si>
  <si>
    <t>Barton</t>
  </si>
  <si>
    <t>barton_33_b</t>
  </si>
  <si>
    <t>barton_33_c</t>
  </si>
  <si>
    <t>bbc_6.6_ma1</t>
  </si>
  <si>
    <t>Bbc</t>
  </si>
  <si>
    <t>bbc_6.6_mb1</t>
  </si>
  <si>
    <t>beckbu_33_a</t>
  </si>
  <si>
    <t>Beckbu</t>
  </si>
  <si>
    <t>becker_11_a</t>
  </si>
  <si>
    <t>Beckermet(Bnfl)</t>
  </si>
  <si>
    <t>bedford_11_a</t>
  </si>
  <si>
    <t>Bedford</t>
  </si>
  <si>
    <t>bedford_11_b</t>
  </si>
  <si>
    <t>belfie_33_a</t>
  </si>
  <si>
    <t>Belfield</t>
  </si>
  <si>
    <t>belfie_33_b</t>
  </si>
  <si>
    <t>belgra_6.6_a</t>
  </si>
  <si>
    <t>Belgrave</t>
  </si>
  <si>
    <t>belgra_6.6_b</t>
  </si>
  <si>
    <t>benchi_11_a</t>
  </si>
  <si>
    <t>Benchill</t>
  </si>
  <si>
    <t>bentha_11_a</t>
  </si>
  <si>
    <t>Bentham</t>
  </si>
  <si>
    <t>bentha_33_a</t>
  </si>
  <si>
    <t>bgcwst_11_a</t>
  </si>
  <si>
    <t>Bgc Westfield Point</t>
  </si>
  <si>
    <t>bgcwst_11_b</t>
  </si>
  <si>
    <t>bilsbo_33_a</t>
  </si>
  <si>
    <t>Bilsbo</t>
  </si>
  <si>
    <t>bispha_132_gt1</t>
  </si>
  <si>
    <t>Bispham</t>
  </si>
  <si>
    <t>bispha_132_gt2</t>
  </si>
  <si>
    <t>bispha_33_a</t>
  </si>
  <si>
    <t>bispha_33_b</t>
  </si>
  <si>
    <t>bispha_6.6_a</t>
  </si>
  <si>
    <t>bispha_6.6_b</t>
  </si>
  <si>
    <t>bispha_90_a</t>
  </si>
  <si>
    <t>blabul_6.6_a</t>
  </si>
  <si>
    <t>Blackbull</t>
  </si>
  <si>
    <t>blabul_6.6_b</t>
  </si>
  <si>
    <t>blackb_132_gt1</t>
  </si>
  <si>
    <t>Blackburn</t>
  </si>
  <si>
    <t>blackb_132_gt2</t>
  </si>
  <si>
    <t>blackb_132_tee</t>
  </si>
  <si>
    <t>blackb_33_a</t>
  </si>
  <si>
    <t>blackb_33_b</t>
  </si>
  <si>
    <t>blackb_6.6_a</t>
  </si>
  <si>
    <t>blackb_6.6_b</t>
  </si>
  <si>
    <t>blackl_6.6_a</t>
  </si>
  <si>
    <t>Blackley</t>
  </si>
  <si>
    <t>blackl_6.6_b</t>
  </si>
  <si>
    <t>blackp_33_a</t>
  </si>
  <si>
    <t>Blackpool</t>
  </si>
  <si>
    <t>blackp_33_b</t>
  </si>
  <si>
    <t>blackp_6.6_a</t>
  </si>
  <si>
    <t>blackp_6.6_b</t>
  </si>
  <si>
    <t>blafri_33_a</t>
  </si>
  <si>
    <t>Blackfriars A</t>
  </si>
  <si>
    <t>blafri_33_b</t>
  </si>
  <si>
    <t>Blackfriars B</t>
  </si>
  <si>
    <t>blafri_6.6_a</t>
  </si>
  <si>
    <t>Blackfriars</t>
  </si>
  <si>
    <t>blafri_6.6_b</t>
  </si>
  <si>
    <t>bloost_33_a</t>
  </si>
  <si>
    <t>Bloom Street</t>
  </si>
  <si>
    <t>bloost_33_b</t>
  </si>
  <si>
    <t>blrdcl_6.6_a</t>
  </si>
  <si>
    <t>Blackburn Rd Clayton</t>
  </si>
  <si>
    <t>blrdcl_6.6_b</t>
  </si>
  <si>
    <t>bnflss11_11_a</t>
  </si>
  <si>
    <t>Bnflss11</t>
  </si>
  <si>
    <t>bnflss9_11_a</t>
  </si>
  <si>
    <t>Bnflss9</t>
  </si>
  <si>
    <t>bobybo_11_a</t>
  </si>
  <si>
    <t>Bolton By Bowland</t>
  </si>
  <si>
    <t>bobybo_33_a</t>
  </si>
  <si>
    <t>Bobybo</t>
  </si>
  <si>
    <t>bold_132_mb1</t>
  </si>
  <si>
    <t>Bold</t>
  </si>
  <si>
    <t>bold_132_rb1</t>
  </si>
  <si>
    <t>bolesa_11_a</t>
  </si>
  <si>
    <t>Bolton Le Sands</t>
  </si>
  <si>
    <t>bolesa_11_b</t>
  </si>
  <si>
    <t>bolesa_33_a</t>
  </si>
  <si>
    <t>Bolton-Le-Sands</t>
  </si>
  <si>
    <t>bolesa_33_b</t>
  </si>
  <si>
    <t>boling_11_a</t>
  </si>
  <si>
    <t>Bollington</t>
  </si>
  <si>
    <t>boling_11_b</t>
  </si>
  <si>
    <t>boling_33_a</t>
  </si>
  <si>
    <t>boling_33_b</t>
  </si>
  <si>
    <t>bolton_132_gt1</t>
  </si>
  <si>
    <t>Bolton</t>
  </si>
  <si>
    <t>bolton_132_gt3</t>
  </si>
  <si>
    <t>bolton_132_gt4</t>
  </si>
  <si>
    <t>bolton_33_a</t>
  </si>
  <si>
    <t>bolton_33_b</t>
  </si>
  <si>
    <t>bolton_33_c</t>
  </si>
  <si>
    <t>bolton_33_d</t>
  </si>
  <si>
    <t>bolwas_11_a</t>
  </si>
  <si>
    <t>Bolton Waste</t>
  </si>
  <si>
    <t>bolwas_33_a</t>
  </si>
  <si>
    <t>Bolwas</t>
  </si>
  <si>
    <t>botany_11_a</t>
  </si>
  <si>
    <t>Botany Bay</t>
  </si>
  <si>
    <t>botany_33_a</t>
  </si>
  <si>
    <t>bowate_11_a</t>
  </si>
  <si>
    <t>Bowaters</t>
  </si>
  <si>
    <t>bowate_11_b</t>
  </si>
  <si>
    <t>Bowate</t>
  </si>
  <si>
    <t>bowate_11_c</t>
  </si>
  <si>
    <t>bowdon_11_a</t>
  </si>
  <si>
    <t>Bowdon</t>
  </si>
  <si>
    <t>bowdon_11_b</t>
  </si>
  <si>
    <t>bowdon_11_ner</t>
  </si>
  <si>
    <t>bowlan_11_a</t>
  </si>
  <si>
    <t>Bow Lane</t>
  </si>
  <si>
    <t>bowlan_11_b</t>
  </si>
  <si>
    <t>bradfo_6.6_a</t>
  </si>
  <si>
    <t>Bradford</t>
  </si>
  <si>
    <t>bradfo_6.6_c</t>
  </si>
  <si>
    <t>bradga_6.6_a</t>
  </si>
  <si>
    <t>Bradshawgate</t>
  </si>
  <si>
    <t>bradga_6.6_b</t>
  </si>
  <si>
    <t>bradsh_33_a</t>
  </si>
  <si>
    <t>Bradshaw 33Kv Sw Hse</t>
  </si>
  <si>
    <t>bramhl_11_a</t>
  </si>
  <si>
    <t>Bramhall</t>
  </si>
  <si>
    <t>bramhl_11_b</t>
  </si>
  <si>
    <t>bramhl_33_a</t>
  </si>
  <si>
    <t>bramhl_33_b</t>
  </si>
  <si>
    <t>brinks_33_a</t>
  </si>
  <si>
    <t>Brinksway</t>
  </si>
  <si>
    <t>brinks_33_b</t>
  </si>
  <si>
    <t>brinks_6.6_a</t>
  </si>
  <si>
    <t>brinks_6.6_b</t>
  </si>
  <si>
    <t>bristo_11_a</t>
  </si>
  <si>
    <t>Bristol Avenue Gen</t>
  </si>
  <si>
    <t>britga_6.6_a</t>
  </si>
  <si>
    <t>Britga</t>
  </si>
  <si>
    <t>britga_6.6_b</t>
  </si>
  <si>
    <t>britgy_11_a</t>
  </si>
  <si>
    <t>Britgy</t>
  </si>
  <si>
    <t>britgy_11_b</t>
  </si>
  <si>
    <t>briwat_6.6_a</t>
  </si>
  <si>
    <t>Bridgewater</t>
  </si>
  <si>
    <t>briwat_6.6_b</t>
  </si>
  <si>
    <t>broadg_11_a</t>
  </si>
  <si>
    <t>Broadgate Gen</t>
  </si>
  <si>
    <t>broadg_33_a</t>
  </si>
  <si>
    <t>broadh_11_a</t>
  </si>
  <si>
    <t>Broadheath</t>
  </si>
  <si>
    <t>broadh_11_b</t>
  </si>
  <si>
    <t>broadw_33_a</t>
  </si>
  <si>
    <t>broadw_33_b</t>
  </si>
  <si>
    <t>broadw_6.6_a</t>
  </si>
  <si>
    <t>broadw_6.6_b</t>
  </si>
  <si>
    <t>brooks_33_a</t>
  </si>
  <si>
    <t>Brook Street Bess</t>
  </si>
  <si>
    <t>bucksh_11_a</t>
  </si>
  <si>
    <t>Buckshaw</t>
  </si>
  <si>
    <t>bucksh_11_b</t>
  </si>
  <si>
    <t>bucksh_33_tee</t>
  </si>
  <si>
    <t>Bucksh</t>
  </si>
  <si>
    <t>burcen_33_a</t>
  </si>
  <si>
    <t>Burnley Centre</t>
  </si>
  <si>
    <t>burcen_33_b</t>
  </si>
  <si>
    <t>burcen_6.6_a</t>
  </si>
  <si>
    <t>burcen_6.6_b</t>
  </si>
  <si>
    <t>burnle_33_a</t>
  </si>
  <si>
    <t>Burnley</t>
  </si>
  <si>
    <t>burnle_33_b</t>
  </si>
  <si>
    <t>burnle_6.6_a</t>
  </si>
  <si>
    <t>burnle_6.6_b</t>
  </si>
  <si>
    <t>burnor_6.6_a</t>
  </si>
  <si>
    <t>Burnley North</t>
  </si>
  <si>
    <t>burpow_11_a</t>
  </si>
  <si>
    <t>Bury Power</t>
  </si>
  <si>
    <t>burrow_11_a</t>
  </si>
  <si>
    <t>Burrow Beck</t>
  </si>
  <si>
    <t>burrow_11_b</t>
  </si>
  <si>
    <t>bursco_11_a</t>
  </si>
  <si>
    <t>Burscough Bridge</t>
  </si>
  <si>
    <t>bursco_11_b</t>
  </si>
  <si>
    <t>bursco_11_ner</t>
  </si>
  <si>
    <t>Bursco</t>
  </si>
  <si>
    <t>bursco_33_a</t>
  </si>
  <si>
    <t>bury_33_a</t>
  </si>
  <si>
    <t xml:space="preserve">Bury </t>
  </si>
  <si>
    <t>bury_33_b</t>
  </si>
  <si>
    <t>bushel_6.6_b</t>
  </si>
  <si>
    <t>Bushell St</t>
  </si>
  <si>
    <t>butoct_33_a</t>
  </si>
  <si>
    <t>Bury Town Centre</t>
  </si>
  <si>
    <t>butoct_33_b</t>
  </si>
  <si>
    <t>butoct_6.6_a</t>
  </si>
  <si>
    <t>butoct_6.6_b</t>
  </si>
  <si>
    <t>buxsto_0.4_a</t>
  </si>
  <si>
    <t>Buxton Stor</t>
  </si>
  <si>
    <t>buxton_33_a</t>
  </si>
  <si>
    <t>Buxton</t>
  </si>
  <si>
    <t>buxton_33_b</t>
  </si>
  <si>
    <t>calgar_3.3_a</t>
  </si>
  <si>
    <t>Calgar</t>
  </si>
  <si>
    <t>calgar_3.3_b</t>
  </si>
  <si>
    <t>calgar_33_b</t>
  </si>
  <si>
    <t>calgar_33_c</t>
  </si>
  <si>
    <t>campst_11_a</t>
  </si>
  <si>
    <t>Campbell St</t>
  </si>
  <si>
    <t>campst_11_b</t>
  </si>
  <si>
    <t>cannst_6.6_a</t>
  </si>
  <si>
    <t>Cannon St</t>
  </si>
  <si>
    <t>cannst_6.6_b</t>
  </si>
  <si>
    <t>cannst_6.6_c</t>
  </si>
  <si>
    <t>capont_11_a</t>
  </si>
  <si>
    <t>Capontree</t>
  </si>
  <si>
    <t>capont_11_b</t>
  </si>
  <si>
    <t>capont_33_a</t>
  </si>
  <si>
    <t>capont_33_b</t>
  </si>
  <si>
    <t>carlet_11_a</t>
  </si>
  <si>
    <t>Carleton</t>
  </si>
  <si>
    <t>carlis_33_a</t>
  </si>
  <si>
    <t>Carlisle</t>
  </si>
  <si>
    <t>carlis_33_b</t>
  </si>
  <si>
    <t>carlis_33_c</t>
  </si>
  <si>
    <t>carlno_11_a</t>
  </si>
  <si>
    <t>Carlisle North</t>
  </si>
  <si>
    <t>carlno_11_b</t>
  </si>
  <si>
    <t>carrin_132_mb2</t>
  </si>
  <si>
    <t>Carrington</t>
  </si>
  <si>
    <t>carrin_132_mb3</t>
  </si>
  <si>
    <t>carrin_132_mb4</t>
  </si>
  <si>
    <t>carrin_132_rb3</t>
  </si>
  <si>
    <t>carrin_132_rb4</t>
  </si>
  <si>
    <t>carrin_33_a</t>
  </si>
  <si>
    <t>carrin_33_b</t>
  </si>
  <si>
    <t>carrln_33_t11</t>
  </si>
  <si>
    <t>Carrln</t>
  </si>
  <si>
    <t>carrln_33_t12</t>
  </si>
  <si>
    <t>carrpm_10_a</t>
  </si>
  <si>
    <t>Carrpm</t>
  </si>
  <si>
    <t>carrpm_132_b</t>
  </si>
  <si>
    <t>carrst_11_a</t>
  </si>
  <si>
    <t>Carr St</t>
  </si>
  <si>
    <t>carrst_11_b</t>
  </si>
  <si>
    <t>carsto_11_a</t>
  </si>
  <si>
    <t>Carrington Stor</t>
  </si>
  <si>
    <t>carsto_33_a</t>
  </si>
  <si>
    <t>Carsto</t>
  </si>
  <si>
    <t>cascem_33_a</t>
  </si>
  <si>
    <t>Cascem</t>
  </si>
  <si>
    <t>cascem_33_b</t>
  </si>
  <si>
    <t>castle_132_a</t>
  </si>
  <si>
    <t>Castleton</t>
  </si>
  <si>
    <t>castle_132_b</t>
  </si>
  <si>
    <t>castle_33_a</t>
  </si>
  <si>
    <t>castle_33_b</t>
  </si>
  <si>
    <t>castle_6.6_a</t>
  </si>
  <si>
    <t>castle_6.6_b</t>
  </si>
  <si>
    <t>catonm_0.69_a</t>
  </si>
  <si>
    <t>Caton Moor Wf</t>
  </si>
  <si>
    <t>catonm_33_t11</t>
  </si>
  <si>
    <t>Catonm</t>
  </si>
  <si>
    <t>catter_25_a</t>
  </si>
  <si>
    <t>Catter</t>
  </si>
  <si>
    <t>catter_25_b</t>
  </si>
  <si>
    <t>catter_6.6_a</t>
  </si>
  <si>
    <t>Catterall Waterworks</t>
  </si>
  <si>
    <t>cecils_33_a</t>
  </si>
  <si>
    <t>Cecil Street</t>
  </si>
  <si>
    <t>cecils_33_b</t>
  </si>
  <si>
    <t>cecils_6.6_a</t>
  </si>
  <si>
    <t>Cecil St</t>
  </si>
  <si>
    <t>cecils_6.6_b</t>
  </si>
  <si>
    <t>cenman_6.6_a</t>
  </si>
  <si>
    <t>Central Manchester</t>
  </si>
  <si>
    <t>cenman_6.6_b</t>
  </si>
  <si>
    <t>cenpar_11_a</t>
  </si>
  <si>
    <t>Cenpar</t>
  </si>
  <si>
    <t>cenpar_11_b</t>
  </si>
  <si>
    <t>chadde_33_a</t>
  </si>
  <si>
    <t>Chadderton</t>
  </si>
  <si>
    <t>chadde_33_b</t>
  </si>
  <si>
    <t>chadde_6.6_a</t>
  </si>
  <si>
    <t>chadde_6.6_b</t>
  </si>
  <si>
    <t>chadde_6.6_c</t>
  </si>
  <si>
    <t>chadde_6.6_d</t>
  </si>
  <si>
    <t>chambe_6.6_a</t>
  </si>
  <si>
    <t>Chamberhall</t>
  </si>
  <si>
    <t>chambe_6.6_b</t>
  </si>
  <si>
    <t>chapew_6.6_a</t>
  </si>
  <si>
    <t>Chapew</t>
  </si>
  <si>
    <t>chapew_6.6_b</t>
  </si>
  <si>
    <t>chasrd_6.6_a</t>
  </si>
  <si>
    <t>Chassen Rd</t>
  </si>
  <si>
    <t>chasrd_6.6_b</t>
  </si>
  <si>
    <t>chatsw_11_a</t>
  </si>
  <si>
    <t>Chatsworth St</t>
  </si>
  <si>
    <t>chatsw_11_b</t>
  </si>
  <si>
    <t>cheath_33_a</t>
  </si>
  <si>
    <t>Cheadle Heath</t>
  </si>
  <si>
    <t>cheath_33_b</t>
  </si>
  <si>
    <t>cheath_6.6_a</t>
  </si>
  <si>
    <t>cheath_6.6_b</t>
  </si>
  <si>
    <t>chehil_6.6_a</t>
  </si>
  <si>
    <t>Cheetham Hill</t>
  </si>
  <si>
    <t>chehil_6.6_b</t>
  </si>
  <si>
    <t>chelfo_11_a</t>
  </si>
  <si>
    <t>Chelford</t>
  </si>
  <si>
    <t>chesrd_33_a</t>
  </si>
  <si>
    <t>Chester Road</t>
  </si>
  <si>
    <t>chesrd_33_b</t>
  </si>
  <si>
    <t>chesrd_6.6_a</t>
  </si>
  <si>
    <t>Chester Rd</t>
  </si>
  <si>
    <t>chesrd_6.6_b</t>
  </si>
  <si>
    <t>chesrd_6.6_c</t>
  </si>
  <si>
    <t>chorls_11_a</t>
  </si>
  <si>
    <t>Chorley South</t>
  </si>
  <si>
    <t>chorls_11_b</t>
  </si>
  <si>
    <t>chorlt_33_a</t>
  </si>
  <si>
    <t>Chorlton</t>
  </si>
  <si>
    <t>chorlt_33_b</t>
  </si>
  <si>
    <t>chorlt_6.6_a</t>
  </si>
  <si>
    <t>chrish_6.6_a</t>
  </si>
  <si>
    <t>Chrish</t>
  </si>
  <si>
    <t>chrish_6.6_b</t>
  </si>
  <si>
    <t>chrish_6.6_c</t>
  </si>
  <si>
    <t>chrish_6.6_d</t>
  </si>
  <si>
    <t>chulme_11_a</t>
  </si>
  <si>
    <t>Cheadle Hulme</t>
  </si>
  <si>
    <t>chulme_11_b</t>
  </si>
  <si>
    <t>chulme_11_ner</t>
  </si>
  <si>
    <t>church_33_a</t>
  </si>
  <si>
    <t>Church</t>
  </si>
  <si>
    <t>church_33_b</t>
  </si>
  <si>
    <t>church_6.6_a</t>
  </si>
  <si>
    <t>clarrd_6.6_a</t>
  </si>
  <si>
    <t>Clarendon Rd</t>
  </si>
  <si>
    <t>clarrd_6.6_b</t>
  </si>
  <si>
    <t>claugh_11_a</t>
  </si>
  <si>
    <t>Claughton</t>
  </si>
  <si>
    <t>claugh_33_a</t>
  </si>
  <si>
    <t>cleato_33_a</t>
  </si>
  <si>
    <t>Cleator Battery</t>
  </si>
  <si>
    <t>clevel_33_t11</t>
  </si>
  <si>
    <t>Clevel</t>
  </si>
  <si>
    <t>clevel_33_t12</t>
  </si>
  <si>
    <t>clevel_6.6_a</t>
  </si>
  <si>
    <t>Cleveleys</t>
  </si>
  <si>
    <t>clevel_6.6_b</t>
  </si>
  <si>
    <t>clifto_0.69_a</t>
  </si>
  <si>
    <t>Clifton Marsh Landfill</t>
  </si>
  <si>
    <t>clifto_11_a</t>
  </si>
  <si>
    <t>Clifton Junction</t>
  </si>
  <si>
    <t>clifto_33_a</t>
  </si>
  <si>
    <t>clijun_11_a</t>
  </si>
  <si>
    <t>clijun_11_b</t>
  </si>
  <si>
    <t>clivig_0.69_a</t>
  </si>
  <si>
    <t>Cliviger/Coal Clough Wf</t>
  </si>
  <si>
    <t>clivig_132_gt1</t>
  </si>
  <si>
    <t>Cliviger</t>
  </si>
  <si>
    <t>clohil_6.6_a</t>
  </si>
  <si>
    <t>Clover Hill</t>
  </si>
  <si>
    <t>clohil_6.6_b</t>
  </si>
  <si>
    <t>coglan_6.6_a</t>
  </si>
  <si>
    <t>Cog Lane</t>
  </si>
  <si>
    <t>coglan_6.6_b</t>
  </si>
  <si>
    <t>conist_11_a</t>
  </si>
  <si>
    <t>Coniston</t>
  </si>
  <si>
    <t>copser_6.6_a</t>
  </si>
  <si>
    <t>Copse Rd</t>
  </si>
  <si>
    <t>copser_6.6_b</t>
  </si>
  <si>
    <t>coxgre_11_a</t>
  </si>
  <si>
    <t>Cox Green</t>
  </si>
  <si>
    <t>coxgre_11_b</t>
  </si>
  <si>
    <t>crarow_6.6_b</t>
  </si>
  <si>
    <t>Craggs Row - Bushell St</t>
  </si>
  <si>
    <t>crookh_0.66</t>
  </si>
  <si>
    <t>Crookh</t>
  </si>
  <si>
    <t>crookh_33_a</t>
  </si>
  <si>
    <t>crownl_11_a</t>
  </si>
  <si>
    <t>Crown Lane</t>
  </si>
  <si>
    <t>crownl_11_b</t>
  </si>
  <si>
    <t>culc_11_a</t>
  </si>
  <si>
    <t>Culcheth</t>
  </si>
  <si>
    <t>culc_11_b</t>
  </si>
  <si>
    <t>cutacr_11_a</t>
  </si>
  <si>
    <t>Cutacr</t>
  </si>
  <si>
    <t>cutacr_11_b</t>
  </si>
  <si>
    <t>cutacr_33_a</t>
  </si>
  <si>
    <t>Cutacre</t>
  </si>
  <si>
    <t>cutacr_33_b</t>
  </si>
  <si>
    <t>dalton_11_a</t>
  </si>
  <si>
    <t>Dalton</t>
  </si>
  <si>
    <t>dalton_11_b</t>
  </si>
  <si>
    <t>danest_132_a</t>
  </si>
  <si>
    <t>Rochdale (Dane St)</t>
  </si>
  <si>
    <t>danest_132_b</t>
  </si>
  <si>
    <t>davyhu_6.6_a</t>
  </si>
  <si>
    <t>Davyhulme</t>
  </si>
  <si>
    <t>davyhu_6.6_b</t>
  </si>
  <si>
    <t>davyhu_6.6_c</t>
  </si>
  <si>
    <t>davyhu_6.6_d</t>
  </si>
  <si>
    <t>davyhu_6.6_e</t>
  </si>
  <si>
    <t>davyhu_6.6_f</t>
  </si>
  <si>
    <t>deansg_6.6_a</t>
  </si>
  <si>
    <t>Deansgate</t>
  </si>
  <si>
    <t>deansg_6.6_b</t>
  </si>
  <si>
    <t>dentea_33_a</t>
  </si>
  <si>
    <t>Dentea</t>
  </si>
  <si>
    <t>dentea_33_b</t>
  </si>
  <si>
    <t>Denton East</t>
  </si>
  <si>
    <t>dentea_6.6_a</t>
  </si>
  <si>
    <t>dentea_6.6_b</t>
  </si>
  <si>
    <t>dentwe_33_a</t>
  </si>
  <si>
    <t>Denton West</t>
  </si>
  <si>
    <t>dentwe_33_b</t>
  </si>
  <si>
    <t>dentwe_6.6_a</t>
  </si>
  <si>
    <t>dentwe_6.6_b</t>
  </si>
  <si>
    <t>dickin_6.6_e</t>
  </si>
  <si>
    <t>Dickinson St</t>
  </si>
  <si>
    <t>dickin_6.6_f</t>
  </si>
  <si>
    <t>dickin_6.6_g</t>
  </si>
  <si>
    <t>didsby_33_a</t>
  </si>
  <si>
    <t>Didsbury</t>
  </si>
  <si>
    <t>didsby_33_b</t>
  </si>
  <si>
    <t>didsby_6.6_a</t>
  </si>
  <si>
    <t>didsby_6.6_b</t>
  </si>
  <si>
    <t>disley_11_a</t>
  </si>
  <si>
    <t>Disley</t>
  </si>
  <si>
    <t>distis_11_a</t>
  </si>
  <si>
    <t>Distis</t>
  </si>
  <si>
    <t>dodgrd_6.6_a</t>
  </si>
  <si>
    <t>Dodgson Rd</t>
  </si>
  <si>
    <t>dodgrd_6.6_b</t>
  </si>
  <si>
    <t>dougst_6.6_a</t>
  </si>
  <si>
    <t>Douglas St</t>
  </si>
  <si>
    <t>dougst_6.6_b</t>
  </si>
  <si>
    <t>dreast_6.6_a</t>
  </si>
  <si>
    <t>Droylsden East</t>
  </si>
  <si>
    <t>dreast_6.6_b</t>
  </si>
  <si>
    <t>droyls_33_a</t>
  </si>
  <si>
    <t>Droylsden</t>
  </si>
  <si>
    <t>droyls_33_b</t>
  </si>
  <si>
    <t>dukinf_6.6_a</t>
  </si>
  <si>
    <t>Dukinfield</t>
  </si>
  <si>
    <t>dukinf_6.6_b</t>
  </si>
  <si>
    <t>dumlan_11_a</t>
  </si>
  <si>
    <t>Dumers Lane</t>
  </si>
  <si>
    <t>dumlan_11_b</t>
  </si>
  <si>
    <t>dumlan_33_a</t>
  </si>
  <si>
    <t>dumlan_33_b</t>
  </si>
  <si>
    <t>dumpli_11_a</t>
  </si>
  <si>
    <t>Dumplington</t>
  </si>
  <si>
    <t>dumpli_11_c</t>
  </si>
  <si>
    <t>east1_33_a</t>
  </si>
  <si>
    <t>East1</t>
  </si>
  <si>
    <t>east2_33_a</t>
  </si>
  <si>
    <t>East2</t>
  </si>
  <si>
    <t>east3_33_a</t>
  </si>
  <si>
    <t>East3</t>
  </si>
  <si>
    <t>eastla_6.6_a</t>
  </si>
  <si>
    <t>Eastlands</t>
  </si>
  <si>
    <t>eastla_6.6_b</t>
  </si>
  <si>
    <t>easton_11_a</t>
  </si>
  <si>
    <t>Easton</t>
  </si>
  <si>
    <t>edgely_25_a</t>
  </si>
  <si>
    <t>Edgely</t>
  </si>
  <si>
    <t>egremo_11_a</t>
  </si>
  <si>
    <t>Egremont</t>
  </si>
  <si>
    <t>egremo_11_b</t>
  </si>
  <si>
    <t>egremo_33_a</t>
  </si>
  <si>
    <t>egremo_33_b</t>
  </si>
  <si>
    <t>emblet_11_a</t>
  </si>
  <si>
    <t>Embleton</t>
  </si>
  <si>
    <t>emblet_11_b</t>
  </si>
  <si>
    <t>emblet_33_a</t>
  </si>
  <si>
    <t>emblet_33_b</t>
  </si>
  <si>
    <t>exchst_11_a</t>
  </si>
  <si>
    <t>Exchange St</t>
  </si>
  <si>
    <t>exchst_11_b</t>
  </si>
  <si>
    <t>exchst_33_a</t>
  </si>
  <si>
    <t>exchst_33_b</t>
  </si>
  <si>
    <t>Exchange Street T12</t>
  </si>
  <si>
    <t>exchst_6.6_a</t>
  </si>
  <si>
    <t>exchst_6.6_b</t>
  </si>
  <si>
    <t>eyam_33_dem</t>
  </si>
  <si>
    <t>Eyam</t>
  </si>
  <si>
    <t>failsw_33_a</t>
  </si>
  <si>
    <t>Failsworth</t>
  </si>
  <si>
    <t>failsw_33_b</t>
  </si>
  <si>
    <t>failsw_6.6_a</t>
  </si>
  <si>
    <t>failsw_6.6_b</t>
  </si>
  <si>
    <t>fallow_33_a</t>
  </si>
  <si>
    <t>Fallowfield</t>
  </si>
  <si>
    <t>fallow_33_b</t>
  </si>
  <si>
    <t>fallow_6.6_a</t>
  </si>
  <si>
    <t>fallow_6.6_b</t>
  </si>
  <si>
    <t>farnwo_11_a</t>
  </si>
  <si>
    <t>Farnworth</t>
  </si>
  <si>
    <t>farnwo_11_b</t>
  </si>
  <si>
    <t>federa_11_a</t>
  </si>
  <si>
    <t>Federa</t>
  </si>
  <si>
    <t>federa_11_b</t>
  </si>
  <si>
    <t>federa_11_c</t>
  </si>
  <si>
    <t>felsid_11_a</t>
  </si>
  <si>
    <t>Bnfl</t>
  </si>
  <si>
    <t>felsid_11_b</t>
  </si>
  <si>
    <t>felsid_11_c</t>
  </si>
  <si>
    <t>felsid_11_d</t>
  </si>
  <si>
    <t>fenisc_33_t11</t>
  </si>
  <si>
    <t>Feniscowles</t>
  </si>
  <si>
    <t>fenisc_6.6_a</t>
  </si>
  <si>
    <t>ferodo_11_a</t>
  </si>
  <si>
    <t>Ferodo</t>
  </si>
  <si>
    <t>ferodo_11_b</t>
  </si>
  <si>
    <t>flalan_11_a</t>
  </si>
  <si>
    <t>Flat Lane</t>
  </si>
  <si>
    <t>flalan_33_a</t>
  </si>
  <si>
    <t>flalan_33_b</t>
  </si>
  <si>
    <t>flimby_0.66_a</t>
  </si>
  <si>
    <t>Flimby Wf</t>
  </si>
  <si>
    <t>flimby_33_a</t>
  </si>
  <si>
    <t>Flimby</t>
  </si>
  <si>
    <t>frankl_6.6_a</t>
  </si>
  <si>
    <t>Frankl</t>
  </si>
  <si>
    <t>freder_33_a</t>
  </si>
  <si>
    <t>Frederick Road</t>
  </si>
  <si>
    <t>freder_33_b</t>
  </si>
  <si>
    <t>freder_33_c</t>
  </si>
  <si>
    <t>freder_6.6_a</t>
  </si>
  <si>
    <t>Frederick Rd</t>
  </si>
  <si>
    <t>freder_6.6_b</t>
  </si>
  <si>
    <t>fushil_11_a</t>
  </si>
  <si>
    <t>Fuse Hill</t>
  </si>
  <si>
    <t>fushil_11_b</t>
  </si>
  <si>
    <t>fushil_33_a</t>
  </si>
  <si>
    <t>Fusehill</t>
  </si>
  <si>
    <t>fushil_33_b</t>
  </si>
  <si>
    <t>gale_33_a</t>
  </si>
  <si>
    <t>Gale</t>
  </si>
  <si>
    <t>gale_33_b</t>
  </si>
  <si>
    <t>gale_6.6_a</t>
  </si>
  <si>
    <t>gale_6.6_b</t>
  </si>
  <si>
    <t>galeba_3.3_a</t>
  </si>
  <si>
    <t>galeba_3.3_b</t>
  </si>
  <si>
    <t>galeba_33_b</t>
  </si>
  <si>
    <t>galeba_33_c</t>
  </si>
  <si>
    <t>garsta_6.6_a</t>
  </si>
  <si>
    <t>Garstang</t>
  </si>
  <si>
    <t>garsta_6.6_b</t>
  </si>
  <si>
    <t>garsta_6.6_ner</t>
  </si>
  <si>
    <t>Garsta</t>
  </si>
  <si>
    <t>gatewa_33_a</t>
  </si>
  <si>
    <t>Gateway Crescent Bess</t>
  </si>
  <si>
    <t>gatley_33_a</t>
  </si>
  <si>
    <t>Gatley</t>
  </si>
  <si>
    <t>gatley_33_b</t>
  </si>
  <si>
    <t>gatley_6.6_b</t>
  </si>
  <si>
    <t>georgi_11_a</t>
  </si>
  <si>
    <t>Georgi</t>
  </si>
  <si>
    <t>georgi_11_b</t>
  </si>
  <si>
    <t>georgi_11_c</t>
  </si>
  <si>
    <t>georgi_11_d</t>
  </si>
  <si>
    <t>georgi_11_e</t>
  </si>
  <si>
    <t>georgi_11_f</t>
  </si>
  <si>
    <t>gidlow_33_a</t>
  </si>
  <si>
    <t>Gidlow</t>
  </si>
  <si>
    <t>gidlow_33_b</t>
  </si>
  <si>
    <t>gidlow_6.6_a</t>
  </si>
  <si>
    <t>gidlow_6.6_b</t>
  </si>
  <si>
    <t>gillsr_11_a</t>
  </si>
  <si>
    <t>Gillsrow</t>
  </si>
  <si>
    <t>glaxoc_11_a</t>
  </si>
  <si>
    <t>Glaxoc</t>
  </si>
  <si>
    <t>glaxoc_11_b</t>
  </si>
  <si>
    <t>glaxou_11_a</t>
  </si>
  <si>
    <t>Glaxo</t>
  </si>
  <si>
    <t>glaxou_11_b</t>
  </si>
  <si>
    <t>globe_11_a</t>
  </si>
  <si>
    <t>Globe Lane Stor</t>
  </si>
  <si>
    <t>globe_33_a</t>
  </si>
  <si>
    <t>Globe</t>
  </si>
  <si>
    <t>glosop_11_a</t>
  </si>
  <si>
    <t>Glossop</t>
  </si>
  <si>
    <t>glosop_11_b</t>
  </si>
  <si>
    <t>golbor_11_a</t>
  </si>
  <si>
    <t>Golborne</t>
  </si>
  <si>
    <t>golbor_11_b</t>
  </si>
  <si>
    <t>golbor_33_a</t>
  </si>
  <si>
    <t>golbor_33_b</t>
  </si>
  <si>
    <t>goose_11_a</t>
  </si>
  <si>
    <t>Goose House Lane Gen</t>
  </si>
  <si>
    <t>gooseh_33_a</t>
  </si>
  <si>
    <t>Gooseh</t>
  </si>
  <si>
    <t>gooseh_33_b</t>
  </si>
  <si>
    <t>gowhol_11_a</t>
  </si>
  <si>
    <t>Gowhole</t>
  </si>
  <si>
    <t>gowhol_11_b</t>
  </si>
  <si>
    <t>grange_11_a</t>
  </si>
  <si>
    <t>Grange</t>
  </si>
  <si>
    <t>grange_11_b</t>
  </si>
  <si>
    <t>grange_33_a</t>
  </si>
  <si>
    <t>grange_33_b</t>
  </si>
  <si>
    <t>granrd_33_a</t>
  </si>
  <si>
    <t>Grane Road</t>
  </si>
  <si>
    <t>granrd_33_c</t>
  </si>
  <si>
    <t>granrd_6.6_a</t>
  </si>
  <si>
    <t>Grane Rd</t>
  </si>
  <si>
    <t>granrd_6.6_c</t>
  </si>
  <si>
    <t>greenf_11_a</t>
  </si>
  <si>
    <t>Greenfield</t>
  </si>
  <si>
    <t>greenf_11_b</t>
  </si>
  <si>
    <t>greenh_33_b</t>
  </si>
  <si>
    <t>Greenhill</t>
  </si>
  <si>
    <t>greenh_33_c</t>
  </si>
  <si>
    <t>greenh_6.6_a</t>
  </si>
  <si>
    <t>greenh_6.6_b</t>
  </si>
  <si>
    <t>greenh_6.6_c</t>
  </si>
  <si>
    <t>greenl_11_a</t>
  </si>
  <si>
    <t>Green Lane-Altrincham</t>
  </si>
  <si>
    <t>greenl_11_b</t>
  </si>
  <si>
    <t>greens_6.6_a</t>
  </si>
  <si>
    <t>Green St (T11)</t>
  </si>
  <si>
    <t>greens_6.6_b</t>
  </si>
  <si>
    <t>Green St (T12+T13)</t>
  </si>
  <si>
    <t>greens_6.6_c</t>
  </si>
  <si>
    <t>grehar_6.6_a</t>
  </si>
  <si>
    <t>Great Harwood</t>
  </si>
  <si>
    <t>grehar_6.6_b</t>
  </si>
  <si>
    <t>griffi_33_a</t>
  </si>
  <si>
    <t>Griffin</t>
  </si>
  <si>
    <t>griffi_33_b</t>
  </si>
  <si>
    <t>griffi_6.6_a</t>
  </si>
  <si>
    <t>griffi_6.6_b</t>
  </si>
  <si>
    <t>grlane_11_a</t>
  </si>
  <si>
    <t>Green Lane-Hazel Grove</t>
  </si>
  <si>
    <t>grlane_11_b</t>
  </si>
  <si>
    <t>gtclif_0.69_a</t>
  </si>
  <si>
    <t>Great Clifton Wf</t>
  </si>
  <si>
    <t>gtclif_33_a</t>
  </si>
  <si>
    <t>Gtclif</t>
  </si>
  <si>
    <t>hadfld_11_a</t>
  </si>
  <si>
    <t>Hadfield</t>
  </si>
  <si>
    <t>hadfld_11_b</t>
  </si>
  <si>
    <t>hadfld_33_a</t>
  </si>
  <si>
    <t>hadfld_33_b</t>
  </si>
  <si>
    <t>halbur_0.69_a</t>
  </si>
  <si>
    <t>Halburn Wind Farm</t>
  </si>
  <si>
    <t>halbur_33_a</t>
  </si>
  <si>
    <t>Halbur</t>
  </si>
  <si>
    <t>hallcr_33_a</t>
  </si>
  <si>
    <t>Hall Cross</t>
  </si>
  <si>
    <t>hallcr_33_b</t>
  </si>
  <si>
    <t>hallcr_6.6_a</t>
  </si>
  <si>
    <t>hallcr_6.6_b</t>
  </si>
  <si>
    <t>hamel_0.69_a</t>
  </si>
  <si>
    <t>Hameldon Hill Wf 2</t>
  </si>
  <si>
    <t>hamel_0.69_b</t>
  </si>
  <si>
    <t>hamel_33_a</t>
  </si>
  <si>
    <t>Hamel</t>
  </si>
  <si>
    <t>hamel_33_wf1</t>
  </si>
  <si>
    <t>hamel_33_wf2</t>
  </si>
  <si>
    <t>hamel_6.6_a</t>
  </si>
  <si>
    <t>handfo_11_a</t>
  </si>
  <si>
    <t>Handforth</t>
  </si>
  <si>
    <t>handfo_11_b</t>
  </si>
  <si>
    <t>handfo_33_a</t>
  </si>
  <si>
    <t>handfo_33_b</t>
  </si>
  <si>
    <t>hangin_11_a</t>
  </si>
  <si>
    <t>Hanging Bridge</t>
  </si>
  <si>
    <t>hangin_33_a</t>
  </si>
  <si>
    <t>hangin_33_b</t>
  </si>
  <si>
    <t>hareho_6.6_a</t>
  </si>
  <si>
    <t>Hareholme</t>
  </si>
  <si>
    <t>hareho_6.6_b</t>
  </si>
  <si>
    <t>harker_132_mb2</t>
  </si>
  <si>
    <t>Harker</t>
  </si>
  <si>
    <t>harpur_33_a</t>
  </si>
  <si>
    <t>Harpurhey</t>
  </si>
  <si>
    <t>harpur_33_b</t>
  </si>
  <si>
    <t>harpur_6.6_a</t>
  </si>
  <si>
    <t>harpur_6.6_b</t>
  </si>
  <si>
    <t>harwoo_11_a</t>
  </si>
  <si>
    <t>Harwood</t>
  </si>
  <si>
    <t>harwoo_11_b</t>
  </si>
  <si>
    <t>hatter_11_a</t>
  </si>
  <si>
    <t>Hattersley</t>
  </si>
  <si>
    <t>hatter_11_b</t>
  </si>
  <si>
    <t>hatter_33_a</t>
  </si>
  <si>
    <t>hatter_33_b</t>
  </si>
  <si>
    <t>havert_11_a</t>
  </si>
  <si>
    <t>Haverthwaite</t>
  </si>
  <si>
    <t>havert_11_b</t>
  </si>
  <si>
    <t>havert_33_a</t>
  </si>
  <si>
    <t>havert_33_b</t>
  </si>
  <si>
    <t>hawesw_3.3_a</t>
  </si>
  <si>
    <t>Hawesw</t>
  </si>
  <si>
    <t>hawesw_3.3_b</t>
  </si>
  <si>
    <t>hawesw_33_a</t>
  </si>
  <si>
    <t>Haweswater</t>
  </si>
  <si>
    <t>hawesw_33_b</t>
  </si>
  <si>
    <t>hawesw_33_c</t>
  </si>
  <si>
    <t>hawkgn_11_a</t>
  </si>
  <si>
    <t>Hawk Green</t>
  </si>
  <si>
    <t>hawkgn_11_b</t>
  </si>
  <si>
    <t>hawkgn_33_a</t>
  </si>
  <si>
    <t>hawkgn_33_b</t>
  </si>
  <si>
    <t>haydoc_11_a</t>
  </si>
  <si>
    <t>Haydock</t>
  </si>
  <si>
    <t>haydoc_11_b</t>
  </si>
  <si>
    <t>haydoc_33_a</t>
  </si>
  <si>
    <t>haydoc_33_b</t>
  </si>
  <si>
    <t>hazelg_33_a</t>
  </si>
  <si>
    <t>Hazel Grove</t>
  </si>
  <si>
    <t>hazelg_33_b</t>
  </si>
  <si>
    <t>hda1_11_a</t>
  </si>
  <si>
    <t>Hda No1</t>
  </si>
  <si>
    <t>hda1_11_b</t>
  </si>
  <si>
    <t>hda2_11_b</t>
  </si>
  <si>
    <t>Hda No2</t>
  </si>
  <si>
    <t>heabri_33_a</t>
  </si>
  <si>
    <t>Heap Bridge</t>
  </si>
  <si>
    <t>heabri_33_b</t>
  </si>
  <si>
    <t>heabri_6.6_a</t>
  </si>
  <si>
    <t>heabri_6.6_b</t>
  </si>
  <si>
    <t>heahil_33_a</t>
  </si>
  <si>
    <t>Heady Hill</t>
  </si>
  <si>
    <t>heahil_33_b</t>
  </si>
  <si>
    <t>heahil_6.6_a</t>
  </si>
  <si>
    <t>heahil_6.6_b</t>
  </si>
  <si>
    <t>heasan_33_a</t>
  </si>
  <si>
    <t>Heasandford</t>
  </si>
  <si>
    <t>heasan_33_b</t>
  </si>
  <si>
    <t>heasan_6.6_a</t>
  </si>
  <si>
    <t>heasan_6.6_b</t>
  </si>
  <si>
    <t>heatmo_33_a</t>
  </si>
  <si>
    <t>Heaton Moor</t>
  </si>
  <si>
    <t>heatmo_33_b</t>
  </si>
  <si>
    <t>heatmo_6.6_a</t>
  </si>
  <si>
    <t>heatmo_6.6_b</t>
  </si>
  <si>
    <t>heatno_33_a</t>
  </si>
  <si>
    <t>Heaton Norris</t>
  </si>
  <si>
    <t>heatno_33_b</t>
  </si>
  <si>
    <t>heatno_6.6_a</t>
  </si>
  <si>
    <t>heatno_6.6_b</t>
  </si>
  <si>
    <t>height_6.6_a</t>
  </si>
  <si>
    <t>The Height</t>
  </si>
  <si>
    <t>height_6.6_b</t>
  </si>
  <si>
    <t>helbri_11_a</t>
  </si>
  <si>
    <t>Helwith Bridge</t>
  </si>
  <si>
    <t>helbri_33_a</t>
  </si>
  <si>
    <t>hellr_0.4_a</t>
  </si>
  <si>
    <t>Hellrigg Wf</t>
  </si>
  <si>
    <t>hellr_33_a</t>
  </si>
  <si>
    <t>Hellr</t>
  </si>
  <si>
    <t>hensin_11_a</t>
  </si>
  <si>
    <t>Hensingham</t>
  </si>
  <si>
    <t>hensin_11_b</t>
  </si>
  <si>
    <t>hensin_33_a</t>
  </si>
  <si>
    <t>hensin_33_b</t>
  </si>
  <si>
    <t>heyrod_33_a</t>
  </si>
  <si>
    <t>Heyrod</t>
  </si>
  <si>
    <t>heyrod_33_b</t>
  </si>
  <si>
    <t>heyrod_33_c</t>
  </si>
  <si>
    <t>heyrod_6.6_a</t>
  </si>
  <si>
    <t>heyrod_6.6_b</t>
  </si>
  <si>
    <t>heysha_132_mb1a</t>
  </si>
  <si>
    <t>Heysham 132Kv</t>
  </si>
  <si>
    <t>heysha_132_mb1b</t>
  </si>
  <si>
    <t>heysha_132_mb2a</t>
  </si>
  <si>
    <t>heysha_132_mb2b</t>
  </si>
  <si>
    <t>heysid_6.6_a</t>
  </si>
  <si>
    <t>Heyside</t>
  </si>
  <si>
    <t>heysid_6.6_b</t>
  </si>
  <si>
    <t>heywoo_6.6_a</t>
  </si>
  <si>
    <t>Heywood</t>
  </si>
  <si>
    <t>heywoo_6.6_b</t>
  </si>
  <si>
    <t>highmi_6.6_a</t>
  </si>
  <si>
    <t>Higher Mill</t>
  </si>
  <si>
    <t>highmi_6.6_b</t>
  </si>
  <si>
    <t>hiltop_11_a</t>
  </si>
  <si>
    <t>Hill Top</t>
  </si>
  <si>
    <t>hiltop_11_b</t>
  </si>
  <si>
    <t>hiltop_11_c</t>
  </si>
  <si>
    <t>hiltop_33_a</t>
  </si>
  <si>
    <t>hiltop_33_b</t>
  </si>
  <si>
    <t>hindla_33_dem</t>
  </si>
  <si>
    <t>Hindlow</t>
  </si>
  <si>
    <t>hindlb_33_dem</t>
  </si>
  <si>
    <t>Hindlb</t>
  </si>
  <si>
    <t>hindly_11_a</t>
  </si>
  <si>
    <t>Hindley Green</t>
  </si>
  <si>
    <t>hindly_11_b</t>
  </si>
  <si>
    <t>hindly_11_c</t>
  </si>
  <si>
    <t>hindly_33_a</t>
  </si>
  <si>
    <t>hindly_33_b</t>
  </si>
  <si>
    <t>hollin_33_a</t>
  </si>
  <si>
    <t>Hollinwood</t>
  </si>
  <si>
    <t>hollin_6.6_a</t>
  </si>
  <si>
    <t>hollin_6.6_b</t>
  </si>
  <si>
    <t>holmrd_11_a</t>
  </si>
  <si>
    <t>Holme Rd</t>
  </si>
  <si>
    <t>holmrd_11_c</t>
  </si>
  <si>
    <t>holtst_11_a</t>
  </si>
  <si>
    <t>Holt St</t>
  </si>
  <si>
    <t>holtst_11_b</t>
  </si>
  <si>
    <t>holtst_33_a</t>
  </si>
  <si>
    <t>Holt Street</t>
  </si>
  <si>
    <t>holtst_33_b</t>
  </si>
  <si>
    <t>hrdann_33_a</t>
  </si>
  <si>
    <t xml:space="preserve">Holme Rd 33Kv Switching Station                   </t>
  </si>
  <si>
    <t>hrwalt_11_a</t>
  </si>
  <si>
    <t>Higher Walton</t>
  </si>
  <si>
    <t>hrwalt_11_b</t>
  </si>
  <si>
    <t>hrwalt_33_a</t>
  </si>
  <si>
    <t>hrwalt_33_b</t>
  </si>
  <si>
    <t>hulley_33_a</t>
  </si>
  <si>
    <t>Hulley Road Bess</t>
  </si>
  <si>
    <t>huncoa_33_a</t>
  </si>
  <si>
    <t>Huncoat</t>
  </si>
  <si>
    <t>huncoa_33_b</t>
  </si>
  <si>
    <t>hurst_33_a</t>
  </si>
  <si>
    <t>Hurst</t>
  </si>
  <si>
    <t>hurst_33_b</t>
  </si>
  <si>
    <t>hurst_6.6_a</t>
  </si>
  <si>
    <t>hurst_6.6_b</t>
  </si>
  <si>
    <t>hutton_11_a</t>
  </si>
  <si>
    <t>Hutton End T11</t>
  </si>
  <si>
    <t>hutton_11_d</t>
  </si>
  <si>
    <t>Hutton End T12</t>
  </si>
  <si>
    <t>hutton_132_mb1</t>
  </si>
  <si>
    <t>Hutton</t>
  </si>
  <si>
    <t>hutton_132_mb2</t>
  </si>
  <si>
    <t>hyde_33_a</t>
  </si>
  <si>
    <t>Hyde</t>
  </si>
  <si>
    <t>hyde_33_b</t>
  </si>
  <si>
    <t>hyde_6.6_a</t>
  </si>
  <si>
    <t>hyde_6.6_b</t>
  </si>
  <si>
    <t>hydege_11_a</t>
  </si>
  <si>
    <t>Hyde Generation</t>
  </si>
  <si>
    <t>hydege_33_a</t>
  </si>
  <si>
    <t>Hydege</t>
  </si>
  <si>
    <t>hyndrd_6.6_a</t>
  </si>
  <si>
    <t>Hyndburn Rd</t>
  </si>
  <si>
    <t>hyndrd_6.6_b</t>
  </si>
  <si>
    <t>hyndwf_0.69_a</t>
  </si>
  <si>
    <t>Hyndburn Wf</t>
  </si>
  <si>
    <t>hyndwf_33_a</t>
  </si>
  <si>
    <t>Hyndwf</t>
  </si>
  <si>
    <t>idno_6.6_int1</t>
  </si>
  <si>
    <t>Idno</t>
  </si>
  <si>
    <t>idno_6.6_int2</t>
  </si>
  <si>
    <t>igge_11_a</t>
  </si>
  <si>
    <t>Iggesund</t>
  </si>
  <si>
    <t>igge_11_b</t>
  </si>
  <si>
    <t>igge_33_t11</t>
  </si>
  <si>
    <t>Igge</t>
  </si>
  <si>
    <t>igge_33_t12</t>
  </si>
  <si>
    <t>indist_6.6_a</t>
  </si>
  <si>
    <t>India St</t>
  </si>
  <si>
    <t>indist_6.6_b</t>
  </si>
  <si>
    <t>inglet_11_a</t>
  </si>
  <si>
    <t>Ingleton</t>
  </si>
  <si>
    <t>iom_132_gt3</t>
  </si>
  <si>
    <t>Iom</t>
  </si>
  <si>
    <t>iom_132_gt4</t>
  </si>
  <si>
    <t>iom_33_a</t>
  </si>
  <si>
    <t>iom_90_a</t>
  </si>
  <si>
    <t>irlamp_6.6_a</t>
  </si>
  <si>
    <t>Irlam</t>
  </si>
  <si>
    <t>irlamp_6.6_b</t>
  </si>
  <si>
    <t>irwpow_11_a</t>
  </si>
  <si>
    <t>Irwell Power</t>
  </si>
  <si>
    <t>jamerd_33_a</t>
  </si>
  <si>
    <t>Jamerd</t>
  </si>
  <si>
    <t>jamerd_33_b</t>
  </si>
  <si>
    <t>jamerd_6.6_a</t>
  </si>
  <si>
    <t>Jameson Rd Nww</t>
  </si>
  <si>
    <t>jamerd_6.6_b</t>
  </si>
  <si>
    <t>jamest_11_a</t>
  </si>
  <si>
    <t>James St</t>
  </si>
  <si>
    <t>jamest_11_b</t>
  </si>
  <si>
    <t>johmat_11_a</t>
  </si>
  <si>
    <t>Johmat</t>
  </si>
  <si>
    <t>kayst_6.6_a</t>
  </si>
  <si>
    <t>Kay St</t>
  </si>
  <si>
    <t>kayst_6.6_b</t>
  </si>
  <si>
    <t>kealoc_33_b</t>
  </si>
  <si>
    <t>Kearsley</t>
  </si>
  <si>
    <t>kealoc_33_c</t>
  </si>
  <si>
    <t>kearsl_132_mb1</t>
  </si>
  <si>
    <t>Kearsley Main 3/4 &amp; Reserve 3/4</t>
  </si>
  <si>
    <t>kearsl_132_mb2</t>
  </si>
  <si>
    <t>kearsl_132_mb3</t>
  </si>
  <si>
    <t>kearsl_132_rb1b</t>
  </si>
  <si>
    <t>kearsl_132_rb2</t>
  </si>
  <si>
    <t>kearsl_132_rb3b</t>
  </si>
  <si>
    <t>kellog_6.6_a</t>
  </si>
  <si>
    <t>Kellogs</t>
  </si>
  <si>
    <t>kellog_6.6_c</t>
  </si>
  <si>
    <t>kendal_11_a</t>
  </si>
  <si>
    <t>Kendal</t>
  </si>
  <si>
    <t>kendal_11_b</t>
  </si>
  <si>
    <t>kendal_33_a</t>
  </si>
  <si>
    <t>kendal_33_b</t>
  </si>
  <si>
    <t>keswic_11_a</t>
  </si>
  <si>
    <t>Keswick</t>
  </si>
  <si>
    <t>keswic_11_b</t>
  </si>
  <si>
    <t>keswic_33_a</t>
  </si>
  <si>
    <t>keswic_33_b</t>
  </si>
  <si>
    <t>kielde_11_a</t>
  </si>
  <si>
    <t>Kielder Interconnector (Ce)</t>
  </si>
  <si>
    <t>kielde_33_a</t>
  </si>
  <si>
    <t>Kielde</t>
  </si>
  <si>
    <t>kingwa_11_a</t>
  </si>
  <si>
    <t>kingwa_11_b</t>
  </si>
  <si>
    <t>kinhil_11_a</t>
  </si>
  <si>
    <t>Kinkry Hill</t>
  </si>
  <si>
    <t>kirbym_11_a</t>
  </si>
  <si>
    <t>Kirkby Moor</t>
  </si>
  <si>
    <t>kirkha_11_a</t>
  </si>
  <si>
    <t>Kirkhall Lane</t>
  </si>
  <si>
    <t>kirkha_11_b</t>
  </si>
  <si>
    <t>kirkwf_11_a</t>
  </si>
  <si>
    <t>Kirkwf</t>
  </si>
  <si>
    <t>kirlon_11_a</t>
  </si>
  <si>
    <t>Kirkby Lonsdale</t>
  </si>
  <si>
    <t>kirlon_11_b</t>
  </si>
  <si>
    <t>kirlon_33_a</t>
  </si>
  <si>
    <t>kirlon_33_b</t>
  </si>
  <si>
    <t>kirste_11_a</t>
  </si>
  <si>
    <t>Kirkby Stephen</t>
  </si>
  <si>
    <t>kirste_11_b</t>
  </si>
  <si>
    <t>kirste_33_a</t>
  </si>
  <si>
    <t>kirste_33_b</t>
  </si>
  <si>
    <t>kirtho_11_a</t>
  </si>
  <si>
    <t>Kirkby Thore</t>
  </si>
  <si>
    <t>kirtho_11_b</t>
  </si>
  <si>
    <t>kitgrn_33_a</t>
  </si>
  <si>
    <t>Kitt Green</t>
  </si>
  <si>
    <t>kitgrn_33_b</t>
  </si>
  <si>
    <t>kitgrn_6.6_a</t>
  </si>
  <si>
    <t>kitgrn_6.6_b</t>
  </si>
  <si>
    <t>knomil_33_a</t>
  </si>
  <si>
    <t>Knott Mill</t>
  </si>
  <si>
    <t>knomil_33_b</t>
  </si>
  <si>
    <t>knomil_6.6_a</t>
  </si>
  <si>
    <t>knomil_6.6_b</t>
  </si>
  <si>
    <t>lamber_33_a</t>
  </si>
  <si>
    <t>Lamberhead</t>
  </si>
  <si>
    <t>lamber_33_b</t>
  </si>
  <si>
    <t>lamber_6.6_a</t>
  </si>
  <si>
    <t>lamber_6.6_b</t>
  </si>
  <si>
    <t>lambwf_0.69_a</t>
  </si>
  <si>
    <t>Lambwf</t>
  </si>
  <si>
    <t>lambwf_33_a</t>
  </si>
  <si>
    <t>Lambrigg Windfarm</t>
  </si>
  <si>
    <t>lancas_11_a</t>
  </si>
  <si>
    <t>Lancaster</t>
  </si>
  <si>
    <t>lancas_11_b</t>
  </si>
  <si>
    <t>lancas_33_a</t>
  </si>
  <si>
    <t>lancas_33_b</t>
  </si>
  <si>
    <t>lancas_33_c</t>
  </si>
  <si>
    <t>langle_11_a</t>
  </si>
  <si>
    <t>Langley</t>
  </si>
  <si>
    <t>langle_11_b</t>
  </si>
  <si>
    <t>langle_33_a</t>
  </si>
  <si>
    <t>langle_33_b</t>
  </si>
  <si>
    <t>langrd_6.6_a</t>
  </si>
  <si>
    <t>Langroyd Rd</t>
  </si>
  <si>
    <t>langrd_6.6_b</t>
  </si>
  <si>
    <t>lascar_33_a</t>
  </si>
  <si>
    <t>Lascar Battery Storage</t>
  </si>
  <si>
    <t>leigh_11_a</t>
  </si>
  <si>
    <t>Leigh</t>
  </si>
  <si>
    <t>levens_33_a</t>
  </si>
  <si>
    <t>Levenshulme</t>
  </si>
  <si>
    <t>levens_33_b</t>
  </si>
  <si>
    <t>levens_6.6_a</t>
  </si>
  <si>
    <t>levens_6.6_b</t>
  </si>
  <si>
    <t>levens_6.6_ner</t>
  </si>
  <si>
    <t>leylan_33_a</t>
  </si>
  <si>
    <t>Leyland</t>
  </si>
  <si>
    <t>leylan_33_b</t>
  </si>
  <si>
    <t>leynat_11_a</t>
  </si>
  <si>
    <t>Leyland National</t>
  </si>
  <si>
    <t>leynat_11_b</t>
  </si>
  <si>
    <t>lithul_11_a</t>
  </si>
  <si>
    <t>Little Hulton</t>
  </si>
  <si>
    <t>lithul_11_b</t>
  </si>
  <si>
    <t>litsal_11_a</t>
  </si>
  <si>
    <t>Little Salkeld</t>
  </si>
  <si>
    <t>litsal_11_b</t>
  </si>
  <si>
    <t>little_6.6_a</t>
  </si>
  <si>
    <t>Littleborough</t>
  </si>
  <si>
    <t>little_6.6_b</t>
  </si>
  <si>
    <t>lodgln_0.4_a</t>
  </si>
  <si>
    <t>Lodge Lane South Gen</t>
  </si>
  <si>
    <t>lodgln_33_a</t>
  </si>
  <si>
    <t>Lodgln</t>
  </si>
  <si>
    <t>lodgln_33_b</t>
  </si>
  <si>
    <t>lonbri_6.6_a</t>
  </si>
  <si>
    <t>Longford Bridge</t>
  </si>
  <si>
    <t>lonbri_6.6_b</t>
  </si>
  <si>
    <t>longri_6.6_a</t>
  </si>
  <si>
    <t>Longridge</t>
  </si>
  <si>
    <t>longri_6.6_b</t>
  </si>
  <si>
    <t>longsi_33_a</t>
  </si>
  <si>
    <t>Longsight</t>
  </si>
  <si>
    <t>longsi_33_b</t>
  </si>
  <si>
    <t>longsi_6.6_a</t>
  </si>
  <si>
    <t>longsi_6.6_b</t>
  </si>
  <si>
    <t>lostoc_11_a</t>
  </si>
  <si>
    <t>Lostock</t>
  </si>
  <si>
    <t>lostoc_11_b</t>
  </si>
  <si>
    <t>lowdar_132_c</t>
  </si>
  <si>
    <t>Lowdar</t>
  </si>
  <si>
    <t>lowdar_132_gt1</t>
  </si>
  <si>
    <t>Lower Darwen</t>
  </si>
  <si>
    <t>lowdar_132_gt2</t>
  </si>
  <si>
    <t>lowdar_33_a</t>
  </si>
  <si>
    <t>lowdar_33_b</t>
  </si>
  <si>
    <t>lowdar_33_c</t>
  </si>
  <si>
    <t>lowdar_6.6_a</t>
  </si>
  <si>
    <t>lowdar_6.6_b</t>
  </si>
  <si>
    <t>lyonrd_6.6_a</t>
  </si>
  <si>
    <t>Lyons Rd</t>
  </si>
  <si>
    <t>lyonrd_6.6_b</t>
  </si>
  <si>
    <t>lytham_33_a</t>
  </si>
  <si>
    <t>Lytham</t>
  </si>
  <si>
    <t>lytham_33_b</t>
  </si>
  <si>
    <t>maccle_33_a</t>
  </si>
  <si>
    <t>Macclesfield</t>
  </si>
  <si>
    <t>maccle_33_b</t>
  </si>
  <si>
    <t>manair_11_a</t>
  </si>
  <si>
    <t>Manair</t>
  </si>
  <si>
    <t>manair_11_b</t>
  </si>
  <si>
    <t>manuni_6.6_a</t>
  </si>
  <si>
    <t>Manchester University</t>
  </si>
  <si>
    <t>manuni_6.6_b</t>
  </si>
  <si>
    <t>marple_11_a</t>
  </si>
  <si>
    <t>Marple</t>
  </si>
  <si>
    <t>marton_33_a</t>
  </si>
  <si>
    <t>Marton</t>
  </si>
  <si>
    <t>marton_33_b</t>
  </si>
  <si>
    <t>marton_6.6_a</t>
  </si>
  <si>
    <t>marton_6.6_b</t>
  </si>
  <si>
    <t>martrd_11_a</t>
  </si>
  <si>
    <t>Martens Rd Stor</t>
  </si>
  <si>
    <t>martrd_33_a</t>
  </si>
  <si>
    <t>Martrd</t>
  </si>
  <si>
    <t>marypo_11_a</t>
  </si>
  <si>
    <t>Maryport</t>
  </si>
  <si>
    <t>marypo_11_b</t>
  </si>
  <si>
    <t>math_11_a</t>
  </si>
  <si>
    <t>Math</t>
  </si>
  <si>
    <t>meanmo_33_a</t>
  </si>
  <si>
    <t>Meanmo</t>
  </si>
  <si>
    <t>mediac_33_t11</t>
  </si>
  <si>
    <t>Mediac</t>
  </si>
  <si>
    <t>mediac_33_t12</t>
  </si>
  <si>
    <t>mediac_6.6_t11</t>
  </si>
  <si>
    <t>Media City</t>
  </si>
  <si>
    <t>mediac_6.6_t12</t>
  </si>
  <si>
    <t>mellin_11_a</t>
  </si>
  <si>
    <t>Melling</t>
  </si>
  <si>
    <t>mellin_33_t11</t>
  </si>
  <si>
    <t xml:space="preserve">Melling                                 </t>
  </si>
  <si>
    <t>mellis_11_a</t>
  </si>
  <si>
    <t>Mellishaw Lane Gen</t>
  </si>
  <si>
    <t>mellis_33_a</t>
  </si>
  <si>
    <t>Mellis</t>
  </si>
  <si>
    <t>meresi_6.6_a</t>
  </si>
  <si>
    <t>Mereside</t>
  </si>
  <si>
    <t>meresi_6.6_b</t>
  </si>
  <si>
    <t>michel_6.6_a</t>
  </si>
  <si>
    <t>Michel</t>
  </si>
  <si>
    <t>midjun_11_a</t>
  </si>
  <si>
    <t>Middleton Junction</t>
  </si>
  <si>
    <t>midjun_11_b</t>
  </si>
  <si>
    <t>midway_11_a</t>
  </si>
  <si>
    <t>Midway</t>
  </si>
  <si>
    <t>midway_11_b</t>
  </si>
  <si>
    <t>milnro_6.6_a</t>
  </si>
  <si>
    <t>Milnrow</t>
  </si>
  <si>
    <t>milnro_6.6_b</t>
  </si>
  <si>
    <t>mintsf_11_a</t>
  </si>
  <si>
    <t>Mintsfeet</t>
  </si>
  <si>
    <t>mintsf_11_b</t>
  </si>
  <si>
    <t>mirror_6.6_a</t>
  </si>
  <si>
    <t>Mirror</t>
  </si>
  <si>
    <t>mirror_6.6_b</t>
  </si>
  <si>
    <t>mitech_11_a</t>
  </si>
  <si>
    <t>Mitech</t>
  </si>
  <si>
    <t>mitech_11_b</t>
  </si>
  <si>
    <t>mjhnhs_6.6_a</t>
  </si>
  <si>
    <t>Mjhnhs</t>
  </si>
  <si>
    <t>mjhnhs_6.6_b</t>
  </si>
  <si>
    <t>mjhnhs_6.6_c</t>
  </si>
  <si>
    <t>modspa_11_a</t>
  </si>
  <si>
    <t>Modspa</t>
  </si>
  <si>
    <t>monsal_6.6_a</t>
  </si>
  <si>
    <t>Monsall</t>
  </si>
  <si>
    <t>monsal_6.6_b</t>
  </si>
  <si>
    <t>monton_33_a</t>
  </si>
  <si>
    <t>Monton</t>
  </si>
  <si>
    <t>monton_33_b</t>
  </si>
  <si>
    <t>monton_6.6_a</t>
  </si>
  <si>
    <t>monton_6.6_b</t>
  </si>
  <si>
    <t>monton_6.6_ner</t>
  </si>
  <si>
    <t>moorfd_11_a</t>
  </si>
  <si>
    <t>Moorfield Drive Gen</t>
  </si>
  <si>
    <t>moorfd_33_a</t>
  </si>
  <si>
    <t>Moorfd</t>
  </si>
  <si>
    <t>moorfd_33_b</t>
  </si>
  <si>
    <t>moorsi_33_a</t>
  </si>
  <si>
    <t>Moorside</t>
  </si>
  <si>
    <t>moorsi_6.6_a</t>
  </si>
  <si>
    <t>moorsi_6.6_b</t>
  </si>
  <si>
    <t>morpar_11_a</t>
  </si>
  <si>
    <t>Morton Pk</t>
  </si>
  <si>
    <t>morpar_11_b</t>
  </si>
  <si>
    <t>moside_33_a</t>
  </si>
  <si>
    <t>Moss Side(Longsight)</t>
  </si>
  <si>
    <t>moside_33_b</t>
  </si>
  <si>
    <t>moside_6.6_a</t>
  </si>
  <si>
    <t>moside_6.6_b</t>
  </si>
  <si>
    <t>Moss Side (Longsight)</t>
  </si>
  <si>
    <t>moslan_11_a</t>
  </si>
  <si>
    <t>Moss Lane</t>
  </si>
  <si>
    <t>moslan_11_b</t>
  </si>
  <si>
    <t>Moss Ln (T12)</t>
  </si>
  <si>
    <t>moslan_33_a</t>
  </si>
  <si>
    <t>Moss Lane T11</t>
  </si>
  <si>
    <t>moslan_33_b</t>
  </si>
  <si>
    <t>Moss Lane T12</t>
  </si>
  <si>
    <t>mosley_11_a</t>
  </si>
  <si>
    <t>Mossley</t>
  </si>
  <si>
    <t>mosley_11_b</t>
  </si>
  <si>
    <t>moslrd_6.6_a</t>
  </si>
  <si>
    <t>Mosley Rd</t>
  </si>
  <si>
    <t>moslrd_6.6_b</t>
  </si>
  <si>
    <t>mosnok_11_a</t>
  </si>
  <si>
    <t>Moss Nook</t>
  </si>
  <si>
    <t>mosnok_11_b</t>
  </si>
  <si>
    <t>mosnok_25_a</t>
  </si>
  <si>
    <t>mosnok_33_a</t>
  </si>
  <si>
    <t>mosnok_33_b</t>
  </si>
  <si>
    <t>mosnok_33_c</t>
  </si>
  <si>
    <t>mossid_11_a</t>
  </si>
  <si>
    <t>Moss Side (Leyland)</t>
  </si>
  <si>
    <t>mossid_11_b</t>
  </si>
  <si>
    <t>mounts_33_a</t>
  </si>
  <si>
    <t>Mount Street</t>
  </si>
  <si>
    <t>mounts_33_b</t>
  </si>
  <si>
    <t>mounts_6.6_a</t>
  </si>
  <si>
    <t>Mount St</t>
  </si>
  <si>
    <t>mounts_6.6_b</t>
  </si>
  <si>
    <t>musgrd_6.6_a</t>
  </si>
  <si>
    <t>Musgrave Rd</t>
  </si>
  <si>
    <t>musgrd_6.6_b</t>
  </si>
  <si>
    <t>natlan_25_a</t>
  </si>
  <si>
    <t>Natlan</t>
  </si>
  <si>
    <t>natlan_25_b</t>
  </si>
  <si>
    <t>natsav_6.6_a</t>
  </si>
  <si>
    <t>Natsav</t>
  </si>
  <si>
    <t>nelson_33_a</t>
  </si>
  <si>
    <t>Nelson</t>
  </si>
  <si>
    <t>nelson_33_b</t>
  </si>
  <si>
    <t>nelson_6.6_a</t>
  </si>
  <si>
    <t>nelson_6.6_b</t>
  </si>
  <si>
    <t>nelsst_11_a</t>
  </si>
  <si>
    <t>Nelsst</t>
  </si>
  <si>
    <t>nelsst_33_a</t>
  </si>
  <si>
    <t>Nelson Street</t>
  </si>
  <si>
    <t>newby_11_a</t>
  </si>
  <si>
    <t>Newby</t>
  </si>
  <si>
    <t>newby_33_a</t>
  </si>
  <si>
    <t>newby_33_b</t>
  </si>
  <si>
    <t>newhea_33_a</t>
  </si>
  <si>
    <t>Newton Heath A</t>
  </si>
  <si>
    <t>newhea_33_b</t>
  </si>
  <si>
    <t>Newton Heath B</t>
  </si>
  <si>
    <t>newhea_6.6_a</t>
  </si>
  <si>
    <t>Newton Heath</t>
  </si>
  <si>
    <t>newhea_tee</t>
  </si>
  <si>
    <t>Newhea</t>
  </si>
  <si>
    <t>newlun_11_a</t>
  </si>
  <si>
    <t>Newbiggin On Lune</t>
  </si>
  <si>
    <t>newmil_33_a</t>
  </si>
  <si>
    <t>New Mills</t>
  </si>
  <si>
    <t>newmil_33_b</t>
  </si>
  <si>
    <t>newmos_33_a</t>
  </si>
  <si>
    <t>New Moston</t>
  </si>
  <si>
    <t>newmos_33_b</t>
  </si>
  <si>
    <t>newmos_6.6_a</t>
  </si>
  <si>
    <t>newmos_6.6_b</t>
  </si>
  <si>
    <t>newton_11_a</t>
  </si>
  <si>
    <t>Newton</t>
  </si>
  <si>
    <t>newton_11_b</t>
  </si>
  <si>
    <t>newwil_11_a</t>
  </si>
  <si>
    <t>Newton Le Willows</t>
  </si>
  <si>
    <t>newwil_11_b</t>
  </si>
  <si>
    <t>newwil_33_a</t>
  </si>
  <si>
    <t>newwil_33_b</t>
  </si>
  <si>
    <t>norbre_33_a</t>
  </si>
  <si>
    <t>Norbreck</t>
  </si>
  <si>
    <t>norbre_33_b</t>
  </si>
  <si>
    <t>norbre_33_t12</t>
  </si>
  <si>
    <t>norbre_6.6_a</t>
  </si>
  <si>
    <t>norbre_6.6_b</t>
  </si>
  <si>
    <t>norbry_11_a</t>
  </si>
  <si>
    <t>Norbury</t>
  </si>
  <si>
    <t>norbry_11_b</t>
  </si>
  <si>
    <t>norbry_33_a</t>
  </si>
  <si>
    <t>norbry_33_b</t>
  </si>
  <si>
    <t>northn_33_a</t>
  </si>
  <si>
    <t>Northenden</t>
  </si>
  <si>
    <t>northn_33_b</t>
  </si>
  <si>
    <t>northn_6.6_a</t>
  </si>
  <si>
    <t>northn_6.6_b</t>
  </si>
  <si>
    <t>nwgpar_6.6_a</t>
  </si>
  <si>
    <t>Nwgb Partington</t>
  </si>
  <si>
    <t>nwgpar_6.6_b</t>
  </si>
  <si>
    <t>oakfld_33_a</t>
  </si>
  <si>
    <t>Oakfld</t>
  </si>
  <si>
    <t>ofertn_33_a</t>
  </si>
  <si>
    <t>Offerton</t>
  </si>
  <si>
    <t>ofertn_33_b</t>
  </si>
  <si>
    <t>ofertn_6.6_a</t>
  </si>
  <si>
    <t>ofertn_6.6_b</t>
  </si>
  <si>
    <t>opensh_6.6_a</t>
  </si>
  <si>
    <t>Openshaw</t>
  </si>
  <si>
    <t>opensh_6.6_b</t>
  </si>
  <si>
    <t>orchen_0.69_a</t>
  </si>
  <si>
    <t>Orchard End Wf</t>
  </si>
  <si>
    <t>orchen_33_a</t>
  </si>
  <si>
    <t>Orchen</t>
  </si>
  <si>
    <t>ormon_0.95_a</t>
  </si>
  <si>
    <t>Ormon</t>
  </si>
  <si>
    <t>ormon_0.95_b</t>
  </si>
  <si>
    <t>ormon_132_tee</t>
  </si>
  <si>
    <t>ormon_33_a</t>
  </si>
  <si>
    <t>ormon_33_b</t>
  </si>
  <si>
    <t>ormon_33_b11</t>
  </si>
  <si>
    <t>ormon_33_b21</t>
  </si>
  <si>
    <t>ormon_33_comp</t>
  </si>
  <si>
    <t>ormon_33_off</t>
  </si>
  <si>
    <t>ormski_11_a</t>
  </si>
  <si>
    <t>Ormskirk</t>
  </si>
  <si>
    <t>ormski_11_b</t>
  </si>
  <si>
    <t>ormski_33_a</t>
  </si>
  <si>
    <t>ormski_33_b</t>
  </si>
  <si>
    <t>orrell_33_a</t>
  </si>
  <si>
    <t>Orrell</t>
  </si>
  <si>
    <t>orrell_33_b</t>
  </si>
  <si>
    <t>padiha_11_a</t>
  </si>
  <si>
    <t>Padiham</t>
  </si>
  <si>
    <t>padiha_11_b</t>
  </si>
  <si>
    <t>padiha_132_mb1</t>
  </si>
  <si>
    <t>padiha_132_mb2</t>
  </si>
  <si>
    <t>padiha_132_rb1</t>
  </si>
  <si>
    <t>padiha_132_rb2</t>
  </si>
  <si>
    <t>padiha_33_a</t>
  </si>
  <si>
    <t>padiha_33_b</t>
  </si>
  <si>
    <t>parksi_25_a</t>
  </si>
  <si>
    <t>Parksi</t>
  </si>
  <si>
    <t>parksi_25_b</t>
  </si>
  <si>
    <t>pastur_33_a</t>
  </si>
  <si>
    <t>Pastur</t>
  </si>
  <si>
    <t>peel_132_mb1</t>
  </si>
  <si>
    <t>Peel</t>
  </si>
  <si>
    <t>peel_132_mb2</t>
  </si>
  <si>
    <t>peel_33_a</t>
  </si>
  <si>
    <t>peel_33_b</t>
  </si>
  <si>
    <t>peel_6.6_mb1</t>
  </si>
  <si>
    <t>peel_6.6_mb2</t>
  </si>
  <si>
    <t>peelst_11_a</t>
  </si>
  <si>
    <t>Peel St</t>
  </si>
  <si>
    <t>pendle_6.6_a</t>
  </si>
  <si>
    <t>Pendleton</t>
  </si>
  <si>
    <t>pendle_6.6_b</t>
  </si>
  <si>
    <t>penrit_11_a</t>
  </si>
  <si>
    <t>Penrith T11 &amp; T12</t>
  </si>
  <si>
    <t>penrit_11_b</t>
  </si>
  <si>
    <t>penrit_11_c</t>
  </si>
  <si>
    <t>Penrith T13</t>
  </si>
  <si>
    <t>penrit_25_a</t>
  </si>
  <si>
    <t>penrit_25_b</t>
  </si>
  <si>
    <t>penrit_33_a</t>
  </si>
  <si>
    <t>Penrith</t>
  </si>
  <si>
    <t>penrit_33_b</t>
  </si>
  <si>
    <t>penwea_132_mb3</t>
  </si>
  <si>
    <t>Penwortham East M4/R4</t>
  </si>
  <si>
    <t>penwea_132_mb4</t>
  </si>
  <si>
    <t>penwea_132_rb3</t>
  </si>
  <si>
    <t>penwwe_132_mb2</t>
  </si>
  <si>
    <t>Penwwe</t>
  </si>
  <si>
    <t>penwwe_132_rb2</t>
  </si>
  <si>
    <t>petban_11_a</t>
  </si>
  <si>
    <t>Petteril Bank</t>
  </si>
  <si>
    <t>petban_11_b</t>
  </si>
  <si>
    <t>petban_33_a</t>
  </si>
  <si>
    <t>Petterill Bank</t>
  </si>
  <si>
    <t>petban_33_b</t>
  </si>
  <si>
    <t>philan_6.6_a</t>
  </si>
  <si>
    <t>Phillips Lane</t>
  </si>
  <si>
    <t>piccad_6.6_a</t>
  </si>
  <si>
    <t>Piccadilly</t>
  </si>
  <si>
    <t>piccad_6.6_b</t>
  </si>
  <si>
    <t>pimbo_11_a</t>
  </si>
  <si>
    <t>Pimbo</t>
  </si>
  <si>
    <t>pimbo_11_b</t>
  </si>
  <si>
    <t>pimbo_33_a</t>
  </si>
  <si>
    <t>pimbo_33_b</t>
  </si>
  <si>
    <t>pimbor_11_a</t>
  </si>
  <si>
    <t>Pimbo Road Gen</t>
  </si>
  <si>
    <t>pimbor_33_a</t>
  </si>
  <si>
    <t>pireli_11_a</t>
  </si>
  <si>
    <t>Pireli</t>
  </si>
  <si>
    <t>pireli_11_b</t>
  </si>
  <si>
    <t>pirell_11_a</t>
  </si>
  <si>
    <t>Pirelli</t>
  </si>
  <si>
    <t>pirell_11_b</t>
  </si>
  <si>
    <t>portwd_6.6_a</t>
  </si>
  <si>
    <t>Portwood</t>
  </si>
  <si>
    <t>portwd_6.6_b</t>
  </si>
  <si>
    <t>poultn_6.6_a</t>
  </si>
  <si>
    <t>Poulton</t>
  </si>
  <si>
    <t>poultn_6.6_b</t>
  </si>
  <si>
    <t>poyntn_11_a</t>
  </si>
  <si>
    <t>Poynton</t>
  </si>
  <si>
    <t>poyntn_11_b</t>
  </si>
  <si>
    <t>ppg_11_a</t>
  </si>
  <si>
    <t>Ppg</t>
  </si>
  <si>
    <t>ppg_11_c</t>
  </si>
  <si>
    <t>ppg_33_a</t>
  </si>
  <si>
    <t>presor_6.6_a</t>
  </si>
  <si>
    <t>Preston Old Rd</t>
  </si>
  <si>
    <t>presor_6.6_b</t>
  </si>
  <si>
    <t>pressa_11_a</t>
  </si>
  <si>
    <t>Preesall</t>
  </si>
  <si>
    <t>pressa_11_b</t>
  </si>
  <si>
    <t>preste_33_a</t>
  </si>
  <si>
    <t>Preston East</t>
  </si>
  <si>
    <t>preste_33_b</t>
  </si>
  <si>
    <t>preste_6.6_a</t>
  </si>
  <si>
    <t>preste_6.6_b</t>
  </si>
  <si>
    <t>prestw_6.6_a</t>
  </si>
  <si>
    <t>Prestwich</t>
  </si>
  <si>
    <t>prestw_6.6_b</t>
  </si>
  <si>
    <t>prihil_33_a</t>
  </si>
  <si>
    <t>Prinny Hill</t>
  </si>
  <si>
    <t>prihil_6.6_a</t>
  </si>
  <si>
    <t>prinst_33_a</t>
  </si>
  <si>
    <t>Prince Street</t>
  </si>
  <si>
    <t>prinst_6.6_a</t>
  </si>
  <si>
    <t>Pringle St</t>
  </si>
  <si>
    <t>prinst_6.6_b</t>
  </si>
  <si>
    <t>quaysi_11_a</t>
  </si>
  <si>
    <t>Quayside</t>
  </si>
  <si>
    <t>quaysi_11_b</t>
  </si>
  <si>
    <t>queens_6.6_a</t>
  </si>
  <si>
    <t>Queens</t>
  </si>
  <si>
    <t>queens_6.6_b</t>
  </si>
  <si>
    <t>Queens Park</t>
  </si>
  <si>
    <t>queens_6.6_c</t>
  </si>
  <si>
    <t>querpk_33_a</t>
  </si>
  <si>
    <t>Quernmore Park</t>
  </si>
  <si>
    <t>querpk_33_b</t>
  </si>
  <si>
    <t>querpk_33_c</t>
  </si>
  <si>
    <t>querpk_33_d</t>
  </si>
  <si>
    <t>querpk_6.6_a</t>
  </si>
  <si>
    <t>querpk_6.6_b</t>
  </si>
  <si>
    <t>radcli_11_1a</t>
  </si>
  <si>
    <t>Radcliffesect1A&amp;2A</t>
  </si>
  <si>
    <t>radcli_11_1b</t>
  </si>
  <si>
    <t>Radcliffesect1B&amp;2B</t>
  </si>
  <si>
    <t>radcli_11_2a</t>
  </si>
  <si>
    <t>radcli_11_2b</t>
  </si>
  <si>
    <t>rakeln_11_a</t>
  </si>
  <si>
    <t>Rake Lane Generation</t>
  </si>
  <si>
    <t>rakeln_33_a</t>
  </si>
  <si>
    <t>Rakeln</t>
  </si>
  <si>
    <t>randst_33_a</t>
  </si>
  <si>
    <t>Randal Street</t>
  </si>
  <si>
    <t>randst_33_b</t>
  </si>
  <si>
    <t>randst_6.6_a</t>
  </si>
  <si>
    <t>Randal St</t>
  </si>
  <si>
    <t>randst_6.6_b</t>
  </si>
  <si>
    <t>rawtrd_6.6_a</t>
  </si>
  <si>
    <t>Rawtenstall Rd</t>
  </si>
  <si>
    <t>rawtrd_6.6_b</t>
  </si>
  <si>
    <t>reamos_0.66_gen</t>
  </si>
  <si>
    <t>Reaps Moss Wf</t>
  </si>
  <si>
    <t>reamos_33_a</t>
  </si>
  <si>
    <t>Reamos</t>
  </si>
  <si>
    <t>redban_33_b</t>
  </si>
  <si>
    <t>Red Bank</t>
  </si>
  <si>
    <t>redban_33_c</t>
  </si>
  <si>
    <t>redval_6.6_a</t>
  </si>
  <si>
    <t>Reddish Vale</t>
  </si>
  <si>
    <t>redval_6.6_b</t>
  </si>
  <si>
    <t>rema_11_a</t>
  </si>
  <si>
    <t>Rema</t>
  </si>
  <si>
    <t>ribble_33_a</t>
  </si>
  <si>
    <t>Ribble</t>
  </si>
  <si>
    <t>ribble_33_b</t>
  </si>
  <si>
    <t>ribble_33_c</t>
  </si>
  <si>
    <t>ribble_33_te3</t>
  </si>
  <si>
    <t>ribdal_11_c</t>
  </si>
  <si>
    <t>Ribblesdale T13</t>
  </si>
  <si>
    <t>ribdal_11_d</t>
  </si>
  <si>
    <t>Ribblesdale T14</t>
  </si>
  <si>
    <t>ribdal_33_a</t>
  </si>
  <si>
    <t>Ribblesdale</t>
  </si>
  <si>
    <t>ribdal_33_b</t>
  </si>
  <si>
    <t>ribdal_33_c</t>
  </si>
  <si>
    <t>ribton_6.6_a</t>
  </si>
  <si>
    <t>Ribbleton</t>
  </si>
  <si>
    <t>ribton_6.6_b</t>
  </si>
  <si>
    <t>rinpry_11_a</t>
  </si>
  <si>
    <t>Ringley</t>
  </si>
  <si>
    <t>rinpry_11_b</t>
  </si>
  <si>
    <t>risley_11_a</t>
  </si>
  <si>
    <t>Risley</t>
  </si>
  <si>
    <t>risley_11_b</t>
  </si>
  <si>
    <t>risley_132_gt2</t>
  </si>
  <si>
    <t>roaned_0.4_a</t>
  </si>
  <si>
    <t>Roaned</t>
  </si>
  <si>
    <t>roaned_33_a</t>
  </si>
  <si>
    <t>robhal_6.6_a</t>
  </si>
  <si>
    <t>Robert Hall St</t>
  </si>
  <si>
    <t>robhal_6.6_b</t>
  </si>
  <si>
    <t>robinr_0.69_a</t>
  </si>
  <si>
    <t>Robin Rigg Windfarm</t>
  </si>
  <si>
    <t>robinr_0.69_b</t>
  </si>
  <si>
    <t>robinr_0.69_c</t>
  </si>
  <si>
    <t>robinr_0.69_d</t>
  </si>
  <si>
    <t>robinr_132_gt1</t>
  </si>
  <si>
    <t>Robinr</t>
  </si>
  <si>
    <t>robinr_132_gt2</t>
  </si>
  <si>
    <t>robinr_33_a</t>
  </si>
  <si>
    <t>robinr_33_b</t>
  </si>
  <si>
    <t>robinr_33_f3</t>
  </si>
  <si>
    <t>robinr_33_f4</t>
  </si>
  <si>
    <t>robinr_33_f7</t>
  </si>
  <si>
    <t>robinr_33_f8</t>
  </si>
  <si>
    <t>roccen_33_a</t>
  </si>
  <si>
    <t>Rochdale</t>
  </si>
  <si>
    <t>roccen_33_b</t>
  </si>
  <si>
    <t>roccen_6.6_a</t>
  </si>
  <si>
    <t>Rochdale Central</t>
  </si>
  <si>
    <t>roccen_6.6_c</t>
  </si>
  <si>
    <t>roccen_6.6_d</t>
  </si>
  <si>
    <t>rochda_132_mb1</t>
  </si>
  <si>
    <t>Rochdale Reserve 1</t>
  </si>
  <si>
    <t>rochda_132_mb2</t>
  </si>
  <si>
    <t>Rochdale Main 1/2 &amp; Reserve 2</t>
  </si>
  <si>
    <t>rochda_132_rb1</t>
  </si>
  <si>
    <t>rochda_132_rb2</t>
  </si>
  <si>
    <t>rock_33_t11</t>
  </si>
  <si>
    <t>Rock</t>
  </si>
  <si>
    <t>rock_33_t12</t>
  </si>
  <si>
    <t>rock_6.6_a</t>
  </si>
  <si>
    <t>rock_6.6_b</t>
  </si>
  <si>
    <t>romard_6.6_a</t>
  </si>
  <si>
    <t>Roman Rd</t>
  </si>
  <si>
    <t>romard_6.6_b</t>
  </si>
  <si>
    <t>romily_11_a</t>
  </si>
  <si>
    <t>Romiley</t>
  </si>
  <si>
    <t>romily_11_b</t>
  </si>
  <si>
    <t>romily_33_a</t>
  </si>
  <si>
    <t>romily_33_b</t>
  </si>
  <si>
    <t>roosco_11_a</t>
  </si>
  <si>
    <t>Roosecote Bess</t>
  </si>
  <si>
    <t>roosec_132_mb1</t>
  </si>
  <si>
    <t>Roosecote</t>
  </si>
  <si>
    <t>roosec_132_mb2</t>
  </si>
  <si>
    <t>roosec_132_rb1</t>
  </si>
  <si>
    <t>roosec_132_rb2</t>
  </si>
  <si>
    <t>rossal_6.6_a</t>
  </si>
  <si>
    <t>Rossall</t>
  </si>
  <si>
    <t>rossen_33_a</t>
  </si>
  <si>
    <t>Rossendale</t>
  </si>
  <si>
    <t>rossen_33_b</t>
  </si>
  <si>
    <t>royton_33_a</t>
  </si>
  <si>
    <t>Royton</t>
  </si>
  <si>
    <t>royton_33_b</t>
  </si>
  <si>
    <t>royton_6.6_a</t>
  </si>
  <si>
    <t>royton_6.6_b</t>
  </si>
  <si>
    <t>sale_33_a</t>
  </si>
  <si>
    <t>Sale</t>
  </si>
  <si>
    <t>sale_33_b</t>
  </si>
  <si>
    <t>sale_6.6_a</t>
  </si>
  <si>
    <t>sale_6.6_b</t>
  </si>
  <si>
    <t>salemo_33_a</t>
  </si>
  <si>
    <t>Sale Moor</t>
  </si>
  <si>
    <t>salemo_33_b</t>
  </si>
  <si>
    <t>salemo_6.6_a</t>
  </si>
  <si>
    <t>salqua_6.6_a</t>
  </si>
  <si>
    <t>Salford Quays</t>
  </si>
  <si>
    <t>salqua_6.6_b</t>
  </si>
  <si>
    <t>salwic_11_a</t>
  </si>
  <si>
    <t>Salwick</t>
  </si>
  <si>
    <t>salwic_11_b</t>
  </si>
  <si>
    <t>salwic_33_a</t>
  </si>
  <si>
    <t>salwic_33_b</t>
  </si>
  <si>
    <t>salwic_33_c</t>
  </si>
  <si>
    <t>sandga_11_a</t>
  </si>
  <si>
    <t>Sandgate</t>
  </si>
  <si>
    <t>sandga_11_b</t>
  </si>
  <si>
    <t>sandga_33_a</t>
  </si>
  <si>
    <t>sandga_33_b</t>
  </si>
  <si>
    <t>sappi_11_a</t>
  </si>
  <si>
    <t>Sappi Paper Mill</t>
  </si>
  <si>
    <t>sappi_132_gt1</t>
  </si>
  <si>
    <t>Sappi</t>
  </si>
  <si>
    <t>scaris_11_a</t>
  </si>
  <si>
    <t>Scarisbrick</t>
  </si>
  <si>
    <t>scott_11_a</t>
  </si>
  <si>
    <t>Scott</t>
  </si>
  <si>
    <t>scott_11_b</t>
  </si>
  <si>
    <t>scott_11_c</t>
  </si>
  <si>
    <t>scott_11_d</t>
  </si>
  <si>
    <t>scott_11_e</t>
  </si>
  <si>
    <t>sctmor_0.66_a</t>
  </si>
  <si>
    <t>Sctmor</t>
  </si>
  <si>
    <t>sctmor_0.66_b</t>
  </si>
  <si>
    <t>sctmor_0.66_c</t>
  </si>
  <si>
    <t>sctmor_33_a</t>
  </si>
  <si>
    <t>seberg_11_a</t>
  </si>
  <si>
    <t>Sebergham</t>
  </si>
  <si>
    <t>sedber_11_a</t>
  </si>
  <si>
    <t>Sedbergh</t>
  </si>
  <si>
    <t>sedber_11_b</t>
  </si>
  <si>
    <t>sellaf_132_mb1</t>
  </si>
  <si>
    <t>Sellafield</t>
  </si>
  <si>
    <t>sellaf_132_mb2</t>
  </si>
  <si>
    <t>sellaf_132_rb1</t>
  </si>
  <si>
    <t>sellaf_132_rb2</t>
  </si>
  <si>
    <t>selsmi_11_a</t>
  </si>
  <si>
    <t>Selsmire</t>
  </si>
  <si>
    <t>semacc_11_a</t>
  </si>
  <si>
    <t>S.E. Macclesfield</t>
  </si>
  <si>
    <t>semacc_11_b</t>
  </si>
  <si>
    <t>semacc_33_a</t>
  </si>
  <si>
    <t>semacc_33_b</t>
  </si>
  <si>
    <t>settle_11_a</t>
  </si>
  <si>
    <t>Settle</t>
  </si>
  <si>
    <t>settle_33_a</t>
  </si>
  <si>
    <t>sevsta_11_a</t>
  </si>
  <si>
    <t>Seven Stars</t>
  </si>
  <si>
    <t>shanon_6.6_a</t>
  </si>
  <si>
    <t>Shannon St</t>
  </si>
  <si>
    <t>shanon_6.6_b</t>
  </si>
  <si>
    <t>shap_11_a</t>
  </si>
  <si>
    <t>Shap</t>
  </si>
  <si>
    <t>shap_11_b</t>
  </si>
  <si>
    <t>shap_33_a</t>
  </si>
  <si>
    <t>shap_33_b</t>
  </si>
  <si>
    <t>shaw_6.6_a</t>
  </si>
  <si>
    <t>Shaw</t>
  </si>
  <si>
    <t>shaw_6.6_b</t>
  </si>
  <si>
    <t>shellc_11</t>
  </si>
  <si>
    <t>Shell Carrington</t>
  </si>
  <si>
    <t>shellc_33_a</t>
  </si>
  <si>
    <t>Shellc</t>
  </si>
  <si>
    <t>shellc_33_b</t>
  </si>
  <si>
    <t>shellc_33_c</t>
  </si>
  <si>
    <t>shephe_33_a</t>
  </si>
  <si>
    <t>Shephe</t>
  </si>
  <si>
    <t>shuttl_33_a</t>
  </si>
  <si>
    <t>Shuttl</t>
  </si>
  <si>
    <t>shuttl_33_b</t>
  </si>
  <si>
    <t>siddic_11_a</t>
  </si>
  <si>
    <t>Siddick</t>
  </si>
  <si>
    <t>siddic_11_b</t>
  </si>
  <si>
    <t>siddic_33_a</t>
  </si>
  <si>
    <t>siddic_33_b</t>
  </si>
  <si>
    <t>sillot_11_a</t>
  </si>
  <si>
    <t>Silloth</t>
  </si>
  <si>
    <t>sillot_11_b</t>
  </si>
  <si>
    <t>sillot_11_c</t>
  </si>
  <si>
    <t>skelme_11_a</t>
  </si>
  <si>
    <t>Skelmersdale</t>
  </si>
  <si>
    <t>skelme_11_b</t>
  </si>
  <si>
    <t>skelme_33_a</t>
  </si>
  <si>
    <t>skelme_33_b</t>
  </si>
  <si>
    <t>skeltc_11_a</t>
  </si>
  <si>
    <t>Skelton C</t>
  </si>
  <si>
    <t>slipwa_11_a</t>
  </si>
  <si>
    <t>Slipway</t>
  </si>
  <si>
    <t>slipwa_11_b</t>
  </si>
  <si>
    <t>slipwa_33_a</t>
  </si>
  <si>
    <t>slipwa_33_b</t>
  </si>
  <si>
    <t>smanch_132_rb2a</t>
  </si>
  <si>
    <t>Smanch</t>
  </si>
  <si>
    <t>smanch-132_mb1</t>
  </si>
  <si>
    <t>South Manchester</t>
  </si>
  <si>
    <t>smanch-132_mb2</t>
  </si>
  <si>
    <t>smanch-132_rb1a</t>
  </si>
  <si>
    <t>smanch-132_rb1b</t>
  </si>
  <si>
    <t>smanch-132_rb2b</t>
  </si>
  <si>
    <t>snipe_6.6_a</t>
  </si>
  <si>
    <t>Squires Gate</t>
  </si>
  <si>
    <t>snipe_6.6_b</t>
  </si>
  <si>
    <t>southp_11_a</t>
  </si>
  <si>
    <t>South Park</t>
  </si>
  <si>
    <t>southp_11_b</t>
  </si>
  <si>
    <t>southp_33_a</t>
  </si>
  <si>
    <t>southp_33_b</t>
  </si>
  <si>
    <t>spadea_11_a</t>
  </si>
  <si>
    <t>Spadeadam</t>
  </si>
  <si>
    <t>spadea_11_b</t>
  </si>
  <si>
    <t>spadea_33_a</t>
  </si>
  <si>
    <t xml:space="preserve">Spadeadam              </t>
  </si>
  <si>
    <t>spadin_11_a</t>
  </si>
  <si>
    <t>Spadin</t>
  </si>
  <si>
    <t>spadin_11_b</t>
  </si>
  <si>
    <t>sparod_6.6_a</t>
  </si>
  <si>
    <t>Spa Rd</t>
  </si>
  <si>
    <t>sparod_6.6_b</t>
  </si>
  <si>
    <t>sparod_6.6_c</t>
  </si>
  <si>
    <t>sparod_6.6_d</t>
  </si>
  <si>
    <t>spgast_11_c</t>
  </si>
  <si>
    <t>Spring Garden St 11Kv</t>
  </si>
  <si>
    <t>spgast_11_d</t>
  </si>
  <si>
    <t>spgast_6.6_a</t>
  </si>
  <si>
    <t>Spring Garden St 6.6Kv</t>
  </si>
  <si>
    <t>spgast_6.6_b</t>
  </si>
  <si>
    <t>spotla_33_a</t>
  </si>
  <si>
    <t>Spotland</t>
  </si>
  <si>
    <t>spotla_6.6_a</t>
  </si>
  <si>
    <t>spotla_6.6_b</t>
  </si>
  <si>
    <t>sprcot_6.6_a</t>
  </si>
  <si>
    <t>Spring Cottage</t>
  </si>
  <si>
    <t>sprcot_6.6_b</t>
  </si>
  <si>
    <t>squire_33_a</t>
  </si>
  <si>
    <t>squire_33_b</t>
  </si>
  <si>
    <t>squire_6.6_a</t>
  </si>
  <si>
    <t>squire_6.6_b</t>
  </si>
  <si>
    <t>stagst_33_a</t>
  </si>
  <si>
    <t>Stagstone Farm Bess</t>
  </si>
  <si>
    <t>stagst_33_b</t>
  </si>
  <si>
    <t>stainb_11_a</t>
  </si>
  <si>
    <t>Stainburn</t>
  </si>
  <si>
    <t>stainb_11_b</t>
  </si>
  <si>
    <t>stainb_33_a</t>
  </si>
  <si>
    <t>stainb_33_b</t>
  </si>
  <si>
    <t>stainw_33_a</t>
  </si>
  <si>
    <t>Staining Wood</t>
  </si>
  <si>
    <t>stainw_33_b</t>
  </si>
  <si>
    <t>stalyb_132_mb1</t>
  </si>
  <si>
    <t>Stalybridge Main/Reserve 1/2</t>
  </si>
  <si>
    <t>stalyb_132_mb2</t>
  </si>
  <si>
    <t>stalyb_132_rb1</t>
  </si>
  <si>
    <t>stalyb_132_rb2</t>
  </si>
  <si>
    <t>stanah_132_mb1</t>
  </si>
  <si>
    <t>Stanah</t>
  </si>
  <si>
    <t>stanah_132_mb2</t>
  </si>
  <si>
    <t>standi_11_a</t>
  </si>
  <si>
    <t>Standish</t>
  </si>
  <si>
    <t>standi_11_b</t>
  </si>
  <si>
    <t>standi_33_a</t>
  </si>
  <si>
    <t>standi_33_b</t>
  </si>
  <si>
    <t>stanle_0.4_a</t>
  </si>
  <si>
    <t>Stanley Way Generation</t>
  </si>
  <si>
    <t>stanle_11_a</t>
  </si>
  <si>
    <t>stanne_33_a</t>
  </si>
  <si>
    <t>St. Annes</t>
  </si>
  <si>
    <t>stanne_33_b</t>
  </si>
  <si>
    <t>stanne_6.6_a</t>
  </si>
  <si>
    <t>St Annes</t>
  </si>
  <si>
    <t>stanne_6.6_b</t>
  </si>
  <si>
    <t>steelp_33_a</t>
  </si>
  <si>
    <t>Steel Point Bess</t>
  </si>
  <si>
    <t>stmary_33_a</t>
  </si>
  <si>
    <t>St. Marys</t>
  </si>
  <si>
    <t>stmary_33_b</t>
  </si>
  <si>
    <t>stmary_6.6_a</t>
  </si>
  <si>
    <t>St Marys</t>
  </si>
  <si>
    <t>stmary_6.6_b</t>
  </si>
  <si>
    <t>stmast_33_a</t>
  </si>
  <si>
    <t>St. Marys Street</t>
  </si>
  <si>
    <t>stmast_33_b</t>
  </si>
  <si>
    <t>stmast_33_te1</t>
  </si>
  <si>
    <t>stmast_6.6_a</t>
  </si>
  <si>
    <t>St Marys St</t>
  </si>
  <si>
    <t>stmast_6.6_b</t>
  </si>
  <si>
    <t>stmast_6.6_ner</t>
  </si>
  <si>
    <t>Stmast</t>
  </si>
  <si>
    <t>stmast_tee</t>
  </si>
  <si>
    <t>stnbrd_11_a</t>
  </si>
  <si>
    <t>Stnbrd</t>
  </si>
  <si>
    <t>stock_11_a</t>
  </si>
  <si>
    <t>Stock Lane Stor</t>
  </si>
  <si>
    <t>stock_33_a</t>
  </si>
  <si>
    <t>Stock</t>
  </si>
  <si>
    <t>stock_33_b</t>
  </si>
  <si>
    <t>strban_33_a</t>
  </si>
  <si>
    <t>Strawberry Bank</t>
  </si>
  <si>
    <t>strban_33_b</t>
  </si>
  <si>
    <t>strban_6.6_a</t>
  </si>
  <si>
    <t>strban_6.6_b</t>
  </si>
  <si>
    <t>stregi_33_a</t>
  </si>
  <si>
    <t>Stregi</t>
  </si>
  <si>
    <t>stregi_33_b</t>
  </si>
  <si>
    <t>stretf_33_a</t>
  </si>
  <si>
    <t>Stretford</t>
  </si>
  <si>
    <t>stretf_33_b</t>
  </si>
  <si>
    <t>strway_6.6_a</t>
  </si>
  <si>
    <t>Strangeways</t>
  </si>
  <si>
    <t>strway_6.6_b</t>
  </si>
  <si>
    <t>strway_6.6_ner</t>
  </si>
  <si>
    <t>Strway</t>
  </si>
  <si>
    <t>stthom_33_a</t>
  </si>
  <si>
    <t>St. Thomas Road</t>
  </si>
  <si>
    <t>stthom_33_b</t>
  </si>
  <si>
    <t>stthom_6.6_a</t>
  </si>
  <si>
    <t>St Thomas Rd</t>
  </si>
  <si>
    <t>stthom_6.6_b</t>
  </si>
  <si>
    <t>stuart_33_a</t>
  </si>
  <si>
    <t>Stuart Street</t>
  </si>
  <si>
    <t>stuart_33_b</t>
  </si>
  <si>
    <t>stuart_6.6_a</t>
  </si>
  <si>
    <t>Stuart St</t>
  </si>
  <si>
    <t>stuart_6.6_b</t>
  </si>
  <si>
    <t>stubbi_11_a</t>
  </si>
  <si>
    <t>Stubbins</t>
  </si>
  <si>
    <t>stubbi_11_b</t>
  </si>
  <si>
    <t>stubbi_33_a</t>
  </si>
  <si>
    <t>Stubbins T11</t>
  </si>
  <si>
    <t>stubbi_33_b</t>
  </si>
  <si>
    <t>Stubbins T12</t>
  </si>
  <si>
    <t>swinto_11_a</t>
  </si>
  <si>
    <t>Swinton</t>
  </si>
  <si>
    <t>swinto_11_b</t>
  </si>
  <si>
    <t>swmacc_11_a</t>
  </si>
  <si>
    <t>S.W. Macclesfield</t>
  </si>
  <si>
    <t>swmacc_11_b</t>
  </si>
  <si>
    <t>swmacc_33_a</t>
  </si>
  <si>
    <t>swmacc_33_b</t>
  </si>
  <si>
    <t>tallen_0.66_a</t>
  </si>
  <si>
    <t>Tallentire Wf</t>
  </si>
  <si>
    <t>tallen_33_a</t>
  </si>
  <si>
    <t>Tallen</t>
  </si>
  <si>
    <t>tameva_6.6_a</t>
  </si>
  <si>
    <t>Tame Valley</t>
  </si>
  <si>
    <t>tameva_6.6_b</t>
  </si>
  <si>
    <t>targat_11_a</t>
  </si>
  <si>
    <t>Tardy Gate</t>
  </si>
  <si>
    <t>targat_11_b</t>
  </si>
  <si>
    <t>targat_33_a</t>
  </si>
  <si>
    <t>targat_33_b</t>
  </si>
  <si>
    <t>tarlet_11_a</t>
  </si>
  <si>
    <t>Tarleton</t>
  </si>
  <si>
    <t>tarlet_11_b</t>
  </si>
  <si>
    <t>tarlet_33_a</t>
  </si>
  <si>
    <t>tarlet_33_b</t>
  </si>
  <si>
    <t>tenax_11_a</t>
  </si>
  <si>
    <t>Tenax</t>
  </si>
  <si>
    <t>thornp_11_a</t>
  </si>
  <si>
    <t>Thornton</t>
  </si>
  <si>
    <t>thornp_11_b</t>
  </si>
  <si>
    <t>thornp_33_a</t>
  </si>
  <si>
    <t>Thornton T11</t>
  </si>
  <si>
    <t>thornp_33_b</t>
  </si>
  <si>
    <t>Thornton T12</t>
  </si>
  <si>
    <t>thornt_33_a</t>
  </si>
  <si>
    <t>thornt_33_b</t>
  </si>
  <si>
    <t>townst_11_a</t>
  </si>
  <si>
    <t>Townley St</t>
  </si>
  <si>
    <t>townst_11_b</t>
  </si>
  <si>
    <t>townst_33_a</t>
  </si>
  <si>
    <t>Townley Street</t>
  </si>
  <si>
    <t>townst_33_b</t>
  </si>
  <si>
    <t>traffo_33_a</t>
  </si>
  <si>
    <t>Trafford</t>
  </si>
  <si>
    <t>traffo_33_b</t>
  </si>
  <si>
    <t>traffo_6.6_a</t>
  </si>
  <si>
    <t>traffo_6.6_b</t>
  </si>
  <si>
    <t>trafpn_6.6_a</t>
  </si>
  <si>
    <t>Trafford Park North</t>
  </si>
  <si>
    <t>trafpn_6.6_b</t>
  </si>
  <si>
    <t>trigen_6.6_a</t>
  </si>
  <si>
    <t>Trigen</t>
  </si>
  <si>
    <t>trigen_6.6_b</t>
  </si>
  <si>
    <t>trimpe_11_a</t>
  </si>
  <si>
    <t>Trimpell</t>
  </si>
  <si>
    <t>trimpe_11_b</t>
  </si>
  <si>
    <t>trinit_6.6_a</t>
  </si>
  <si>
    <t>Trinity</t>
  </si>
  <si>
    <t>trinit_6.6_b</t>
  </si>
  <si>
    <t>tulket_33_a</t>
  </si>
  <si>
    <t>Tulketh</t>
  </si>
  <si>
    <t>tulket_33_b</t>
  </si>
  <si>
    <t>tulket_6.6_a</t>
  </si>
  <si>
    <t>tulket_6.6_b</t>
  </si>
  <si>
    <t>tunste_33_a</t>
  </si>
  <si>
    <t>Tunstead</t>
  </si>
  <si>
    <t>tunste_33_b</t>
  </si>
  <si>
    <t>ulvers_11_a</t>
  </si>
  <si>
    <t>Ulverston</t>
  </si>
  <si>
    <t>ulvers_11_b</t>
  </si>
  <si>
    <t>ulvers_33_a</t>
  </si>
  <si>
    <t>ulvers_33_b</t>
  </si>
  <si>
    <t>uniman_6.6_a</t>
  </si>
  <si>
    <t>Uniman</t>
  </si>
  <si>
    <t>uniman_6.6_b</t>
  </si>
  <si>
    <t>uniman_6.6_c</t>
  </si>
  <si>
    <t>uniman_6.6_d</t>
  </si>
  <si>
    <t>uniman_6.6_e</t>
  </si>
  <si>
    <t>uniman_6.6_f</t>
  </si>
  <si>
    <t>uniman_6.6_g</t>
  </si>
  <si>
    <t>uniman_6.6_h</t>
  </si>
  <si>
    <t>uniman_6.6_i</t>
  </si>
  <si>
    <t>uniman_6.6_j</t>
  </si>
  <si>
    <t>uniord_6.6_a</t>
  </si>
  <si>
    <t>Union Rd</t>
  </si>
  <si>
    <t>uniord_6.6_b</t>
  </si>
  <si>
    <t>upholl_11_a</t>
  </si>
  <si>
    <t>Upholland</t>
  </si>
  <si>
    <t>upholl_11_b</t>
  </si>
  <si>
    <t>urmsto_6.6_a</t>
  </si>
  <si>
    <t>Urmston</t>
  </si>
  <si>
    <t>urmsto_6.6_b</t>
  </si>
  <si>
    <t>uu_6.6_int1</t>
  </si>
  <si>
    <t>Uu</t>
  </si>
  <si>
    <t>uu_6.6_int2</t>
  </si>
  <si>
    <t>vernon_33_a</t>
  </si>
  <si>
    <t>Vernon Park</t>
  </si>
  <si>
    <t>vernon_33_b</t>
  </si>
  <si>
    <t>vickec_11_a</t>
  </si>
  <si>
    <t>Vickers Central</t>
  </si>
  <si>
    <t>vicken_11_a</t>
  </si>
  <si>
    <t>Vickers North</t>
  </si>
  <si>
    <t>victpk_6.6_a</t>
  </si>
  <si>
    <t>Victoria Park</t>
  </si>
  <si>
    <t>victpk_6.6_b</t>
  </si>
  <si>
    <t>victre_33_a</t>
  </si>
  <si>
    <t>Victre</t>
  </si>
  <si>
    <t>victre_33_b</t>
  </si>
  <si>
    <t>walney_0.69_a</t>
  </si>
  <si>
    <t>Walney Offshore Wf</t>
  </si>
  <si>
    <t>walney_0.69_b</t>
  </si>
  <si>
    <t>walney_132_b</t>
  </si>
  <si>
    <t>Walney</t>
  </si>
  <si>
    <t>walney_34_a</t>
  </si>
  <si>
    <t>walney_34_c</t>
  </si>
  <si>
    <t>walney_34_d</t>
  </si>
  <si>
    <t>warbre_33_a</t>
  </si>
  <si>
    <t>Warbreck</t>
  </si>
  <si>
    <t>warbre_33_b</t>
  </si>
  <si>
    <t>warbre_6.6_a</t>
  </si>
  <si>
    <t>warbre_6.6_b</t>
  </si>
  <si>
    <t>wardle_33_a</t>
  </si>
  <si>
    <t>Wardleworth</t>
  </si>
  <si>
    <t>wardle_33_b</t>
  </si>
  <si>
    <t>wardle_6.6_a</t>
  </si>
  <si>
    <t>wardle_6.6_b</t>
  </si>
  <si>
    <t>warton_33_a</t>
  </si>
  <si>
    <t>Warton</t>
  </si>
  <si>
    <t>warton_33_b</t>
  </si>
  <si>
    <t>warton_6.6_a</t>
  </si>
  <si>
    <t>warton_6.6_b</t>
  </si>
  <si>
    <t>waterh_6.6_a</t>
  </si>
  <si>
    <t>Waterhead</t>
  </si>
  <si>
    <t>waterh_6.6_b</t>
  </si>
  <si>
    <t>waters_11_a</t>
  </si>
  <si>
    <t>Waterswallows</t>
  </si>
  <si>
    <t>waters_11_b</t>
  </si>
  <si>
    <t>watsto_0.4_a</t>
  </si>
  <si>
    <t>Waterswallows Stor</t>
  </si>
  <si>
    <t>wdidsb_33_a</t>
  </si>
  <si>
    <t>West Didsbury</t>
  </si>
  <si>
    <t>wdidsb_33_b</t>
  </si>
  <si>
    <t>wdidsb_33_c</t>
  </si>
  <si>
    <t>wdidsb_33_d</t>
  </si>
  <si>
    <t>wdidsb_33_gt3</t>
  </si>
  <si>
    <t>wdidsb_6.6_a</t>
  </si>
  <si>
    <t>wdidsb_6.6_b</t>
  </si>
  <si>
    <t>wdidsb_gt3</t>
  </si>
  <si>
    <t>weaste_6.6_a</t>
  </si>
  <si>
    <t>Weaste</t>
  </si>
  <si>
    <t>weaste_6.6_b</t>
  </si>
  <si>
    <t>weplba_6.6_a</t>
  </si>
  <si>
    <t>Wesley Place Bacup</t>
  </si>
  <si>
    <t>weplba_6.6_b</t>
  </si>
  <si>
    <t>wernet_6.6_a</t>
  </si>
  <si>
    <t>Werneth</t>
  </si>
  <si>
    <t>wernet_6.6_b</t>
  </si>
  <si>
    <t>westga_33_a</t>
  </si>
  <si>
    <t>Westgate</t>
  </si>
  <si>
    <t>westga_33_b</t>
  </si>
  <si>
    <t>westga_6.6_a</t>
  </si>
  <si>
    <t>westga_6.6_b</t>
  </si>
  <si>
    <t>westho_11_a</t>
  </si>
  <si>
    <t>Westhoughton</t>
  </si>
  <si>
    <t>westho_11_b</t>
  </si>
  <si>
    <t>westho_33_a</t>
  </si>
  <si>
    <t>westho_33_b</t>
  </si>
  <si>
    <t>westli_11_a</t>
  </si>
  <si>
    <t>Westlinton</t>
  </si>
  <si>
    <t>westli_11_b</t>
  </si>
  <si>
    <t>westli_33_a</t>
  </si>
  <si>
    <t>westli_33_b</t>
  </si>
  <si>
    <t>westne_0.69_a</t>
  </si>
  <si>
    <t>Westne</t>
  </si>
  <si>
    <t>westne_33_a</t>
  </si>
  <si>
    <t>whalle_11_a</t>
  </si>
  <si>
    <t>Whalley</t>
  </si>
  <si>
    <t>whalle_11_b</t>
  </si>
  <si>
    <t>whalle_33_b</t>
  </si>
  <si>
    <t xml:space="preserve">Whalley Pry          </t>
  </si>
  <si>
    <t>whallr_33_a</t>
  </si>
  <si>
    <t>Whalley Range</t>
  </si>
  <si>
    <t>whallr_33_b</t>
  </si>
  <si>
    <t>whallr_6.6_a</t>
  </si>
  <si>
    <t>whallr_6.6_b</t>
  </si>
  <si>
    <t>whallr_6.6_ner</t>
  </si>
  <si>
    <t>wharrh_0.69_a</t>
  </si>
  <si>
    <t>Wharrh</t>
  </si>
  <si>
    <t>wharrh_33_a</t>
  </si>
  <si>
    <t>whasse_11_a</t>
  </si>
  <si>
    <t>Whasset</t>
  </si>
  <si>
    <t>whasse_11_b</t>
  </si>
  <si>
    <t>whasse_33_a</t>
  </si>
  <si>
    <t>whasse_33_b</t>
  </si>
  <si>
    <t>whinfe_11_a</t>
  </si>
  <si>
    <t>Whinfell</t>
  </si>
  <si>
    <t>whinfe_11_b</t>
  </si>
  <si>
    <t>Whinfe</t>
  </si>
  <si>
    <t>whitjo_11_a</t>
  </si>
  <si>
    <t>Whitjo</t>
  </si>
  <si>
    <t>whitjo_11_b</t>
  </si>
  <si>
    <t>whitwo_6.6_a</t>
  </si>
  <si>
    <t>Whitworth</t>
  </si>
  <si>
    <t>whitwo_6.6_b</t>
  </si>
  <si>
    <t>whlewo_11_a</t>
  </si>
  <si>
    <t>Whittle Le Woods</t>
  </si>
  <si>
    <t>whlewo_11_b</t>
  </si>
  <si>
    <t>whlewo_11_ner</t>
  </si>
  <si>
    <t>Whlewo</t>
  </si>
  <si>
    <t>whlewo_33_a</t>
  </si>
  <si>
    <t>Whittle-Le-Woods</t>
  </si>
  <si>
    <t>whlewo_33_b</t>
  </si>
  <si>
    <t>whlewo_33_t12</t>
  </si>
  <si>
    <t>wigan_33_a</t>
  </si>
  <si>
    <t>Wigan</t>
  </si>
  <si>
    <t>wigan_33_b</t>
  </si>
  <si>
    <t>wigton_11_a</t>
  </si>
  <si>
    <t>Wigton T11</t>
  </si>
  <si>
    <t>wigton_11_c</t>
  </si>
  <si>
    <t>wigton_33_a</t>
  </si>
  <si>
    <t>Wigton</t>
  </si>
  <si>
    <t>wigton_33_b</t>
  </si>
  <si>
    <t>wilhey_11_a</t>
  </si>
  <si>
    <t>Willow Hey</t>
  </si>
  <si>
    <t>wilhey_11_b</t>
  </si>
  <si>
    <t>wilhey_33_a</t>
  </si>
  <si>
    <t>wilhey_33_b</t>
  </si>
  <si>
    <t>wilmsl_11_a</t>
  </si>
  <si>
    <t>Wilmslow</t>
  </si>
  <si>
    <t>wilmsl_11_b</t>
  </si>
  <si>
    <t>wilmsl_33_a</t>
  </si>
  <si>
    <t>wilmsl_33_b</t>
  </si>
  <si>
    <t>wilowb_33_a</t>
  </si>
  <si>
    <t>Willowbank</t>
  </si>
  <si>
    <t>wilowb_33_b</t>
  </si>
  <si>
    <t>wilowb_6.6_a</t>
  </si>
  <si>
    <t>wilowb_6.6_b</t>
  </si>
  <si>
    <t>wilowh_11_a</t>
  </si>
  <si>
    <t>Willowholme</t>
  </si>
  <si>
    <t>wilowh_11_b</t>
  </si>
  <si>
    <t>wilowh_33_t11</t>
  </si>
  <si>
    <t>Wilowh</t>
  </si>
  <si>
    <t>wilowh_33_t12</t>
  </si>
  <si>
    <t>winder_11_a</t>
  </si>
  <si>
    <t>Windermere</t>
  </si>
  <si>
    <t>winder_11_b</t>
  </si>
  <si>
    <t>winder_33_a</t>
  </si>
  <si>
    <t>winder_33_b</t>
  </si>
  <si>
    <t>windso_11_a</t>
  </si>
  <si>
    <t>Windsor St Gen</t>
  </si>
  <si>
    <t>winird_6.6_a</t>
  </si>
  <si>
    <t>Winifred Rd</t>
  </si>
  <si>
    <t>winird_6.6_b</t>
  </si>
  <si>
    <t>winsca_0.69_a</t>
  </si>
  <si>
    <t>Winscales Wf</t>
  </si>
  <si>
    <t>winsca_33_a</t>
  </si>
  <si>
    <t>Winsca</t>
  </si>
  <si>
    <t>within_33_a</t>
  </si>
  <si>
    <t>Withington</t>
  </si>
  <si>
    <t>within_33_b</t>
  </si>
  <si>
    <t>within_6.6_a</t>
  </si>
  <si>
    <t>within_6.6_b</t>
  </si>
  <si>
    <t>within_6.6_ner</t>
  </si>
  <si>
    <t>Within</t>
  </si>
  <si>
    <t>withyf_11_a</t>
  </si>
  <si>
    <t>Withyfold Drive</t>
  </si>
  <si>
    <t>withyf_11_b</t>
  </si>
  <si>
    <t>withyf_11_c</t>
  </si>
  <si>
    <t>wodhpk_11_a</t>
  </si>
  <si>
    <t>Woodhouse Park</t>
  </si>
  <si>
    <t>wodhpk_11_b</t>
  </si>
  <si>
    <t>wodhpk_33_a</t>
  </si>
  <si>
    <t>wodhpk_33_b</t>
  </si>
  <si>
    <t>wohila_33_a</t>
  </si>
  <si>
    <t>Woodhill Lane</t>
  </si>
  <si>
    <t>wohila_6.6_a</t>
  </si>
  <si>
    <t>woodly_11_a</t>
  </si>
  <si>
    <t>Woodley</t>
  </si>
  <si>
    <t>woodly_11_b</t>
  </si>
  <si>
    <t>woodly_33_a</t>
  </si>
  <si>
    <t>woodly_33_b</t>
  </si>
  <si>
    <t>woodrd_11_a</t>
  </si>
  <si>
    <t>Woodfield Rd</t>
  </si>
  <si>
    <t>woodrd_11_b</t>
  </si>
  <si>
    <t>woodrd_33_a</t>
  </si>
  <si>
    <t>Woodfield Road</t>
  </si>
  <si>
    <t>woodrd_33_b</t>
  </si>
  <si>
    <t>woodst_33_a</t>
  </si>
  <si>
    <t>Woodbine Street</t>
  </si>
  <si>
    <t>woodst_33_b</t>
  </si>
  <si>
    <t>woodst_6.6_a</t>
  </si>
  <si>
    <t>Woodbine St</t>
  </si>
  <si>
    <t>woodst_6.6_b</t>
  </si>
  <si>
    <t>woolfo_11_a</t>
  </si>
  <si>
    <t>Woolfold</t>
  </si>
  <si>
    <t>woolfo_11_b</t>
  </si>
  <si>
    <t>woolfo_33_a</t>
  </si>
  <si>
    <t>woolfo_33_b</t>
  </si>
  <si>
    <t>wordsw_6.6_a</t>
  </si>
  <si>
    <t>Wordsworth St</t>
  </si>
  <si>
    <t>wordsw_6.6_b</t>
  </si>
  <si>
    <t>worsme_6.6_a</t>
  </si>
  <si>
    <t>Worsley Mesnes</t>
  </si>
  <si>
    <t>worsme_6.6_b</t>
  </si>
  <si>
    <t>wreay_33_a</t>
  </si>
  <si>
    <t>Wreay</t>
  </si>
  <si>
    <t>wreay_33_b</t>
  </si>
  <si>
    <t>wright_11_a</t>
  </si>
  <si>
    <t>wright_11_b</t>
  </si>
  <si>
    <t>wright_33_a</t>
  </si>
  <si>
    <t>Wrightington</t>
  </si>
  <si>
    <t>wright_33_b</t>
  </si>
  <si>
    <t>yealan_11_a</t>
  </si>
  <si>
    <t>Yealand</t>
  </si>
  <si>
    <t>ABNR31</t>
  </si>
  <si>
    <t>SPN 0003</t>
  </si>
  <si>
    <t>ABNR32</t>
  </si>
  <si>
    <t>ADDG51</t>
  </si>
  <si>
    <t>Addington Grid</t>
  </si>
  <si>
    <t>ADDL51</t>
  </si>
  <si>
    <t>Addington Local</t>
  </si>
  <si>
    <t>ADDL52</t>
  </si>
  <si>
    <t>ALLG51</t>
  </si>
  <si>
    <t>SPN 0018</t>
  </si>
  <si>
    <t>ANGM51</t>
  </si>
  <si>
    <t>Angmering</t>
  </si>
  <si>
    <t>ANGM52</t>
  </si>
  <si>
    <t>AREP91</t>
  </si>
  <si>
    <t>Arlington East PV</t>
  </si>
  <si>
    <t>ARLP91</t>
  </si>
  <si>
    <t>SPN 0067</t>
  </si>
  <si>
    <t>ASHG31</t>
  </si>
  <si>
    <t>SPN 0020</t>
  </si>
  <si>
    <t>ASHG51</t>
  </si>
  <si>
    <t>ASHI51</t>
  </si>
  <si>
    <t>Ashington</t>
  </si>
  <si>
    <t>ASHP31</t>
  </si>
  <si>
    <t>SPN 0078</t>
  </si>
  <si>
    <t>ASNR31</t>
  </si>
  <si>
    <t>SPN 0049</t>
  </si>
  <si>
    <t>ASNR32</t>
  </si>
  <si>
    <t>ASTD51</t>
  </si>
  <si>
    <t>Ashtead</t>
  </si>
  <si>
    <t>ASWN91</t>
  </si>
  <si>
    <t>SPN 0092</t>
  </si>
  <si>
    <t>ASWP91</t>
  </si>
  <si>
    <t>SPN 0073</t>
  </si>
  <si>
    <t>AYLF71</t>
  </si>
  <si>
    <t>Aylesford</t>
  </si>
  <si>
    <t>BALO51</t>
  </si>
  <si>
    <t>Baldslow</t>
  </si>
  <si>
    <t>BANS51</t>
  </si>
  <si>
    <t>Banstead</t>
  </si>
  <si>
    <t>BARM51</t>
  </si>
  <si>
    <t>Barming</t>
  </si>
  <si>
    <t>BEDD13</t>
  </si>
  <si>
    <t>Beddington</t>
  </si>
  <si>
    <t>BEDD14</t>
  </si>
  <si>
    <t>BEDD51</t>
  </si>
  <si>
    <t>BERR51</t>
  </si>
  <si>
    <t>Berrylands</t>
  </si>
  <si>
    <t>BETL51</t>
  </si>
  <si>
    <t>Betteshanger Local</t>
  </si>
  <si>
    <t>BEXH51</t>
  </si>
  <si>
    <t>Bexhill Town</t>
  </si>
  <si>
    <t>BHWG31</t>
  </si>
  <si>
    <t>SPN 0006</t>
  </si>
  <si>
    <t>BHWG51</t>
  </si>
  <si>
    <t>BHWG91</t>
  </si>
  <si>
    <t>BHWG92</t>
  </si>
  <si>
    <t>BHWG93</t>
  </si>
  <si>
    <t>BIGH51</t>
  </si>
  <si>
    <t>Biggin Hill</t>
  </si>
  <si>
    <t>BRDK51</t>
  </si>
  <si>
    <t>Broad Oak</t>
  </si>
  <si>
    <t>BRIL51</t>
  </si>
  <si>
    <t>Bridges Lane</t>
  </si>
  <si>
    <t>BROM31</t>
  </si>
  <si>
    <t>Bromley Grid</t>
  </si>
  <si>
    <t>BSMG71</t>
  </si>
  <si>
    <t>Bensham Grove</t>
  </si>
  <si>
    <t>BSMG72</t>
  </si>
  <si>
    <t>BTCH51</t>
  </si>
  <si>
    <t>Betchworth</t>
  </si>
  <si>
    <t>BTCH52</t>
  </si>
  <si>
    <t>BTWN51</t>
  </si>
  <si>
    <t>Brighton Town</t>
  </si>
  <si>
    <t>BTWN52</t>
  </si>
  <si>
    <t>BURA51</t>
  </si>
  <si>
    <t>SPN 0042</t>
  </si>
  <si>
    <t>Burgess Hill</t>
  </si>
  <si>
    <t>BUXT51</t>
  </si>
  <si>
    <t>Buxted</t>
  </si>
  <si>
    <t>BYFL51</t>
  </si>
  <si>
    <t>Byfleet</t>
  </si>
  <si>
    <t>BYNR31</t>
  </si>
  <si>
    <t>SPN 0051</t>
  </si>
  <si>
    <t>BYNR32</t>
  </si>
  <si>
    <t>BYNR33</t>
  </si>
  <si>
    <t>CALC91</t>
  </si>
  <si>
    <t>SPN 0062</t>
  </si>
  <si>
    <t>CANR31</t>
  </si>
  <si>
    <t>SPN 0014</t>
  </si>
  <si>
    <t>CANR32</t>
  </si>
  <si>
    <t>CANT51</t>
  </si>
  <si>
    <t>Canterbury</t>
  </si>
  <si>
    <t>CAPL51</t>
  </si>
  <si>
    <t>Capel</t>
  </si>
  <si>
    <t>CAPL52</t>
  </si>
  <si>
    <t>CASH71</t>
  </si>
  <si>
    <t>Ashford Central</t>
  </si>
  <si>
    <t>CBHM51</t>
  </si>
  <si>
    <t>Cobham Kent</t>
  </si>
  <si>
    <t>CCRY51</t>
  </si>
  <si>
    <t>Croydon Central</t>
  </si>
  <si>
    <t>CERL51</t>
  </si>
  <si>
    <t>C.E.R.L.</t>
  </si>
  <si>
    <t>CHER51</t>
  </si>
  <si>
    <t>Chertsey</t>
  </si>
  <si>
    <t>CHES51</t>
  </si>
  <si>
    <t>SPN 0021</t>
  </si>
  <si>
    <t>CHRT51</t>
  </si>
  <si>
    <t>Chartham</t>
  </si>
  <si>
    <t>CHTH51</t>
  </si>
  <si>
    <t>Chatham Hill</t>
  </si>
  <si>
    <t>CHTW51</t>
  </si>
  <si>
    <t>Chatham West</t>
  </si>
  <si>
    <t>CHTW52</t>
  </si>
  <si>
    <t>CINE51</t>
  </si>
  <si>
    <t>Crawley Ind East</t>
  </si>
  <si>
    <t>CINW51</t>
  </si>
  <si>
    <t>Crawley Industrial West</t>
  </si>
  <si>
    <t>CLEW51</t>
  </si>
  <si>
    <t>Lewes Central</t>
  </si>
  <si>
    <t>CNTT51</t>
  </si>
  <si>
    <t>Canterbury Town</t>
  </si>
  <si>
    <t>CNTT52</t>
  </si>
  <si>
    <t>COBM51</t>
  </si>
  <si>
    <t>Cobham Surrey</t>
  </si>
  <si>
    <t>COUN51</t>
  </si>
  <si>
    <t>Coulsdon</t>
  </si>
  <si>
    <t>COWF51</t>
  </si>
  <si>
    <t>Cowfold</t>
  </si>
  <si>
    <t>Cranleigh</t>
  </si>
  <si>
    <t>CREL51</t>
  </si>
  <si>
    <t>SPN 0001</t>
  </si>
  <si>
    <t>CRHM51</t>
  </si>
  <si>
    <t>Caterham</t>
  </si>
  <si>
    <t>CRNB51</t>
  </si>
  <si>
    <t>Cranbrook</t>
  </si>
  <si>
    <t>CRNR31</t>
  </si>
  <si>
    <t>SPN 0002</t>
  </si>
  <si>
    <t>CRNR32</t>
  </si>
  <si>
    <t>CROW51</t>
  </si>
  <si>
    <t>Crowhurst</t>
  </si>
  <si>
    <t>Croydon Grid</t>
  </si>
  <si>
    <t>CROY52</t>
  </si>
  <si>
    <t>CRWT71</t>
  </si>
  <si>
    <t>Crowborough Town</t>
  </si>
  <si>
    <t>CTWN51</t>
  </si>
  <si>
    <t>Crawley Town</t>
  </si>
  <si>
    <t>CWDC11</t>
  </si>
  <si>
    <t>SPN 0085</t>
  </si>
  <si>
    <t>CWDC12</t>
  </si>
  <si>
    <t>DART31</t>
  </si>
  <si>
    <t>Dartford</t>
  </si>
  <si>
    <t>DART32</t>
  </si>
  <si>
    <t>DART51</t>
  </si>
  <si>
    <t>DART52</t>
  </si>
  <si>
    <t>DEAL51</t>
  </si>
  <si>
    <t>Deal</t>
  </si>
  <si>
    <t>DONR31</t>
  </si>
  <si>
    <t>SPN 0043</t>
  </si>
  <si>
    <t>DONR32</t>
  </si>
  <si>
    <t>DORT51</t>
  </si>
  <si>
    <t>Dorking Town</t>
  </si>
  <si>
    <t>DOVR51</t>
  </si>
  <si>
    <t>Dover</t>
  </si>
  <si>
    <t>DOVR52</t>
  </si>
  <si>
    <t>DROV51</t>
  </si>
  <si>
    <t>The Droveway</t>
  </si>
  <si>
    <t>DWSD71</t>
  </si>
  <si>
    <t>D.W.S.</t>
  </si>
  <si>
    <t>DYMC51</t>
  </si>
  <si>
    <t>Dymchurch</t>
  </si>
  <si>
    <t>EASH51</t>
  </si>
  <si>
    <t>Ashford East</t>
  </si>
  <si>
    <t>EBBS51</t>
  </si>
  <si>
    <t>Ebbsfleet</t>
  </si>
  <si>
    <t>EBNR31</t>
  </si>
  <si>
    <t>SPN 0038</t>
  </si>
  <si>
    <t>EBNR32</t>
  </si>
  <si>
    <t>EBOU51</t>
  </si>
  <si>
    <t>Eastbourne</t>
  </si>
  <si>
    <t>ECRY71</t>
  </si>
  <si>
    <t>East Croydon</t>
  </si>
  <si>
    <t>EDEN51</t>
  </si>
  <si>
    <t>Edenbridge</t>
  </si>
  <si>
    <t>EFFI51</t>
  </si>
  <si>
    <t>Effingham</t>
  </si>
  <si>
    <t>EFLK51</t>
  </si>
  <si>
    <t>Folkestone East</t>
  </si>
  <si>
    <t>EGRN51</t>
  </si>
  <si>
    <t>East Grinstead</t>
  </si>
  <si>
    <t>EGRN52</t>
  </si>
  <si>
    <t>Four Elms</t>
  </si>
  <si>
    <t>EPRS71</t>
  </si>
  <si>
    <t>Eastchurch Prison</t>
  </si>
  <si>
    <t>EPRS72</t>
  </si>
  <si>
    <t>EPRS91</t>
  </si>
  <si>
    <t>EPRS92</t>
  </si>
  <si>
    <t>EPSN51</t>
  </si>
  <si>
    <t>Epsom</t>
  </si>
  <si>
    <t>ESHR51</t>
  </si>
  <si>
    <t>Esher</t>
  </si>
  <si>
    <t>ETON71</t>
  </si>
  <si>
    <t>Tonbridge East</t>
  </si>
  <si>
    <t>ETON72</t>
  </si>
  <si>
    <t>EURO11</t>
  </si>
  <si>
    <t>SPN 0046</t>
  </si>
  <si>
    <t>EWEL51</t>
  </si>
  <si>
    <t>Ewell</t>
  </si>
  <si>
    <t>EWEL52</t>
  </si>
  <si>
    <t>FARN51</t>
  </si>
  <si>
    <t>Farningham</t>
  </si>
  <si>
    <t>FAVM51</t>
  </si>
  <si>
    <t>Faversham</t>
  </si>
  <si>
    <t>FAVM52</t>
  </si>
  <si>
    <t>FINR31</t>
  </si>
  <si>
    <t>SPN 0005</t>
  </si>
  <si>
    <t>FINR32</t>
  </si>
  <si>
    <t>FINR33</t>
  </si>
  <si>
    <t>FONR31</t>
  </si>
  <si>
    <t>SPN 0047</t>
  </si>
  <si>
    <t>FONR32</t>
  </si>
  <si>
    <t>FROW51</t>
  </si>
  <si>
    <t>Forest Row</t>
  </si>
  <si>
    <t>GATA51</t>
  </si>
  <si>
    <t>Gatwick Airport AF</t>
  </si>
  <si>
    <t>GATB31</t>
  </si>
  <si>
    <t>SPN 0008</t>
  </si>
  <si>
    <t>GODG51</t>
  </si>
  <si>
    <t>Goddards Green Grid</t>
  </si>
  <si>
    <t>GOUD51</t>
  </si>
  <si>
    <t>Goudhurst</t>
  </si>
  <si>
    <t>GRAN51</t>
  </si>
  <si>
    <t>Grain</t>
  </si>
  <si>
    <t>Grovehurst Local</t>
  </si>
  <si>
    <t>GROV31</t>
  </si>
  <si>
    <t>SPN 0025</t>
  </si>
  <si>
    <t>Grovehurst Energy</t>
  </si>
  <si>
    <t>GROV52</t>
  </si>
  <si>
    <t>GRVS51</t>
  </si>
  <si>
    <t>Gravesend South</t>
  </si>
  <si>
    <t>GRVT71</t>
  </si>
  <si>
    <t>Gravesend Town</t>
  </si>
  <si>
    <t>GRVW51</t>
  </si>
  <si>
    <t>Gravesend West</t>
  </si>
  <si>
    <t>GUIA51</t>
  </si>
  <si>
    <t>Guildford 'A'</t>
  </si>
  <si>
    <t>GUIB51</t>
  </si>
  <si>
    <t>Guildford 'B'</t>
  </si>
  <si>
    <t>GUIL71</t>
  </si>
  <si>
    <t>Guildford</t>
  </si>
  <si>
    <t>HAIL51</t>
  </si>
  <si>
    <t>Hailsham</t>
  </si>
  <si>
    <t>HALL51</t>
  </si>
  <si>
    <t>Halling</t>
  </si>
  <si>
    <t>HAMM51</t>
  </si>
  <si>
    <t>Ham</t>
  </si>
  <si>
    <t>HAMP51</t>
  </si>
  <si>
    <t>Hampton</t>
  </si>
  <si>
    <t>Hangleton</t>
  </si>
  <si>
    <t>HANG52</t>
  </si>
  <si>
    <t>Harrietsham</t>
  </si>
  <si>
    <t>HASL51</t>
  </si>
  <si>
    <t>Hastings Local</t>
  </si>
  <si>
    <t>HASL52</t>
  </si>
  <si>
    <t>HASP91</t>
  </si>
  <si>
    <t>SPN 0057</t>
  </si>
  <si>
    <t>HAWK51</t>
  </si>
  <si>
    <t>Hawkhurst</t>
  </si>
  <si>
    <t>HAYW51</t>
  </si>
  <si>
    <t>Haywards Heath</t>
  </si>
  <si>
    <t>HCRN71</t>
  </si>
  <si>
    <t>Headcorn</t>
  </si>
  <si>
    <t>HELI51</t>
  </si>
  <si>
    <t>St Helier</t>
  </si>
  <si>
    <t>HERB51</t>
  </si>
  <si>
    <t>Herne Bay</t>
  </si>
  <si>
    <t>HMDP51</t>
  </si>
  <si>
    <t>Hampden Park</t>
  </si>
  <si>
    <t>HORL51</t>
  </si>
  <si>
    <t>Horley</t>
  </si>
  <si>
    <t>HORM51</t>
  </si>
  <si>
    <t>Horam</t>
  </si>
  <si>
    <t>Horsham Grid</t>
  </si>
  <si>
    <t>HOSF91</t>
  </si>
  <si>
    <t>SPN 0065</t>
  </si>
  <si>
    <t>HOTF31</t>
  </si>
  <si>
    <t>SPN 0068</t>
  </si>
  <si>
    <t>HRSB51</t>
  </si>
  <si>
    <t>Horsebridge</t>
  </si>
  <si>
    <t>HRSL51</t>
  </si>
  <si>
    <t>Horsell</t>
  </si>
  <si>
    <t>HYTH51</t>
  </si>
  <si>
    <t>Hythe Main</t>
  </si>
  <si>
    <t>JARV71</t>
  </si>
  <si>
    <t>Jarvis Brook</t>
  </si>
  <si>
    <t>Kemp Town</t>
  </si>
  <si>
    <t>KFWF91</t>
  </si>
  <si>
    <t>SPN 0070</t>
  </si>
  <si>
    <t>KING51</t>
  </si>
  <si>
    <t>Kingsnorth Grid</t>
  </si>
  <si>
    <t>Kingston</t>
  </si>
  <si>
    <t>KITO51</t>
  </si>
  <si>
    <t>KITO52</t>
  </si>
  <si>
    <t>KNPV31</t>
  </si>
  <si>
    <t>SPN 0015</t>
  </si>
  <si>
    <t>KNPV91</t>
  </si>
  <si>
    <t>KNRD71</t>
  </si>
  <si>
    <t>SPN 0059</t>
  </si>
  <si>
    <t>KNRD91</t>
  </si>
  <si>
    <t>LCHY31</t>
  </si>
  <si>
    <t>SPN 0039</t>
  </si>
  <si>
    <t>LEAD51</t>
  </si>
  <si>
    <t>Leatherhead Town</t>
  </si>
  <si>
    <t>LENR31</t>
  </si>
  <si>
    <t>SPN 0022</t>
  </si>
  <si>
    <t>LENR32</t>
  </si>
  <si>
    <t>LEYS71</t>
  </si>
  <si>
    <t>Leysdown</t>
  </si>
  <si>
    <t>LHPV91</t>
  </si>
  <si>
    <t>SPN 0048</t>
  </si>
  <si>
    <t>LIPV91</t>
  </si>
  <si>
    <t>SPN 0052</t>
  </si>
  <si>
    <t>LITB51</t>
  </si>
  <si>
    <t>Littlebrook</t>
  </si>
  <si>
    <t>LITC51</t>
  </si>
  <si>
    <t>Little Common</t>
  </si>
  <si>
    <t>LITC52</t>
  </si>
  <si>
    <t>LNGF51</t>
  </si>
  <si>
    <t>Longfield</t>
  </si>
  <si>
    <t>LRDW51</t>
  </si>
  <si>
    <t>Lordswood</t>
  </si>
  <si>
    <t>LTCH71</t>
  </si>
  <si>
    <t>Little Chart</t>
  </si>
  <si>
    <t>LTHA51</t>
  </si>
  <si>
    <t>Littlehampton</t>
  </si>
  <si>
    <t>LTHD31</t>
  </si>
  <si>
    <t>Little Horsted PV</t>
  </si>
  <si>
    <t>LTHP31</t>
  </si>
  <si>
    <t>LTWA51</t>
  </si>
  <si>
    <t>Lightweight Aggregates</t>
  </si>
  <si>
    <t>LTWN51</t>
  </si>
  <si>
    <t>Lewes Town</t>
  </si>
  <si>
    <t>MAHR91</t>
  </si>
  <si>
    <t>SPN 0064</t>
  </si>
  <si>
    <t>MAIN51</t>
  </si>
  <si>
    <t>Maidstone Grid</t>
  </si>
  <si>
    <t>MANR31</t>
  </si>
  <si>
    <t>SPN 0019</t>
  </si>
  <si>
    <t>MANR32</t>
  </si>
  <si>
    <t>Manston</t>
  </si>
  <si>
    <t>MAPV91</t>
  </si>
  <si>
    <t>SPN 0054</t>
  </si>
  <si>
    <t>MARD51</t>
  </si>
  <si>
    <t>Marden</t>
  </si>
  <si>
    <t>MARG51</t>
  </si>
  <si>
    <t>Margate</t>
  </si>
  <si>
    <t>MARG52</t>
  </si>
  <si>
    <t>MEAD51</t>
  </si>
  <si>
    <t>Meads</t>
  </si>
  <si>
    <t>MEDW51</t>
  </si>
  <si>
    <t>Medway</t>
  </si>
  <si>
    <t>Merrow</t>
  </si>
  <si>
    <t>MERW51</t>
  </si>
  <si>
    <t>Mereworth</t>
  </si>
  <si>
    <t>MNST71</t>
  </si>
  <si>
    <t>Minster</t>
  </si>
  <si>
    <t>MNST72</t>
  </si>
  <si>
    <t>MNTF51</t>
  </si>
  <si>
    <t>Mountfield</t>
  </si>
  <si>
    <t>MOGD51</t>
  </si>
  <si>
    <t>SPN 0034</t>
  </si>
  <si>
    <t>MOLE91</t>
  </si>
  <si>
    <t>SPN 0061</t>
  </si>
  <si>
    <t>MOLS51</t>
  </si>
  <si>
    <t>Molesey</t>
  </si>
  <si>
    <t>MONG51</t>
  </si>
  <si>
    <t>Monkton Grid</t>
  </si>
  <si>
    <t>MONG52</t>
  </si>
  <si>
    <t>MONG53</t>
  </si>
  <si>
    <t>MONG54</t>
  </si>
  <si>
    <t>MONG55</t>
  </si>
  <si>
    <t>MONG56</t>
  </si>
  <si>
    <t>MONG57</t>
  </si>
  <si>
    <t>MONK51</t>
  </si>
  <si>
    <t>SPN 0053</t>
  </si>
  <si>
    <t>MORH51</t>
  </si>
  <si>
    <t>Morehall</t>
  </si>
  <si>
    <t>MOUL51</t>
  </si>
  <si>
    <t>Moulsecoomb</t>
  </si>
  <si>
    <t>NCHM51</t>
  </si>
  <si>
    <t>North Cheam</t>
  </si>
  <si>
    <t>NCHS51</t>
  </si>
  <si>
    <t>North Chessington</t>
  </si>
  <si>
    <t>NERF31</t>
  </si>
  <si>
    <t>SPN 0040</t>
  </si>
  <si>
    <t>NERF51</t>
  </si>
  <si>
    <t>Newhaven Town</t>
  </si>
  <si>
    <t>NFNR31</t>
  </si>
  <si>
    <t>SPN 0044</t>
  </si>
  <si>
    <t>NFNR32</t>
  </si>
  <si>
    <t>NFNR33</t>
  </si>
  <si>
    <t>NFNR34</t>
  </si>
  <si>
    <t>NHEA91</t>
  </si>
  <si>
    <t>New Hook Eastchurch PV</t>
  </si>
  <si>
    <t>NHEA92</t>
  </si>
  <si>
    <t>NHEA93</t>
  </si>
  <si>
    <t>NHEA94</t>
  </si>
  <si>
    <t>NHEA95</t>
  </si>
  <si>
    <t>NHEA96</t>
  </si>
  <si>
    <t>SPN 0029</t>
  </si>
  <si>
    <t>NHEB91</t>
  </si>
  <si>
    <t>SPN 0055</t>
  </si>
  <si>
    <t>NHEB92</t>
  </si>
  <si>
    <t>NHEB93</t>
  </si>
  <si>
    <t>NHEB94</t>
  </si>
  <si>
    <t>NHEB95</t>
  </si>
  <si>
    <t>NHEB96</t>
  </si>
  <si>
    <t>NINL51</t>
  </si>
  <si>
    <t>Ninfield Local</t>
  </si>
  <si>
    <t>NINP91</t>
  </si>
  <si>
    <t>SPN 0058</t>
  </si>
  <si>
    <t>NORB71</t>
  </si>
  <si>
    <t>NORK51</t>
  </si>
  <si>
    <t>Nork</t>
  </si>
  <si>
    <t>NSEV51</t>
  </si>
  <si>
    <t>North Sevenoaks</t>
  </si>
  <si>
    <t>NSHO51</t>
  </si>
  <si>
    <t>North Shoreham</t>
  </si>
  <si>
    <t>NTHM51</t>
  </si>
  <si>
    <t>Northiam</t>
  </si>
  <si>
    <t>NUTF51</t>
  </si>
  <si>
    <t>Nutfield</t>
  </si>
  <si>
    <t>NWIC51</t>
  </si>
  <si>
    <t>Newick</t>
  </si>
  <si>
    <t>NWOR51</t>
  </si>
  <si>
    <t>North Worthing</t>
  </si>
  <si>
    <t>OCKL51</t>
  </si>
  <si>
    <t>Ocklynge</t>
  </si>
  <si>
    <t>ORMN91</t>
  </si>
  <si>
    <t>SPN 0050</t>
  </si>
  <si>
    <t>ORPI51</t>
  </si>
  <si>
    <t>Orpington</t>
  </si>
  <si>
    <t>ORPI52</t>
  </si>
  <si>
    <t>ORPV31</t>
  </si>
  <si>
    <t>SPN 0030</t>
  </si>
  <si>
    <t>ORPV91</t>
  </si>
  <si>
    <t>OWHT11</t>
  </si>
  <si>
    <t>SPN 0066</t>
  </si>
  <si>
    <t>OXTD51</t>
  </si>
  <si>
    <t>Oxted</t>
  </si>
  <si>
    <t>PADK91</t>
  </si>
  <si>
    <t>SPN 0063</t>
  </si>
  <si>
    <t>PADW51</t>
  </si>
  <si>
    <t>Paddock Wood</t>
  </si>
  <si>
    <t>PASF91</t>
  </si>
  <si>
    <t>SPN 0060</t>
  </si>
  <si>
    <t>PEAC51</t>
  </si>
  <si>
    <t>Peacehaven</t>
  </si>
  <si>
    <t>PENS51</t>
  </si>
  <si>
    <t>Penshurst</t>
  </si>
  <si>
    <t>PETW51</t>
  </si>
  <si>
    <t>Petts Wood</t>
  </si>
  <si>
    <t>PEVB51</t>
  </si>
  <si>
    <t>Pevensey Bay</t>
  </si>
  <si>
    <t>PFBU51</t>
  </si>
  <si>
    <t>SPN 0012</t>
  </si>
  <si>
    <t>PFIZ51</t>
  </si>
  <si>
    <t>POLT51</t>
  </si>
  <si>
    <t>Polegate Town</t>
  </si>
  <si>
    <t>PORT51</t>
  </si>
  <si>
    <t>Portslade</t>
  </si>
  <si>
    <t>PRLG51</t>
  </si>
  <si>
    <t>Prologis</t>
  </si>
  <si>
    <t>PRLG52</t>
  </si>
  <si>
    <t>PULB51</t>
  </si>
  <si>
    <t>Pulborough</t>
  </si>
  <si>
    <t>PULO51</t>
  </si>
  <si>
    <t>Purley Local</t>
  </si>
  <si>
    <t>QBNR31</t>
  </si>
  <si>
    <t>SPN 0028</t>
  </si>
  <si>
    <t>QNBR71</t>
  </si>
  <si>
    <t>Queenborough</t>
  </si>
  <si>
    <t>QPRK51</t>
  </si>
  <si>
    <t>Rainham</t>
  </si>
  <si>
    <t>RAMS51</t>
  </si>
  <si>
    <t>Ramsgate</t>
  </si>
  <si>
    <t>RAMS52</t>
  </si>
  <si>
    <t>RBTS51</t>
  </si>
  <si>
    <t>Robertsbridge</t>
  </si>
  <si>
    <t>RDHG51</t>
  </si>
  <si>
    <t>SPN 0071</t>
  </si>
  <si>
    <t>REDH51</t>
  </si>
  <si>
    <t>Redhill Primary</t>
  </si>
  <si>
    <t>REIG51</t>
  </si>
  <si>
    <t>Reigate</t>
  </si>
  <si>
    <t>RGPV31</t>
  </si>
  <si>
    <t>SPN 0072</t>
  </si>
  <si>
    <t>RGPV91</t>
  </si>
  <si>
    <t>RICH51</t>
  </si>
  <si>
    <t>Richborough</t>
  </si>
  <si>
    <t>RICM51</t>
  </si>
  <si>
    <t>Richmond</t>
  </si>
  <si>
    <t>RICM52</t>
  </si>
  <si>
    <t>RIDH71</t>
  </si>
  <si>
    <t>SPN 0024</t>
  </si>
  <si>
    <t>RIPV31</t>
  </si>
  <si>
    <t>SPN 0069</t>
  </si>
  <si>
    <t>RNMK51</t>
  </si>
  <si>
    <t>Rainham Mark</t>
  </si>
  <si>
    <t>RNMK52</t>
  </si>
  <si>
    <t>Romney Warren</t>
  </si>
  <si>
    <t>ROTT51</t>
  </si>
  <si>
    <t>Rottingdean</t>
  </si>
  <si>
    <t>RSHV71</t>
  </si>
  <si>
    <t>Rosherville</t>
  </si>
  <si>
    <t>RUST51</t>
  </si>
  <si>
    <t>Rusthall</t>
  </si>
  <si>
    <t>RUXL51</t>
  </si>
  <si>
    <t>Ruxley</t>
  </si>
  <si>
    <t>RYEP51</t>
  </si>
  <si>
    <t>Rye</t>
  </si>
  <si>
    <t>SEAF51</t>
  </si>
  <si>
    <t>Seaford</t>
  </si>
  <si>
    <t>SELC51</t>
  </si>
  <si>
    <t>Sellchip</t>
  </si>
  <si>
    <t>SELH71</t>
  </si>
  <si>
    <t>Selhurst</t>
  </si>
  <si>
    <t>SELH72</t>
  </si>
  <si>
    <t>SELS51</t>
  </si>
  <si>
    <t>Selsdon</t>
  </si>
  <si>
    <t>SEVI51</t>
  </si>
  <si>
    <t>Sevington</t>
  </si>
  <si>
    <t>SFRM31</t>
  </si>
  <si>
    <t>SPN 0016</t>
  </si>
  <si>
    <t>SFRM51</t>
  </si>
  <si>
    <t>SHAL51</t>
  </si>
  <si>
    <t>Shalford</t>
  </si>
  <si>
    <t>SHAM81</t>
  </si>
  <si>
    <t>SPN 0004</t>
  </si>
  <si>
    <t>SHEE31</t>
  </si>
  <si>
    <t>Sheerness</t>
  </si>
  <si>
    <t>SHEE71</t>
  </si>
  <si>
    <t>SHEP51</t>
  </si>
  <si>
    <t>Shepway</t>
  </si>
  <si>
    <t>SHOV51</t>
  </si>
  <si>
    <t>South Hove</t>
  </si>
  <si>
    <t>SHRL51</t>
  </si>
  <si>
    <t>Shirley</t>
  </si>
  <si>
    <t>SHST11</t>
  </si>
  <si>
    <t>SPN 0023</t>
  </si>
  <si>
    <t>SHWF31</t>
  </si>
  <si>
    <t>Shepham Windfarm</t>
  </si>
  <si>
    <t>SING71</t>
  </si>
  <si>
    <t>Singleton</t>
  </si>
  <si>
    <t>SINR31</t>
  </si>
  <si>
    <t>SPN 0026</t>
  </si>
  <si>
    <t>SINR32</t>
  </si>
  <si>
    <t>SITO51</t>
  </si>
  <si>
    <t>Sittingbourne Town</t>
  </si>
  <si>
    <t>SITW52</t>
  </si>
  <si>
    <t>Sittingbourne West</t>
  </si>
  <si>
    <t>SMRS51</t>
  </si>
  <si>
    <t>Stonemarshes</t>
  </si>
  <si>
    <t>SMTH51</t>
  </si>
  <si>
    <t>Smeeth</t>
  </si>
  <si>
    <t>SOMP51</t>
  </si>
  <si>
    <t>Sompting</t>
  </si>
  <si>
    <t>SORP51</t>
  </si>
  <si>
    <t>South Orpington</t>
  </si>
  <si>
    <t>SORP52</t>
  </si>
  <si>
    <t>SPET51</t>
  </si>
  <si>
    <t>St Peters</t>
  </si>
  <si>
    <t>SPET52</t>
  </si>
  <si>
    <t>SPRG71</t>
  </si>
  <si>
    <t>Spurgeons Bridge</t>
  </si>
  <si>
    <t>SRAD51</t>
  </si>
  <si>
    <t>Stelrad</t>
  </si>
  <si>
    <t>SRDW31</t>
  </si>
  <si>
    <t>SPN 0082</t>
  </si>
  <si>
    <t>SPN 0041</t>
  </si>
  <si>
    <t>STEY51</t>
  </si>
  <si>
    <t>Steyning</t>
  </si>
  <si>
    <t>STHG51</t>
  </si>
  <si>
    <t>Southgate</t>
  </si>
  <si>
    <t>STLX71</t>
  </si>
  <si>
    <t>Steel Cross</t>
  </si>
  <si>
    <t>STNE51</t>
  </si>
  <si>
    <t>Stone</t>
  </si>
  <si>
    <t>STNF51</t>
  </si>
  <si>
    <t>Stanford</t>
  </si>
  <si>
    <t>STPL71</t>
  </si>
  <si>
    <t>Staplehurst</t>
  </si>
  <si>
    <t>Strood</t>
  </si>
  <si>
    <t>SUFK71</t>
  </si>
  <si>
    <t>Suffolk Road</t>
  </si>
  <si>
    <t>SUND51</t>
  </si>
  <si>
    <t>Sundridge</t>
  </si>
  <si>
    <t>SURB51</t>
  </si>
  <si>
    <t>Surbiton</t>
  </si>
  <si>
    <t>SUTA51</t>
  </si>
  <si>
    <t>Sutton A</t>
  </si>
  <si>
    <t>SUTA52</t>
  </si>
  <si>
    <t>SUTB51</t>
  </si>
  <si>
    <t>Sutton B</t>
  </si>
  <si>
    <t>SWAN51</t>
  </si>
  <si>
    <t>Swanscombe</t>
  </si>
  <si>
    <t>SWAT51</t>
  </si>
  <si>
    <t>Southwater</t>
  </si>
  <si>
    <t>SWIC51</t>
  </si>
  <si>
    <t>Southwick</t>
  </si>
  <si>
    <t>SWIC52</t>
  </si>
  <si>
    <t>SWNL51</t>
  </si>
  <si>
    <t>Swanley</t>
  </si>
  <si>
    <t>SWOR51</t>
  </si>
  <si>
    <t>South Worthing</t>
  </si>
  <si>
    <t>TBNR31</t>
  </si>
  <si>
    <t>TBNR32</t>
  </si>
  <si>
    <t>TBNR33</t>
  </si>
  <si>
    <t>TEDD51</t>
  </si>
  <si>
    <t>Teddington</t>
  </si>
  <si>
    <t>TENT71</t>
  </si>
  <si>
    <t>Tenterden</t>
  </si>
  <si>
    <t>THAN51</t>
  </si>
  <si>
    <t>Thanet</t>
  </si>
  <si>
    <t>THNR31</t>
  </si>
  <si>
    <t>SPN 0011</t>
  </si>
  <si>
    <t>THNR32</t>
  </si>
  <si>
    <t>THWO11</t>
  </si>
  <si>
    <t>SPN 0010</t>
  </si>
  <si>
    <t>THWO12</t>
  </si>
  <si>
    <t>TICH51</t>
  </si>
  <si>
    <t>Ticehurst</t>
  </si>
  <si>
    <t>TOWN51</t>
  </si>
  <si>
    <t>SPN 0032</t>
  </si>
  <si>
    <t>TOWN71</t>
  </si>
  <si>
    <t>TTWN71</t>
  </si>
  <si>
    <t>Tonbridge Town</t>
  </si>
  <si>
    <t>Tunbridge Wells</t>
  </si>
  <si>
    <t>TUNW71</t>
  </si>
  <si>
    <t>TUWN31</t>
  </si>
  <si>
    <t>SPN 0045</t>
  </si>
  <si>
    <t>TUWN32</t>
  </si>
  <si>
    <t>TWAH71</t>
  </si>
  <si>
    <t>SPN 0033</t>
  </si>
  <si>
    <t>TWIC51</t>
  </si>
  <si>
    <t>Twickenham</t>
  </si>
  <si>
    <t>TWIC52</t>
  </si>
  <si>
    <t>UCKF51</t>
  </si>
  <si>
    <t>Uckfield</t>
  </si>
  <si>
    <t>WADH71</t>
  </si>
  <si>
    <t>Wadhurst</t>
  </si>
  <si>
    <t>Walton</t>
  </si>
  <si>
    <t>Warehorne</t>
  </si>
  <si>
    <t>WASH71</t>
  </si>
  <si>
    <t>West Ashford</t>
  </si>
  <si>
    <t>WATS51</t>
  </si>
  <si>
    <t>Waterside</t>
  </si>
  <si>
    <t>WCPV31</t>
  </si>
  <si>
    <t>SPN 0013</t>
  </si>
  <si>
    <t>WCRY51</t>
  </si>
  <si>
    <t>West Croydon</t>
  </si>
  <si>
    <t>WEYB51</t>
  </si>
  <si>
    <t>Weybridge</t>
  </si>
  <si>
    <t>Whitstable</t>
  </si>
  <si>
    <t>WHTH51</t>
  </si>
  <si>
    <t>West Hoathly</t>
  </si>
  <si>
    <t>WING51</t>
  </si>
  <si>
    <t>Wingham</t>
  </si>
  <si>
    <t>Withdean</t>
  </si>
  <si>
    <t>WOKG51</t>
  </si>
  <si>
    <t>Woking</t>
  </si>
  <si>
    <t>WOKS51</t>
  </si>
  <si>
    <t>Woking S</t>
  </si>
  <si>
    <t>WOKS52</t>
  </si>
  <si>
    <t>WRTM51</t>
  </si>
  <si>
    <t>Wrotham Heath</t>
  </si>
  <si>
    <t>WSTG51</t>
  </si>
  <si>
    <t>WTSM71</t>
  </si>
  <si>
    <t>Wittersham</t>
  </si>
  <si>
    <t>WTWN51</t>
  </si>
  <si>
    <t>Worthing Town</t>
  </si>
  <si>
    <t>WTWN52</t>
  </si>
  <si>
    <t>WWEY51</t>
  </si>
  <si>
    <t>West Weybridge</t>
  </si>
  <si>
    <t>WWIC51</t>
  </si>
  <si>
    <t>West Wickham</t>
  </si>
  <si>
    <t>WWOR51</t>
  </si>
  <si>
    <t>West Worthing</t>
  </si>
  <si>
    <t>XWAY51</t>
  </si>
  <si>
    <t>Crossways</t>
  </si>
  <si>
    <t>0</t>
  </si>
  <si>
    <t>NEWW53</t>
  </si>
  <si>
    <t>WOOD5</t>
  </si>
  <si>
    <t>ROBE51</t>
  </si>
  <si>
    <t>ROBE52</t>
  </si>
  <si>
    <t>WATE51</t>
  </si>
  <si>
    <t>WATE52</t>
  </si>
  <si>
    <t>BRIF5</t>
  </si>
  <si>
    <t>GOWE3</t>
  </si>
  <si>
    <t>LAMP1T</t>
  </si>
  <si>
    <t>LLAN1T</t>
  </si>
  <si>
    <t>LLEL5A</t>
  </si>
  <si>
    <t>MORR5</t>
  </si>
  <si>
    <t>MORN5</t>
  </si>
  <si>
    <t>SWAN5</t>
  </si>
  <si>
    <t>SWWF5</t>
  </si>
  <si>
    <t>BOCM11</t>
  </si>
  <si>
    <t>BOCM12</t>
  </si>
  <si>
    <t>FORB51</t>
  </si>
  <si>
    <t>WIND5</t>
  </si>
  <si>
    <t>SULG5</t>
  </si>
  <si>
    <t>GRAT5</t>
  </si>
  <si>
    <t>SPVL31</t>
  </si>
  <si>
    <t>CARE5</t>
  </si>
  <si>
    <t>CARS5</t>
  </si>
  <si>
    <t>TROW5</t>
  </si>
  <si>
    <t>MERE5</t>
  </si>
  <si>
    <t>PYCN5</t>
  </si>
  <si>
    <t>TALB5</t>
  </si>
  <si>
    <t>NANT5</t>
  </si>
  <si>
    <t>PENC5</t>
  </si>
  <si>
    <t>UPPB5</t>
  </si>
  <si>
    <t>PEGG5</t>
  </si>
  <si>
    <t>CWMB5</t>
  </si>
  <si>
    <t>LLTA5</t>
  </si>
  <si>
    <t>NEWE5A</t>
  </si>
  <si>
    <t>NEWE5B</t>
  </si>
  <si>
    <t>NEWW5</t>
  </si>
  <si>
    <t>PANT5</t>
  </si>
  <si>
    <t>GLYN1</t>
  </si>
  <si>
    <t>MAGO5</t>
  </si>
  <si>
    <t>CRUM5</t>
  </si>
  <si>
    <t>POPN51</t>
  </si>
  <si>
    <t>POPN52</t>
  </si>
  <si>
    <t>EBBC5</t>
  </si>
  <si>
    <t>RASW5</t>
  </si>
  <si>
    <t>SHHK3</t>
  </si>
  <si>
    <t>ROVE5</t>
  </si>
  <si>
    <t>DOW_11</t>
  </si>
  <si>
    <t>AES_1</t>
  </si>
  <si>
    <t>RODM5</t>
  </si>
  <si>
    <t>CAEA5</t>
  </si>
  <si>
    <t>LLYN5</t>
  </si>
  <si>
    <t>OGMV5</t>
  </si>
  <si>
    <t>RHCR11</t>
  </si>
  <si>
    <t>RHCR12</t>
  </si>
  <si>
    <t>BRAW5</t>
  </si>
  <si>
    <t>BROF5</t>
  </si>
  <si>
    <t>FISH5</t>
  </si>
  <si>
    <t>GOLD5</t>
  </si>
  <si>
    <t>HAVP5</t>
  </si>
  <si>
    <t>MERB5</t>
  </si>
  <si>
    <t>MILP5</t>
  </si>
  <si>
    <t>NEVE5</t>
  </si>
  <si>
    <t>NEYL5</t>
  </si>
  <si>
    <t>PEBL5</t>
  </si>
  <si>
    <t>STFL5</t>
  </si>
  <si>
    <t>STTW5</t>
  </si>
  <si>
    <t>STDA5</t>
  </si>
  <si>
    <t>STEY5</t>
  </si>
  <si>
    <t>TENB5</t>
  </si>
  <si>
    <t>LLCY5</t>
  </si>
  <si>
    <t>JERM5</t>
  </si>
  <si>
    <t>GETH5</t>
  </si>
  <si>
    <t>STRA5</t>
  </si>
  <si>
    <t>TIRJ7</t>
  </si>
  <si>
    <t>UPBK5</t>
  </si>
  <si>
    <t>COMS5</t>
  </si>
  <si>
    <t>VICR5</t>
  </si>
  <si>
    <t>WERN5</t>
  </si>
  <si>
    <t>YNST5</t>
  </si>
  <si>
    <t>CLAS5</t>
  </si>
  <si>
    <t>GARN5</t>
  </si>
  <si>
    <t>FELI3</t>
  </si>
  <si>
    <t>INCS5</t>
  </si>
  <si>
    <t>LIME5</t>
  </si>
  <si>
    <t>WAUN3</t>
  </si>
  <si>
    <t>BISH51</t>
  </si>
  <si>
    <t>BISH52</t>
  </si>
  <si>
    <t>LRHI51</t>
  </si>
  <si>
    <t>RAVE5</t>
  </si>
  <si>
    <t>SKET5</t>
  </si>
  <si>
    <t>SWAT5</t>
  </si>
  <si>
    <t>UPLA5</t>
  </si>
  <si>
    <t>SWAU31</t>
  </si>
  <si>
    <t>SWAU32</t>
  </si>
  <si>
    <t>WESX5</t>
  </si>
  <si>
    <t>KIDW5</t>
  </si>
  <si>
    <t>MAES5</t>
  </si>
  <si>
    <t>NEWL5</t>
  </si>
  <si>
    <t>WESF5</t>
  </si>
  <si>
    <t>HEND5</t>
  </si>
  <si>
    <t>MEIN5</t>
  </si>
  <si>
    <t>PANF5</t>
  </si>
  <si>
    <t>PONY5</t>
  </si>
  <si>
    <t>CRHA5</t>
  </si>
  <si>
    <t>TUMB5</t>
  </si>
  <si>
    <t>LFYR5</t>
  </si>
  <si>
    <t>PEND51</t>
  </si>
  <si>
    <t>STCL5</t>
  </si>
  <si>
    <t>WHIT5</t>
  </si>
  <si>
    <t>ABAE51</t>
  </si>
  <si>
    <t>BLAP5</t>
  </si>
  <si>
    <t>BRID5</t>
  </si>
  <si>
    <t>CARG5</t>
  </si>
  <si>
    <t>CWFR5</t>
  </si>
  <si>
    <t>LAMP5</t>
  </si>
  <si>
    <t>LDOV5</t>
  </si>
  <si>
    <t>LLAY5</t>
  </si>
  <si>
    <t>LGAD5</t>
  </si>
  <si>
    <t>LLAN5</t>
  </si>
  <si>
    <t>LDEI5</t>
  </si>
  <si>
    <t>LWNI5</t>
  </si>
  <si>
    <t>NANG5</t>
  </si>
  <si>
    <t>NCES5</t>
  </si>
  <si>
    <t>PONA5</t>
  </si>
  <si>
    <t>RHOS5</t>
  </si>
  <si>
    <t>TREG5</t>
  </si>
  <si>
    <t>TREV5</t>
  </si>
  <si>
    <t>WGWB3</t>
  </si>
  <si>
    <t>ABEC5</t>
  </si>
  <si>
    <t>GWAU5</t>
  </si>
  <si>
    <t>POND5</t>
  </si>
  <si>
    <t>TRAV5</t>
  </si>
  <si>
    <t>BRTE5</t>
  </si>
  <si>
    <t>LITC5</t>
  </si>
  <si>
    <t>LLAG51</t>
  </si>
  <si>
    <t>LLAG52</t>
  </si>
  <si>
    <t>NOTT5</t>
  </si>
  <si>
    <t>PYLE5</t>
  </si>
  <si>
    <t>SCHW51</t>
  </si>
  <si>
    <t>ABTC3</t>
  </si>
  <si>
    <t>BOVE5</t>
  </si>
  <si>
    <t>BROA5</t>
  </si>
  <si>
    <t>BRHI5</t>
  </si>
  <si>
    <t>COUR5</t>
  </si>
  <si>
    <t>COWB5</t>
  </si>
  <si>
    <t>EAST5</t>
  </si>
  <si>
    <t>SHIP5</t>
  </si>
  <si>
    <t>PARK5</t>
  </si>
  <si>
    <t>SAND5</t>
  </si>
  <si>
    <t>TAFF5</t>
  </si>
  <si>
    <t>ASHG5</t>
  </si>
  <si>
    <t>BIRC5</t>
  </si>
  <si>
    <t>CRWY5</t>
  </si>
  <si>
    <t>CYNC5</t>
  </si>
  <si>
    <t>GKTR5</t>
  </si>
  <si>
    <t>HEAT5</t>
  </si>
  <si>
    <t>HHOS5</t>
  </si>
  <si>
    <t>LLIS5</t>
  </si>
  <si>
    <t>NORT5</t>
  </si>
  <si>
    <t>STME5</t>
  </si>
  <si>
    <t>CREI5</t>
  </si>
  <si>
    <t>IRON5</t>
  </si>
  <si>
    <t>MILL5</t>
  </si>
  <si>
    <t>MORL5</t>
  </si>
  <si>
    <t>GASY5</t>
  </si>
  <si>
    <t>LADY5</t>
  </si>
  <si>
    <t>MIDD5</t>
  </si>
  <si>
    <t>MOUA5</t>
  </si>
  <si>
    <t>NELS5</t>
  </si>
  <si>
    <t>TONY5</t>
  </si>
  <si>
    <t>WATT5</t>
  </si>
  <si>
    <t>ABTY5</t>
  </si>
  <si>
    <t>NANW5</t>
  </si>
  <si>
    <t>PENT5</t>
  </si>
  <si>
    <t>CBGD3</t>
  </si>
  <si>
    <t>SWRD5</t>
  </si>
  <si>
    <t>ABDA5</t>
  </si>
  <si>
    <t>ABEP5</t>
  </si>
  <si>
    <t>WSTC3</t>
  </si>
  <si>
    <t>HIRW5</t>
  </si>
  <si>
    <t>MAER5</t>
  </si>
  <si>
    <t>YNYS5</t>
  </si>
  <si>
    <t>PYCM3</t>
  </si>
  <si>
    <t>CANT5</t>
  </si>
  <si>
    <t>ELY_5</t>
  </si>
  <si>
    <t>FAIR5</t>
  </si>
  <si>
    <t>HIGH5</t>
  </si>
  <si>
    <t>LLDO5</t>
  </si>
  <si>
    <t>PENA5</t>
  </si>
  <si>
    <t>SANA5</t>
  </si>
  <si>
    <t>CAER5</t>
  </si>
  <si>
    <t>CATN5A</t>
  </si>
  <si>
    <t>ENER5</t>
  </si>
  <si>
    <t>TRET5</t>
  </si>
  <si>
    <t>ABGA5</t>
  </si>
  <si>
    <t>ABSY5</t>
  </si>
  <si>
    <t>BLAE5</t>
  </si>
  <si>
    <t>MONM5</t>
  </si>
  <si>
    <t>USK_5</t>
  </si>
  <si>
    <t>BREC5</t>
  </si>
  <si>
    <t>BUIL5</t>
  </si>
  <si>
    <t>CRIC5A</t>
  </si>
  <si>
    <t>CRIC5B</t>
  </si>
  <si>
    <t>GLAS5</t>
  </si>
  <si>
    <t>LLDR5</t>
  </si>
  <si>
    <t>RHAY5</t>
  </si>
  <si>
    <t>CALD5</t>
  </si>
  <si>
    <t>CHEP5</t>
  </si>
  <si>
    <t>NEWH5</t>
  </si>
  <si>
    <t>STAR5</t>
  </si>
  <si>
    <t>SUDB5</t>
  </si>
  <si>
    <t>ABTI5</t>
  </si>
  <si>
    <t>CWMF5</t>
  </si>
  <si>
    <t>POLL5</t>
  </si>
  <si>
    <t>BRMA5</t>
  </si>
  <si>
    <t>TRED5</t>
  </si>
  <si>
    <t>NEWS5</t>
  </si>
  <si>
    <t>ORBW31</t>
  </si>
  <si>
    <t>RING5</t>
  </si>
  <si>
    <t>ROGE5</t>
  </si>
  <si>
    <t>ALPH31</t>
  </si>
  <si>
    <t>ALPH32</t>
  </si>
  <si>
    <t>GRAN6A</t>
  </si>
  <si>
    <t>SIMS11</t>
  </si>
  <si>
    <t>TBSC3</t>
  </si>
  <si>
    <t>CEFN6A</t>
  </si>
  <si>
    <t>BLAK3G</t>
  </si>
  <si>
    <t>HAVE3G</t>
  </si>
  <si>
    <t>RDBX3G</t>
  </si>
  <si>
    <t>OAKC3G</t>
  </si>
  <si>
    <t>FENT3G</t>
  </si>
  <si>
    <t>RHSC1G</t>
  </si>
  <si>
    <t>WATG51</t>
  </si>
  <si>
    <t>WATG52</t>
  </si>
  <si>
    <t>SRON3G</t>
  </si>
  <si>
    <t>CLWD3G</t>
  </si>
  <si>
    <t>PNYC3G</t>
  </si>
  <si>
    <t>BFGF3G1</t>
  </si>
  <si>
    <t>BAGL3G</t>
  </si>
  <si>
    <t>GOWE3G</t>
  </si>
  <si>
    <t>HIGF3G</t>
  </si>
  <si>
    <t>ENVI3G</t>
  </si>
  <si>
    <t>MYNB1G</t>
  </si>
  <si>
    <t>HNDR3G</t>
  </si>
  <si>
    <t>NFOE3G</t>
  </si>
  <si>
    <t>BRNW3G</t>
  </si>
  <si>
    <t>BLBW31G</t>
  </si>
  <si>
    <t>ABGL3G</t>
  </si>
  <si>
    <t>GLWI3G</t>
  </si>
  <si>
    <t>BREX1G</t>
  </si>
  <si>
    <t>BREW1G</t>
  </si>
  <si>
    <t>TJGF3G</t>
  </si>
  <si>
    <t>CNNC3G</t>
  </si>
  <si>
    <t>MAES1</t>
  </si>
  <si>
    <t>BTWS1</t>
  </si>
  <si>
    <t>MBIO1G</t>
  </si>
  <si>
    <t>CCLM3G</t>
  </si>
  <si>
    <t>NTDN3G</t>
  </si>
  <si>
    <t>BBIO3G</t>
  </si>
  <si>
    <t>STMD3G</t>
  </si>
  <si>
    <t>STMY3G</t>
  </si>
  <si>
    <t>LCDL3G</t>
  </si>
  <si>
    <t>WHTN3G</t>
  </si>
  <si>
    <t>STTN3G</t>
  </si>
  <si>
    <t>BARY3G</t>
  </si>
  <si>
    <t>JESU3G</t>
  </si>
  <si>
    <t>LOUG3G</t>
  </si>
  <si>
    <t>SMOR3G</t>
  </si>
  <si>
    <t>DERW3G</t>
  </si>
  <si>
    <t>SULG1</t>
  </si>
  <si>
    <t>WBIO3G</t>
  </si>
  <si>
    <t>DOWE3G</t>
  </si>
  <si>
    <t>DOWW3G</t>
  </si>
  <si>
    <t>PBRN3G</t>
  </si>
  <si>
    <t>PNCS1G</t>
  </si>
  <si>
    <t>TRST3G</t>
  </si>
  <si>
    <t>BRIE3G</t>
  </si>
  <si>
    <t>LOLA1G</t>
  </si>
  <si>
    <t>MTHN3G</t>
  </si>
  <si>
    <t>SBRK3G</t>
  </si>
  <si>
    <t>FCCL6G</t>
  </si>
  <si>
    <t>LWRN1G</t>
  </si>
  <si>
    <t>CRUM3G</t>
  </si>
  <si>
    <t>MMOL3G</t>
  </si>
  <si>
    <t>WNYP3G2</t>
  </si>
  <si>
    <t>WNYP3G1</t>
  </si>
  <si>
    <t>MANO6G</t>
  </si>
  <si>
    <t>TRSX1G</t>
  </si>
  <si>
    <t>MNYG1</t>
  </si>
  <si>
    <t>PNDR1G</t>
  </si>
  <si>
    <t>FFYO6G</t>
  </si>
  <si>
    <t>PANY6G</t>
  </si>
  <si>
    <t>TRPK3G</t>
  </si>
  <si>
    <t>YERB3G</t>
  </si>
  <si>
    <t>LIDR3G</t>
  </si>
  <si>
    <t>WSFM3G</t>
  </si>
  <si>
    <t>WEAR3G</t>
  </si>
  <si>
    <t>JORD3G</t>
  </si>
  <si>
    <t>LNTH3G</t>
  </si>
  <si>
    <t>HOPL3G</t>
  </si>
  <si>
    <t>YEBS3G</t>
  </si>
  <si>
    <t>NTEN3G</t>
  </si>
  <si>
    <t>LLCY3G</t>
  </si>
  <si>
    <t>CRBW3G</t>
  </si>
  <si>
    <t>AFAN3G</t>
  </si>
  <si>
    <t>MBRM3G</t>
  </si>
  <si>
    <t>PNTM3G</t>
  </si>
  <si>
    <t>CBET3G</t>
  </si>
  <si>
    <t>RYPD3G</t>
  </si>
  <si>
    <t>WNGF3G</t>
  </si>
  <si>
    <t>CCKV3G</t>
  </si>
  <si>
    <t>BLDI3G</t>
  </si>
  <si>
    <t>PONA3G</t>
  </si>
  <si>
    <t>PNTR3G</t>
  </si>
  <si>
    <t>BTEG3G</t>
  </si>
  <si>
    <t>FOSL3G</t>
  </si>
  <si>
    <t>DYFG3G</t>
  </si>
  <si>
    <t>PCYN32</t>
  </si>
  <si>
    <t>PCYN31</t>
  </si>
  <si>
    <t>WHIT3G</t>
  </si>
  <si>
    <t>CRUG3G</t>
  </si>
  <si>
    <t>LBRI3G</t>
  </si>
  <si>
    <t>YSTF3G</t>
  </si>
  <si>
    <t>LWND3G</t>
  </si>
  <si>
    <t>TREG5G</t>
  </si>
  <si>
    <t>REDC3G</t>
  </si>
  <si>
    <t>BCIS3G</t>
  </si>
  <si>
    <t>MAEG3G</t>
  </si>
  <si>
    <t>PGTN3G</t>
  </si>
  <si>
    <t>BHNL3G</t>
  </si>
  <si>
    <t>MYNG3G</t>
  </si>
  <si>
    <t>BEGL3G</t>
  </si>
  <si>
    <t>CORN3G</t>
  </si>
  <si>
    <t>TEWF3G</t>
  </si>
  <si>
    <t>MYNP3G</t>
  </si>
  <si>
    <t>TEEX3G</t>
  </si>
  <si>
    <t>SPTC3G</t>
  </si>
  <si>
    <t>ROSD3G</t>
  </si>
  <si>
    <t>BARD3G</t>
  </si>
  <si>
    <t>GRNF3G</t>
  </si>
  <si>
    <t>TRGF3G</t>
  </si>
  <si>
    <t>ABAM3G</t>
  </si>
  <si>
    <t>ABPK3G</t>
  </si>
  <si>
    <t>PENR3G</t>
  </si>
  <si>
    <t>TONY3G</t>
  </si>
  <si>
    <t>FERG3</t>
  </si>
  <si>
    <t>BRTH3G</t>
  </si>
  <si>
    <t>HNDF3G</t>
  </si>
  <si>
    <t>BARG3G</t>
  </si>
  <si>
    <t>RGOS3G</t>
  </si>
  <si>
    <t>MLNC3G</t>
  </si>
  <si>
    <t>MAEW3G</t>
  </si>
  <si>
    <t>LHSE6G</t>
  </si>
  <si>
    <t>BTWF6G</t>
  </si>
  <si>
    <t>BBWF6G</t>
  </si>
  <si>
    <t>OAKG3G</t>
  </si>
  <si>
    <t>RHWL3G</t>
  </si>
  <si>
    <t>HFDF3G</t>
  </si>
  <si>
    <t>HILL3G</t>
  </si>
  <si>
    <t>CCSG3G</t>
  </si>
  <si>
    <t>BEAU3G</t>
  </si>
  <si>
    <t>BRCS3G</t>
  </si>
  <si>
    <t>RSIE3G</t>
  </si>
  <si>
    <t>TCAT3G</t>
  </si>
  <si>
    <t>LBIO6G</t>
  </si>
  <si>
    <t>MYAB6G</t>
  </si>
  <si>
    <t>LLYA6G</t>
  </si>
  <si>
    <t>FOET6G</t>
  </si>
  <si>
    <t>BLAE1</t>
  </si>
  <si>
    <t>WTHY3G</t>
  </si>
  <si>
    <t>AVMO7K</t>
  </si>
  <si>
    <t>LAUN5K</t>
  </si>
  <si>
    <t>AARO3</t>
  </si>
  <si>
    <t>ADER5</t>
  </si>
  <si>
    <t>ALCO5</t>
  </si>
  <si>
    <t>ALER5</t>
  </si>
  <si>
    <t>ALMO5</t>
  </si>
  <si>
    <t>ALMR5</t>
  </si>
  <si>
    <t>ARMA5</t>
  </si>
  <si>
    <t>ASHB5</t>
  </si>
  <si>
    <t>ASHW5</t>
  </si>
  <si>
    <t>ATHL5</t>
  </si>
  <si>
    <t>AVMO7J</t>
  </si>
  <si>
    <t>AXBR5</t>
  </si>
  <si>
    <t>AXMN5</t>
  </si>
  <si>
    <t>BAEA5</t>
  </si>
  <si>
    <t>BARQ5</t>
  </si>
  <si>
    <t>BART5</t>
  </si>
  <si>
    <t>BATR5J</t>
  </si>
  <si>
    <t>BATR5K</t>
  </si>
  <si>
    <t>BEAM5</t>
  </si>
  <si>
    <t>BEDM5</t>
  </si>
  <si>
    <t>BHAL5</t>
  </si>
  <si>
    <t>BICK5</t>
  </si>
  <si>
    <t>BIDE5</t>
  </si>
  <si>
    <t>BISH5</t>
  </si>
  <si>
    <t>BLAC5</t>
  </si>
  <si>
    <t>BLAG5</t>
  </si>
  <si>
    <t>BODM5</t>
  </si>
  <si>
    <t>BOUR5</t>
  </si>
  <si>
    <t>BOVT5</t>
  </si>
  <si>
    <t>BOWA5</t>
  </si>
  <si>
    <t>BOWX5J</t>
  </si>
  <si>
    <t>BRAD5</t>
  </si>
  <si>
    <t>BRAF5</t>
  </si>
  <si>
    <t>BRAL5J</t>
  </si>
  <si>
    <t>BRAU5</t>
  </si>
  <si>
    <t>BRIL5J</t>
  </si>
  <si>
    <t>BRIM5</t>
  </si>
  <si>
    <t>BRSH5</t>
  </si>
  <si>
    <t>BUCK5</t>
  </si>
  <si>
    <t>BUCS5</t>
  </si>
  <si>
    <t>BUDS5</t>
  </si>
  <si>
    <t>BUGL5JD</t>
  </si>
  <si>
    <t>BUGL5K</t>
  </si>
  <si>
    <t>BURL5</t>
  </si>
  <si>
    <t>BURN5</t>
  </si>
  <si>
    <t>CAIR5</t>
  </si>
  <si>
    <t>CALL5</t>
  </si>
  <si>
    <t>CAMH5</t>
  </si>
  <si>
    <t>CAMT5</t>
  </si>
  <si>
    <t>CARN5</t>
  </si>
  <si>
    <t>CHAR5</t>
  </si>
  <si>
    <t>CHED5</t>
  </si>
  <si>
    <t>CHEM5</t>
  </si>
  <si>
    <t>CHES5</t>
  </si>
  <si>
    <t>CHUG5</t>
  </si>
  <si>
    <t>CHUK5</t>
  </si>
  <si>
    <t>CHUS5</t>
  </si>
  <si>
    <t>CLEV5</t>
  </si>
  <si>
    <t>CLIF5</t>
  </si>
  <si>
    <t>CLOV5</t>
  </si>
  <si>
    <t>CLYH5</t>
  </si>
  <si>
    <t>COKE5</t>
  </si>
  <si>
    <t>COLE5</t>
  </si>
  <si>
    <t>COLL5J</t>
  </si>
  <si>
    <t>COLY5</t>
  </si>
  <si>
    <t>COMM5</t>
  </si>
  <si>
    <t>COMP7D</t>
  </si>
  <si>
    <t>CONG5</t>
  </si>
  <si>
    <t>CONS5</t>
  </si>
  <si>
    <t>CORH5J</t>
  </si>
  <si>
    <t>CORH5K</t>
  </si>
  <si>
    <t>COUW5</t>
  </si>
  <si>
    <t>COWR5</t>
  </si>
  <si>
    <t>CRED5</t>
  </si>
  <si>
    <t>CREE5</t>
  </si>
  <si>
    <t>CREW5</t>
  </si>
  <si>
    <t>CRIB5</t>
  </si>
  <si>
    <t>CULL5</t>
  </si>
  <si>
    <t>CULM5</t>
  </si>
  <si>
    <t>CURM5</t>
  </si>
  <si>
    <t>DART5</t>
  </si>
  <si>
    <t>DAVI5</t>
  </si>
  <si>
    <t>DAWL5</t>
  </si>
  <si>
    <t>DELA5</t>
  </si>
  <si>
    <t>DEVO5</t>
  </si>
  <si>
    <t>DIND5</t>
  </si>
  <si>
    <t>DOCN3</t>
  </si>
  <si>
    <t>DORS7J</t>
  </si>
  <si>
    <t>DOWF5</t>
  </si>
  <si>
    <t>DREC5</t>
  </si>
  <si>
    <t>DRSW5</t>
  </si>
  <si>
    <t>DUNK5</t>
  </si>
  <si>
    <t>EASB5</t>
  </si>
  <si>
    <t>EASG5</t>
  </si>
  <si>
    <t>EBUD5</t>
  </si>
  <si>
    <t>ECHI5</t>
  </si>
  <si>
    <t>ECUR5</t>
  </si>
  <si>
    <t>EDGA5</t>
  </si>
  <si>
    <t>EGGB5</t>
  </si>
  <si>
    <t>ELIT5</t>
  </si>
  <si>
    <t>ENTH7</t>
  </si>
  <si>
    <t>EVER5</t>
  </si>
  <si>
    <t>EXEB5</t>
  </si>
  <si>
    <t>EXMI5</t>
  </si>
  <si>
    <t>EXMW5</t>
  </si>
  <si>
    <t>FALD5</t>
  </si>
  <si>
    <t>FEEB5</t>
  </si>
  <si>
    <t>FEED5</t>
  </si>
  <si>
    <t>FILT5J</t>
  </si>
  <si>
    <t>FOLB5</t>
  </si>
  <si>
    <t>FOWE5</t>
  </si>
  <si>
    <t>FOXH5</t>
  </si>
  <si>
    <t>FRAD5</t>
  </si>
  <si>
    <t>FREM5</t>
  </si>
  <si>
    <t>GASL5</t>
  </si>
  <si>
    <t>GEEV5</t>
  </si>
  <si>
    <t>GEOR5</t>
  </si>
  <si>
    <t>GUNN5</t>
  </si>
  <si>
    <t>HATH5</t>
  </si>
  <si>
    <t>HAVE5</t>
  </si>
  <si>
    <t>HEAB5</t>
  </si>
  <si>
    <t>HEDX5</t>
  </si>
  <si>
    <t>HELS5</t>
  </si>
  <si>
    <t>HEMY5</t>
  </si>
  <si>
    <t>HEWL5</t>
  </si>
  <si>
    <t>HIGL5</t>
  </si>
  <si>
    <t>HOLF5</t>
  </si>
  <si>
    <t>HOLL5</t>
  </si>
  <si>
    <t>HOLS5</t>
  </si>
  <si>
    <t>HONI5</t>
  </si>
  <si>
    <t>HYLL5</t>
  </si>
  <si>
    <t>ILFR5</t>
  </si>
  <si>
    <t>IMPS5</t>
  </si>
  <si>
    <t>ISLE5</t>
  </si>
  <si>
    <t>IVYB5</t>
  </si>
  <si>
    <t>KEYE5</t>
  </si>
  <si>
    <t>KEYW5</t>
  </si>
  <si>
    <t>KINB5</t>
  </si>
  <si>
    <t>LANE5</t>
  </si>
  <si>
    <t>LANG5</t>
  </si>
  <si>
    <t>LANN5</t>
  </si>
  <si>
    <t>LANR5</t>
  </si>
  <si>
    <t>LAPF5</t>
  </si>
  <si>
    <t>LAUN5J</t>
  </si>
  <si>
    <t>LAWB5</t>
  </si>
  <si>
    <t>LAYW5</t>
  </si>
  <si>
    <t>LIFT5</t>
  </si>
  <si>
    <t>LINL5</t>
  </si>
  <si>
    <t>LISK5</t>
  </si>
  <si>
    <t>LOCK5</t>
  </si>
  <si>
    <t>LOCR5</t>
  </si>
  <si>
    <t>LONG5</t>
  </si>
  <si>
    <t>LOOE5</t>
  </si>
  <si>
    <t>LOST5</t>
  </si>
  <si>
    <t>LUCB5</t>
  </si>
  <si>
    <t>LYDS5</t>
  </si>
  <si>
    <t>LYNT5</t>
  </si>
  <si>
    <t>LYPF5</t>
  </si>
  <si>
    <t>MANG5</t>
  </si>
  <si>
    <t>MARA5</t>
  </si>
  <si>
    <t>MARB5</t>
  </si>
  <si>
    <t>MARG5K</t>
  </si>
  <si>
    <t>MARL5</t>
  </si>
  <si>
    <t>MART5J</t>
  </si>
  <si>
    <t>MART5K</t>
  </si>
  <si>
    <t>MERR5</t>
  </si>
  <si>
    <t>MEVA5</t>
  </si>
  <si>
    <t>MIDB5</t>
  </si>
  <si>
    <t>MIDN5</t>
  </si>
  <si>
    <t>ABBW5</t>
  </si>
  <si>
    <t>MODB5</t>
  </si>
  <si>
    <t>MONT5</t>
  </si>
  <si>
    <t>MORH5</t>
  </si>
  <si>
    <t>MORW5</t>
  </si>
  <si>
    <t>MOUS5</t>
  </si>
  <si>
    <t>MULL5</t>
  </si>
  <si>
    <t>NASE5</t>
  </si>
  <si>
    <t>NEAB5</t>
  </si>
  <si>
    <t>NECY5</t>
  </si>
  <si>
    <t>NEOT5</t>
  </si>
  <si>
    <t>NETK5</t>
  </si>
  <si>
    <t>NETR5</t>
  </si>
  <si>
    <t>NETS5</t>
  </si>
  <si>
    <t>NEWB5</t>
  </si>
  <si>
    <t>NEWF5</t>
  </si>
  <si>
    <t>NEWP5</t>
  </si>
  <si>
    <t>NORS5</t>
  </si>
  <si>
    <t>OFFW5</t>
  </si>
  <si>
    <t>OKEH5</t>
  </si>
  <si>
    <t>OLDF7</t>
  </si>
  <si>
    <t>OLDL5</t>
  </si>
  <si>
    <t>OTTS5</t>
  </si>
  <si>
    <t>PADS5</t>
  </si>
  <si>
    <t>PARH5D</t>
  </si>
  <si>
    <t>PARL5</t>
  </si>
  <si>
    <t>PARS7</t>
  </si>
  <si>
    <t>PAUL5</t>
  </si>
  <si>
    <t>PEAS5</t>
  </si>
  <si>
    <t>PENH5</t>
  </si>
  <si>
    <t>PENR5</t>
  </si>
  <si>
    <t>PENS5</t>
  </si>
  <si>
    <t>PENX5</t>
  </si>
  <si>
    <t>PERI5</t>
  </si>
  <si>
    <t>PERR5</t>
  </si>
  <si>
    <t>PINH5</t>
  </si>
  <si>
    <t>PLYS5</t>
  </si>
  <si>
    <t>POLZ5</t>
  </si>
  <si>
    <t>PRIO5</t>
  </si>
  <si>
    <t>PRIR5</t>
  </si>
  <si>
    <t>PROB5</t>
  </si>
  <si>
    <t>PURR7</t>
  </si>
  <si>
    <t>REDR5</t>
  </si>
  <si>
    <t>ROAD3</t>
  </si>
  <si>
    <t>ROCP5</t>
  </si>
  <si>
    <t>ROSE5</t>
  </si>
  <si>
    <t>ROUN5</t>
  </si>
  <si>
    <t>SALC5</t>
  </si>
  <si>
    <t>SALT5</t>
  </si>
  <si>
    <t>SAUS5</t>
  </si>
  <si>
    <t>SAWX5</t>
  </si>
  <si>
    <t>SHAP5</t>
  </si>
  <si>
    <t>SHEB5</t>
  </si>
  <si>
    <t>SHEM5</t>
  </si>
  <si>
    <t>SIDM5J</t>
  </si>
  <si>
    <t>SIDM5K</t>
  </si>
  <si>
    <t>SKEV5</t>
  </si>
  <si>
    <t>SLEV5</t>
  </si>
  <si>
    <t>SMOL5</t>
  </si>
  <si>
    <t>SOME5</t>
  </si>
  <si>
    <t>SOUB5</t>
  </si>
  <si>
    <t>STWA5</t>
  </si>
  <si>
    <t>SOWT5</t>
  </si>
  <si>
    <t>STAG5</t>
  </si>
  <si>
    <t>STAP5</t>
  </si>
  <si>
    <t>STAQ3</t>
  </si>
  <si>
    <t>STBU5</t>
  </si>
  <si>
    <t>STCO5</t>
  </si>
  <si>
    <t>STEN5</t>
  </si>
  <si>
    <t>STHO5</t>
  </si>
  <si>
    <t>STIV5</t>
  </si>
  <si>
    <t>STMA5</t>
  </si>
  <si>
    <t>STOB5</t>
  </si>
  <si>
    <t>STOK5</t>
  </si>
  <si>
    <t>STUD5</t>
  </si>
  <si>
    <t>TAMA3</t>
  </si>
  <si>
    <t>TAUL5</t>
  </si>
  <si>
    <t>TAVI5</t>
  </si>
  <si>
    <t>TEIG5</t>
  </si>
  <si>
    <t>TEIH5</t>
  </si>
  <si>
    <t>TINX5J</t>
  </si>
  <si>
    <t>TINX5K</t>
  </si>
  <si>
    <t>TIVE5</t>
  </si>
  <si>
    <t>TIVM5</t>
  </si>
  <si>
    <t>TIVS5</t>
  </si>
  <si>
    <t>TOPS5</t>
  </si>
  <si>
    <t>TORA5</t>
  </si>
  <si>
    <t>TORR5K</t>
  </si>
  <si>
    <t>TORT5</t>
  </si>
  <si>
    <t>TORW5</t>
  </si>
  <si>
    <t>TORY5</t>
  </si>
  <si>
    <t>TOTL5</t>
  </si>
  <si>
    <t>TREB5</t>
  </si>
  <si>
    <t>TRUL5</t>
  </si>
  <si>
    <t>TRUS5</t>
  </si>
  <si>
    <t>TRUT5</t>
  </si>
  <si>
    <t>TWEL5</t>
  </si>
  <si>
    <t>TWER7</t>
  </si>
  <si>
    <t>UPTV5</t>
  </si>
  <si>
    <t>WADE5</t>
  </si>
  <si>
    <t>WATC5</t>
  </si>
  <si>
    <t>WATE5K</t>
  </si>
  <si>
    <t>WATE5J</t>
  </si>
  <si>
    <t>WEDM5</t>
  </si>
  <si>
    <t>WELL5</t>
  </si>
  <si>
    <t>WELN5J</t>
  </si>
  <si>
    <t>WELN5K</t>
  </si>
  <si>
    <t>WELT5</t>
  </si>
  <si>
    <t>WESC5</t>
  </si>
  <si>
    <t>WESD5</t>
  </si>
  <si>
    <t>WESG5</t>
  </si>
  <si>
    <t>WESM5</t>
  </si>
  <si>
    <t>WHID5</t>
  </si>
  <si>
    <t>WHRH5</t>
  </si>
  <si>
    <t>WINS5</t>
  </si>
  <si>
    <t>WINT5</t>
  </si>
  <si>
    <t>WITH5</t>
  </si>
  <si>
    <t>WITR5</t>
  </si>
  <si>
    <t>WIVE5</t>
  </si>
  <si>
    <t>WOOD5J</t>
  </si>
  <si>
    <t>WOOY5</t>
  </si>
  <si>
    <t>YELV5</t>
  </si>
  <si>
    <t>PAPR3</t>
  </si>
  <si>
    <t>BLAK5</t>
  </si>
  <si>
    <t>WOOD5K</t>
  </si>
  <si>
    <t>AVOH5K</t>
  </si>
  <si>
    <t>FILT5K</t>
  </si>
  <si>
    <t>PAIG5</t>
  </si>
  <si>
    <t>DORS7K</t>
  </si>
  <si>
    <t>BAIR5</t>
  </si>
  <si>
    <t>STWB5</t>
  </si>
  <si>
    <t>DACR5</t>
  </si>
  <si>
    <t>ASTZ5</t>
  </si>
  <si>
    <t>NTAW5</t>
  </si>
  <si>
    <t>BRDW5</t>
  </si>
  <si>
    <t>SAWR5</t>
  </si>
  <si>
    <t>LNGE3</t>
  </si>
  <si>
    <t>SPAU5J</t>
  </si>
  <si>
    <t>SPAU5K</t>
  </si>
  <si>
    <t>WAPP5</t>
  </si>
  <si>
    <t>WWIC5</t>
  </si>
  <si>
    <t>ASHL5</t>
  </si>
  <si>
    <t>MARG5J</t>
  </si>
  <si>
    <t>CALY5</t>
  </si>
  <si>
    <t>COTH5</t>
  </si>
  <si>
    <t>EMGR5</t>
  </si>
  <si>
    <t>SMET5</t>
  </si>
  <si>
    <t>EXSC5</t>
  </si>
  <si>
    <t>HBBP5</t>
  </si>
  <si>
    <t>UOBA3D</t>
  </si>
  <si>
    <t>AHMD3</t>
  </si>
  <si>
    <t>HEMI3</t>
  </si>
  <si>
    <t>PATC5</t>
  </si>
  <si>
    <t>SHER3</t>
  </si>
  <si>
    <t>LGTH3</t>
  </si>
  <si>
    <t>WIGR3</t>
  </si>
  <si>
    <t>CHEL3</t>
  </si>
  <si>
    <t>BLAD3</t>
  </si>
  <si>
    <t>BREO3</t>
  </si>
  <si>
    <t>BUGL5J</t>
  </si>
  <si>
    <t>CARL3</t>
  </si>
  <si>
    <t>COLD3</t>
  </si>
  <si>
    <t>COMP7</t>
  </si>
  <si>
    <t>DOCC3</t>
  </si>
  <si>
    <t>FBUR3</t>
  </si>
  <si>
    <t>PARH5</t>
  </si>
  <si>
    <t>WHAQ5</t>
  </si>
  <si>
    <t>BRFM3</t>
  </si>
  <si>
    <t>HUNT3</t>
  </si>
  <si>
    <t>BEDO3</t>
  </si>
  <si>
    <t>STDA3</t>
  </si>
  <si>
    <t>EXGN1R</t>
  </si>
  <si>
    <t>FILT1</t>
  </si>
  <si>
    <t>CONN3</t>
  </si>
  <si>
    <t>SHOT3</t>
  </si>
  <si>
    <t>DARM3</t>
  </si>
  <si>
    <t>HFLF3</t>
  </si>
  <si>
    <t>FULL1</t>
  </si>
  <si>
    <t>GOON3</t>
  </si>
  <si>
    <t>DELA3</t>
  </si>
  <si>
    <t>HWAV3</t>
  </si>
  <si>
    <t>LUXU3</t>
  </si>
  <si>
    <t>WDBN3</t>
  </si>
  <si>
    <t>AVBC3</t>
  </si>
  <si>
    <t>BLPP3</t>
  </si>
  <si>
    <t>GARL3</t>
  </si>
  <si>
    <t>WABA3</t>
  </si>
  <si>
    <t>MANR3</t>
  </si>
  <si>
    <t>NINS3</t>
  </si>
  <si>
    <t>CHPV3</t>
  </si>
  <si>
    <t>TRNH3</t>
  </si>
  <si>
    <t>HOPV3</t>
  </si>
  <si>
    <t>ESLA3</t>
  </si>
  <si>
    <t>WILL3</t>
  </si>
  <si>
    <t>EAST3</t>
  </si>
  <si>
    <t>WIPE3</t>
  </si>
  <si>
    <t>BRPV3</t>
  </si>
  <si>
    <t>CAPV3</t>
  </si>
  <si>
    <t>BEPV3</t>
  </si>
  <si>
    <t>TREF3G</t>
  </si>
  <si>
    <t>TREW3G</t>
  </si>
  <si>
    <t>HWAS3</t>
  </si>
  <si>
    <t>LANG3</t>
  </si>
  <si>
    <t>ASWR3</t>
  </si>
  <si>
    <t>HNBF3</t>
  </si>
  <si>
    <t>NESK3</t>
  </si>
  <si>
    <t>PKWA3</t>
  </si>
  <si>
    <t>NEWL3</t>
  </si>
  <si>
    <t>WYMD3</t>
  </si>
  <si>
    <t>COBB3</t>
  </si>
  <si>
    <t>HALS3</t>
  </si>
  <si>
    <t>HITR3</t>
  </si>
  <si>
    <t>FORD3</t>
  </si>
  <si>
    <t>BEAF3</t>
  </si>
  <si>
    <t>TREQ3</t>
  </si>
  <si>
    <t>AYSH3</t>
  </si>
  <si>
    <t>BURR3</t>
  </si>
  <si>
    <t>CALG3</t>
  </si>
  <si>
    <t>HTRE3</t>
  </si>
  <si>
    <t>HGRT3</t>
  </si>
  <si>
    <t>HOPE3</t>
  </si>
  <si>
    <t>KNOK3</t>
  </si>
  <si>
    <t>MRLY3</t>
  </si>
  <si>
    <t>MIDT3</t>
  </si>
  <si>
    <t>PNHL3</t>
  </si>
  <si>
    <t>PRIN3</t>
  </si>
  <si>
    <t>REWF3</t>
  </si>
  <si>
    <t>SLAD3</t>
  </si>
  <si>
    <t>WSTH3</t>
  </si>
  <si>
    <t>FOXC3</t>
  </si>
  <si>
    <t>HORS3</t>
  </si>
  <si>
    <t>TREK3</t>
  </si>
  <si>
    <t>MARS3</t>
  </si>
  <si>
    <t>HAZF3</t>
  </si>
  <si>
    <t>HATC3</t>
  </si>
  <si>
    <t>LITT3</t>
  </si>
  <si>
    <t>CULM3G</t>
  </si>
  <si>
    <t>PARS3</t>
  </si>
  <si>
    <t>BURT3</t>
  </si>
  <si>
    <t>EYWF3</t>
  </si>
  <si>
    <t>STON3</t>
  </si>
  <si>
    <t>WHIT3</t>
  </si>
  <si>
    <t>CLEA3</t>
  </si>
  <si>
    <t>FBUB3</t>
  </si>
  <si>
    <t>BRAT3</t>
  </si>
  <si>
    <t>TSOW3</t>
  </si>
  <si>
    <t>DENZ3</t>
  </si>
  <si>
    <t>GALS1</t>
  </si>
  <si>
    <t>PITW3</t>
  </si>
  <si>
    <t>STST3</t>
  </si>
  <si>
    <t>DENB3</t>
  </si>
  <si>
    <t>BIDW3</t>
  </si>
  <si>
    <t>CANW1</t>
  </si>
  <si>
    <t>CRPV3</t>
  </si>
  <si>
    <t>RCPV3</t>
  </si>
  <si>
    <t>CSPV3</t>
  </si>
  <si>
    <t>ACPV3</t>
  </si>
  <si>
    <t>GVPK3</t>
  </si>
  <si>
    <t>COOM3</t>
  </si>
  <si>
    <t>MRLF3</t>
  </si>
  <si>
    <t>NEDO3</t>
  </si>
  <si>
    <t>TILL3</t>
  </si>
  <si>
    <t>KING3</t>
  </si>
  <si>
    <t>LUSC3</t>
  </si>
  <si>
    <t>WEEK3</t>
  </si>
  <si>
    <t>WBAR3</t>
  </si>
  <si>
    <t>KERR3</t>
  </si>
  <si>
    <t>GARV3</t>
  </si>
  <si>
    <t>MEND3</t>
  </si>
  <si>
    <t>IWOO3</t>
  </si>
  <si>
    <t>NWRW3</t>
  </si>
  <si>
    <t>DERF3</t>
  </si>
  <si>
    <t>NEWR3</t>
  </si>
  <si>
    <t>GRAN3</t>
  </si>
  <si>
    <t>DINF3</t>
  </si>
  <si>
    <t>PTFM3</t>
  </si>
  <si>
    <t>CARF3</t>
  </si>
  <si>
    <t>CMPV3</t>
  </si>
  <si>
    <t>HIBE3</t>
  </si>
  <si>
    <t>PENA3</t>
  </si>
  <si>
    <t>SOMD3</t>
  </si>
  <si>
    <t>STFA3</t>
  </si>
  <si>
    <t>THWK3</t>
  </si>
  <si>
    <t>WALA3</t>
  </si>
  <si>
    <t>WHPV3</t>
  </si>
  <si>
    <t>WLPV3</t>
  </si>
  <si>
    <t>ASHC3</t>
  </si>
  <si>
    <t>BDWN3</t>
  </si>
  <si>
    <t>RDFM3</t>
  </si>
  <si>
    <t>TENG3</t>
  </si>
  <si>
    <t>BOMF3</t>
  </si>
  <si>
    <t>SERC1</t>
  </si>
  <si>
    <t>NOMO1</t>
  </si>
  <si>
    <t>OTHM1</t>
  </si>
  <si>
    <t>WILF3</t>
  </si>
  <si>
    <t>NOWA3</t>
  </si>
  <si>
    <t>NEBA3</t>
  </si>
  <si>
    <t>FTWO3</t>
  </si>
  <si>
    <t>CAPE3</t>
  </si>
  <si>
    <t>WALL3</t>
  </si>
  <si>
    <t>TRND3</t>
  </si>
  <si>
    <t>DUNX3</t>
  </si>
  <si>
    <t>ASLF3</t>
  </si>
  <si>
    <t>PYLL3</t>
  </si>
  <si>
    <t>OUTL3</t>
  </si>
  <si>
    <t>CLOG3</t>
  </si>
  <si>
    <t>NANT3</t>
  </si>
  <si>
    <t>GHIL3</t>
  </si>
  <si>
    <t>HIBY3</t>
  </si>
  <si>
    <t>LIVE3</t>
  </si>
  <si>
    <t>CMBF3</t>
  </si>
  <si>
    <t>CARD3</t>
  </si>
  <si>
    <t>TOWF3</t>
  </si>
  <si>
    <t>ROOK3</t>
  </si>
  <si>
    <t>NOWO3</t>
  </si>
  <si>
    <t>CHLW3</t>
  </si>
  <si>
    <t>LOFA3</t>
  </si>
  <si>
    <t>OSFA3</t>
  </si>
  <si>
    <t>ERLA3</t>
  </si>
  <si>
    <t>PAVI3</t>
  </si>
  <si>
    <t>PLAB3</t>
  </si>
  <si>
    <t>YOPA3</t>
  </si>
  <si>
    <t>APPL3</t>
  </si>
  <si>
    <t>RYDO3</t>
  </si>
  <si>
    <t>FRAN3</t>
  </si>
  <si>
    <t>HURC3</t>
  </si>
  <si>
    <t>NANC3</t>
  </si>
  <si>
    <t>FITZ3</t>
  </si>
  <si>
    <t>PURI3</t>
  </si>
  <si>
    <t>TRIK3</t>
  </si>
  <si>
    <t>WITD3</t>
  </si>
  <si>
    <t>PENF3</t>
  </si>
  <si>
    <t>WICF3</t>
  </si>
  <si>
    <t>MAKR3</t>
  </si>
  <si>
    <t>OAKF3</t>
  </si>
  <si>
    <t>BATS3</t>
  </si>
  <si>
    <t>NEWN3</t>
  </si>
  <si>
    <t>BALL3</t>
  </si>
  <si>
    <t>PORT3</t>
  </si>
  <si>
    <t>LAWR3</t>
  </si>
  <si>
    <t>HAWK3</t>
  </si>
  <si>
    <t>CREW3</t>
  </si>
  <si>
    <t>TRER3</t>
  </si>
  <si>
    <t>ROSK3</t>
  </si>
  <si>
    <t>BYST3</t>
  </si>
  <si>
    <t>CATT3</t>
  </si>
  <si>
    <t>WCAR3</t>
  </si>
  <si>
    <t>STDE1</t>
  </si>
  <si>
    <t>TMBG3</t>
  </si>
  <si>
    <t>HOU23</t>
  </si>
  <si>
    <t>REDH3</t>
  </si>
  <si>
    <t>AXEV3</t>
  </si>
  <si>
    <t>WCKW3</t>
  </si>
  <si>
    <t>WILT3</t>
  </si>
  <si>
    <t>SHAR3</t>
  </si>
  <si>
    <t>TONE3</t>
  </si>
  <si>
    <t>BAHW3</t>
  </si>
  <si>
    <t>WATB3</t>
  </si>
  <si>
    <t>TUNL3</t>
  </si>
  <si>
    <t>SPRI3</t>
  </si>
  <si>
    <t>OGWF1</t>
  </si>
  <si>
    <t>BCHP3</t>
  </si>
  <si>
    <t>VIRI3</t>
  </si>
  <si>
    <t>FIDO3</t>
  </si>
  <si>
    <t>HPEP3</t>
  </si>
  <si>
    <t>RKHM3</t>
  </si>
  <si>
    <t>LKLB3</t>
  </si>
  <si>
    <t>HLMR3</t>
  </si>
  <si>
    <t>ALDW3</t>
  </si>
  <si>
    <t>WYND3</t>
  </si>
  <si>
    <t>WDBY1</t>
  </si>
  <si>
    <t>SNRG1</t>
  </si>
  <si>
    <t>CLFD3</t>
  </si>
  <si>
    <t>LFTN3</t>
  </si>
  <si>
    <t>BXBH3T</t>
  </si>
  <si>
    <t>WRNR3</t>
  </si>
  <si>
    <t>FRSL3</t>
  </si>
  <si>
    <t>HALL3</t>
  </si>
  <si>
    <t>WNGY3</t>
  </si>
  <si>
    <t>PRDN3</t>
  </si>
  <si>
    <t>WYLD3</t>
  </si>
  <si>
    <t>CSTL1</t>
  </si>
  <si>
    <t>TLLN1</t>
  </si>
  <si>
    <t>CWBP31</t>
  </si>
  <si>
    <t>VTNG3</t>
  </si>
  <si>
    <t>FORE31</t>
  </si>
  <si>
    <t>FORE32</t>
  </si>
  <si>
    <t>BELF3</t>
  </si>
  <si>
    <t>Girlington Stor</t>
  </si>
  <si>
    <t>Bradford West</t>
  </si>
  <si>
    <t>ovenden moor</t>
  </si>
  <si>
    <t>airedale road 11 (1001)</t>
  </si>
  <si>
    <t>balme street 11 (1006)</t>
  </si>
  <si>
    <t>barnoldswick 11 (1014)</t>
  </si>
  <si>
    <t>bingley 11 (1018)</t>
  </si>
  <si>
    <t>bolton road 11 (1026)</t>
  </si>
  <si>
    <t>br bingley 25 (1029)</t>
  </si>
  <si>
    <t>bramhope 11 (1034)</t>
  </si>
  <si>
    <t>chelker reservoir 11 (1038)</t>
  </si>
  <si>
    <t>chevin end 11 (1040)</t>
  </si>
  <si>
    <t>cracoe 11 (1045)</t>
  </si>
  <si>
    <t>crosshills 11 (1049)</t>
  </si>
  <si>
    <t>crown street 11 (1053)</t>
  </si>
  <si>
    <t>denholme 11 (1057)</t>
  </si>
  <si>
    <t>four lane ends 11 (1060)</t>
  </si>
  <si>
    <t>furness avenue 11 (1063)</t>
  </si>
  <si>
    <t>gaisby lane 11 (1066)</t>
  </si>
  <si>
    <t>gibraltar road 11 (1070)</t>
  </si>
  <si>
    <t>hallam street 11 (1077)</t>
  </si>
  <si>
    <t>harden lane 11 (1081)</t>
  </si>
  <si>
    <t>haworth 1 11 (1083)</t>
  </si>
  <si>
    <t>haworth 2 11 (1084)</t>
  </si>
  <si>
    <t>idle 11 (1092)</t>
  </si>
  <si>
    <t>ilkley 11 (1095)</t>
  </si>
  <si>
    <t>ings lane 11 (1098)</t>
  </si>
  <si>
    <t>keighley 11 (1100)</t>
  </si>
  <si>
    <t>killinghall road 11 (1102)</t>
  </si>
  <si>
    <t>kirk drive 11 (1104)</t>
  </si>
  <si>
    <t>legrams mill lane 11 (1107)</t>
  </si>
  <si>
    <t>manchester road 11 (1110)</t>
  </si>
  <si>
    <t>moorside road 11 (1115)</t>
  </si>
  <si>
    <t>mount street 11 (1118)</t>
  </si>
  <si>
    <t>nab wood 11 (1121)</t>
  </si>
  <si>
    <t>north avenue 11 (1124)</t>
  </si>
  <si>
    <t>pool 11 (1127)</t>
  </si>
  <si>
    <t>queensbury 11 (1130)</t>
  </si>
  <si>
    <t>rawson road 11 (1133)</t>
  </si>
  <si>
    <t>saint street 11 (1136)</t>
  </si>
  <si>
    <t>salterforth 11 (1139)</t>
  </si>
  <si>
    <t>shipley 11 (1143)</t>
  </si>
  <si>
    <t>skipton 11 (1149)</t>
  </si>
  <si>
    <t>south street 11 (1152)</t>
  </si>
  <si>
    <t>thornton 11 (1158)</t>
  </si>
  <si>
    <t>toller lane 11 (1161)</t>
  </si>
  <si>
    <t>Beverley lane</t>
  </si>
  <si>
    <t>Creyke Beck</t>
  </si>
  <si>
    <t>Burn Park Cottages Battery</t>
  </si>
  <si>
    <t>Burn Park Cottages STOR</t>
  </si>
  <si>
    <t>Fraisthorpe</t>
  </si>
  <si>
    <t>Great Field Lane Generation</t>
  </si>
  <si>
    <t>Melton wf</t>
  </si>
  <si>
    <t>Routh Windfarm</t>
  </si>
  <si>
    <t>Soberhill wf</t>
  </si>
  <si>
    <t>hull power station</t>
  </si>
  <si>
    <t>humberfield landfill ehvc (1099)</t>
  </si>
  <si>
    <t>lissett wind farm (1155)</t>
  </si>
  <si>
    <t>tansterne biomass</t>
  </si>
  <si>
    <t>withernwick wf dummy</t>
  </si>
  <si>
    <t>Burn Park Cottage</t>
  </si>
  <si>
    <t>alfred gelder street (1001)</t>
  </si>
  <si>
    <t>belthorpe lane (1005)</t>
  </si>
  <si>
    <t>brett street (1020)</t>
  </si>
  <si>
    <t>burton pidsea (1025)</t>
  </si>
  <si>
    <t>butterwick (1028)</t>
  </si>
  <si>
    <t>clarendon street (1030)</t>
  </si>
  <si>
    <t>cornwall street (1035)</t>
  </si>
  <si>
    <t>county road north (1038)</t>
  </si>
  <si>
    <t>driffield (1044)</t>
  </si>
  <si>
    <t>elgar road (1051)</t>
  </si>
  <si>
    <t>endike lane (1054)</t>
  </si>
  <si>
    <t>first avenue (1059)</t>
  </si>
  <si>
    <t>gibson lane (1076)</t>
  </si>
  <si>
    <t>hayton (1080)</t>
  </si>
  <si>
    <t>hessle road 1 (1083)</t>
  </si>
  <si>
    <t>hessle road 2 (1084)</t>
  </si>
  <si>
    <t>holderness (1087)</t>
  </si>
  <si>
    <t>holme upon spalding moor (1091)</t>
  </si>
  <si>
    <t>hunmanby (1100)</t>
  </si>
  <si>
    <t>kirkburn  (1103)</t>
  </si>
  <si>
    <t>marton gate  (1105)</t>
  </si>
  <si>
    <t>national avenue (1109)</t>
  </si>
  <si>
    <t>newport t1 (1112)</t>
  </si>
  <si>
    <t>norwood (1114)</t>
  </si>
  <si>
    <t>plangeo (1117)</t>
  </si>
  <si>
    <t>salthouse road (1121)</t>
  </si>
  <si>
    <t>sandhill lane  (1125)</t>
  </si>
  <si>
    <t>sculcoates (1127)</t>
  </si>
  <si>
    <t>seaton  (1130)</t>
  </si>
  <si>
    <t>skillings lane (1132)</t>
  </si>
  <si>
    <t>southgate (1135)</t>
  </si>
  <si>
    <t>southwood road (1137)</t>
  </si>
  <si>
    <t>spark mill lane (1140)</t>
  </si>
  <si>
    <t>tiverton road (1143)</t>
  </si>
  <si>
    <t>wawne road (1146)</t>
  </si>
  <si>
    <t>west docks (1151)</t>
  </si>
  <si>
    <t>Selby Stor</t>
  </si>
  <si>
    <t>Drax</t>
  </si>
  <si>
    <t>Spaldington WF</t>
  </si>
  <si>
    <t>gascoigne wood (1002)</t>
  </si>
  <si>
    <t>sixpenny wood wf</t>
  </si>
  <si>
    <t>stillingfleet (1015)</t>
  </si>
  <si>
    <t>whitemoor (1019)</t>
  </si>
  <si>
    <t>newport t2 (1025)</t>
  </si>
  <si>
    <t>north selby (1003)</t>
  </si>
  <si>
    <t>olympia mills 11 (1004)</t>
  </si>
  <si>
    <t>riccall (1011)</t>
  </si>
  <si>
    <t>selby 11 (1012)</t>
  </si>
  <si>
    <t>thorpe road 11 (1016)</t>
  </si>
  <si>
    <t>thornhill (1099)</t>
  </si>
  <si>
    <t>Elland</t>
  </si>
  <si>
    <t>todmorden wf</t>
  </si>
  <si>
    <t>bailiff bridge (1002)</t>
  </si>
  <si>
    <t>batley (1005)</t>
  </si>
  <si>
    <t>brighouse 11kv (1008)</t>
  </si>
  <si>
    <t>calder wharf (1012)</t>
  </si>
  <si>
    <t>deighton (1015)</t>
  </si>
  <si>
    <t>denby grange (1018)</t>
  </si>
  <si>
    <t>dowker street (1020)</t>
  </si>
  <si>
    <t>elland (1024)</t>
  </si>
  <si>
    <t>grove street (1028)</t>
  </si>
  <si>
    <t>halifax 11kv (1031)</t>
  </si>
  <si>
    <t>hazelhead (1034)</t>
  </si>
  <si>
    <t>hebden bridge (1039)</t>
  </si>
  <si>
    <t>honley (1041)</t>
  </si>
  <si>
    <t>horbury (1045)</t>
  </si>
  <si>
    <t>lowfield (1054)</t>
  </si>
  <si>
    <t>meltham (1057)</t>
  </si>
  <si>
    <t>mill royd street (1060)</t>
  </si>
  <si>
    <t>mirfield (1063)</t>
  </si>
  <si>
    <t>mytholmroyd (1066)</t>
  </si>
  <si>
    <t>oakes road (1070)</t>
  </si>
  <si>
    <t>park road (1073)</t>
  </si>
  <si>
    <t>prospect road (1076)</t>
  </si>
  <si>
    <t>salterhebble (1079)</t>
  </si>
  <si>
    <t>scholes (1082)</t>
  </si>
  <si>
    <t>slaithwaite (1086)</t>
  </si>
  <si>
    <t>snelsins lane (1089)</t>
  </si>
  <si>
    <t>sowerby bridge 11kv (1092)</t>
  </si>
  <si>
    <t>spenborough (1096)</t>
  </si>
  <si>
    <t>swan bank lane 11 (1155)</t>
  </si>
  <si>
    <t>todmorden (1104)</t>
  </si>
  <si>
    <t>Goole 2</t>
  </si>
  <si>
    <t>Ferrybridge A</t>
  </si>
  <si>
    <t>Twin Rivers</t>
  </si>
  <si>
    <t>goolefields wf</t>
  </si>
  <si>
    <t>rusholme wf</t>
  </si>
  <si>
    <t>SGG</t>
  </si>
  <si>
    <t>crowle (1049)</t>
  </si>
  <si>
    <t>drax 11 (1003)</t>
  </si>
  <si>
    <t>eggborough 11 (1005)</t>
  </si>
  <si>
    <t>ferrybridge 11 (1010)</t>
  </si>
  <si>
    <t>goole 11 (1015)</t>
  </si>
  <si>
    <t>grimethorpe 11 (1017)</t>
  </si>
  <si>
    <t>guardian glass 11 (1018)</t>
  </si>
  <si>
    <t>guardian glass 66 (1019)</t>
  </si>
  <si>
    <t>hemsworth 11 (1020)</t>
  </si>
  <si>
    <t>ledston 11 (1023)</t>
  </si>
  <si>
    <t>monckton 11 (1027)</t>
  </si>
  <si>
    <t>rawcliffe 11 (1028)</t>
  </si>
  <si>
    <t>south elmsall 11 (1013)</t>
  </si>
  <si>
    <t>south kirkby 11 (1031)</t>
  </si>
  <si>
    <t>FMF2</t>
  </si>
  <si>
    <t>Ferrybridge B</t>
  </si>
  <si>
    <t>Hook Moor</t>
  </si>
  <si>
    <t>beal 11 (2010)</t>
  </si>
  <si>
    <t>commonside lane 11 (2023)</t>
  </si>
  <si>
    <t>duke street</t>
  </si>
  <si>
    <t>ferrybridge multifuel</t>
  </si>
  <si>
    <t>wellbeck generation</t>
  </si>
  <si>
    <t>wheldale generation (2102)</t>
  </si>
  <si>
    <t>agfa 33 (2001)</t>
  </si>
  <si>
    <t>audby lane 11 (2002)</t>
  </si>
  <si>
    <t>barwick 11 (2007)</t>
  </si>
  <si>
    <t>carr lane 11 (2019)</t>
  </si>
  <si>
    <t>duke street (2026)</t>
  </si>
  <si>
    <t>dunkeswick 11 (2028)</t>
  </si>
  <si>
    <t>fenton lane 11 (2033)</t>
  </si>
  <si>
    <t>leeds road collingham 11 (2051)</t>
  </si>
  <si>
    <t>ninelands lane 11 (2053)</t>
  </si>
  <si>
    <t>normanton 11 (2056)</t>
  </si>
  <si>
    <t>oakwood lane 11 (2059)</t>
  </si>
  <si>
    <t>pollington 11 (2085)</t>
  </si>
  <si>
    <t>premier way north 1</t>
  </si>
  <si>
    <t>premier way north 2</t>
  </si>
  <si>
    <t>prince of wales 11 (2063)</t>
  </si>
  <si>
    <t>roman avenue 11 (2066)</t>
  </si>
  <si>
    <t>seacroft 11 (2070)</t>
  </si>
  <si>
    <t>sharlston 11 (2073)</t>
  </si>
  <si>
    <t>sherburn 11 (2076)</t>
  </si>
  <si>
    <t>sledmere garth 11 (2079)</t>
  </si>
  <si>
    <t>smith street 11 (2082)</t>
  </si>
  <si>
    <t>tadcaster 11 (2089)</t>
  </si>
  <si>
    <t>warren lane 11</t>
  </si>
  <si>
    <t>weeland road 11 (2095)</t>
  </si>
  <si>
    <t>wellington street 11 (2098)</t>
  </si>
  <si>
    <t>Kings Road_Phase 1</t>
  </si>
  <si>
    <t>Grimsby West</t>
  </si>
  <si>
    <t>PortImm-Gas</t>
  </si>
  <si>
    <t>Queens Road_Phase 2</t>
  </si>
  <si>
    <t>bishopsthorpe33</t>
  </si>
  <si>
    <t>immland33 (2071)</t>
  </si>
  <si>
    <t>lind33</t>
  </si>
  <si>
    <t>tiox33 (2060)</t>
  </si>
  <si>
    <t>bart11 (2001)</t>
  </si>
  <si>
    <t>btp11b (2003)</t>
  </si>
  <si>
    <t>clot11 (2006)</t>
  </si>
  <si>
    <t>conv11 (2008)</t>
  </si>
  <si>
    <t>cony11 (2011)</t>
  </si>
  <si>
    <t>doug11 (2014)</t>
  </si>
  <si>
    <t>east11 (2017)</t>
  </si>
  <si>
    <t>grimd6 (2024)</t>
  </si>
  <si>
    <t>grtc11 (2021)</t>
  </si>
  <si>
    <t>humb11 (2030)</t>
  </si>
  <si>
    <t>lind33 (2041)</t>
  </si>
  <si>
    <t>mars11 (2043)</t>
  </si>
  <si>
    <t>mil33 (2047)</t>
  </si>
  <si>
    <t>quer11 (2054)</t>
  </si>
  <si>
    <t>scar11 (2057)</t>
  </si>
  <si>
    <t>wesc11 (2062)</t>
  </si>
  <si>
    <t>yarb11 (2066)</t>
  </si>
  <si>
    <t>baslow road (1001)</t>
  </si>
  <si>
    <t>Jordonthorpe</t>
  </si>
  <si>
    <t>callywhite lane 11 (1017)</t>
  </si>
  <si>
    <t>dronfield (1004)</t>
  </si>
  <si>
    <t>greenhill (1007)</t>
  </si>
  <si>
    <t>millhouses (1010)</t>
  </si>
  <si>
    <t>woodseats (1013)</t>
  </si>
  <si>
    <t>Brigg biomass</t>
  </si>
  <si>
    <t>Keadby</t>
  </si>
  <si>
    <t>Gayton</t>
  </si>
  <si>
    <t>Laceby Solar</t>
  </si>
  <si>
    <t>Ravensthorpe</t>
  </si>
  <si>
    <t>Scun STOR</t>
  </si>
  <si>
    <t>bagmoor wind farm (3129)</t>
  </si>
  <si>
    <t>fen farm wind farm (3127)</t>
  </si>
  <si>
    <t>fibrogen (3038)</t>
  </si>
  <si>
    <t>grange wf</t>
  </si>
  <si>
    <t>roxby (3084)</t>
  </si>
  <si>
    <t>scawby brook</t>
  </si>
  <si>
    <t>scawby brook_148</t>
  </si>
  <si>
    <t>belmont covert (3002)</t>
  </si>
  <si>
    <t>billet lane (3004)</t>
  </si>
  <si>
    <t>binbrook (3007)</t>
  </si>
  <si>
    <t>boc scunthorpe (3014)</t>
  </si>
  <si>
    <t>bottesford (3015)</t>
  </si>
  <si>
    <t>bridges road (3018)</t>
  </si>
  <si>
    <t>broughton (3022)</t>
  </si>
  <si>
    <t>caistor (3029)</t>
  </si>
  <si>
    <t>corringham road (3034)</t>
  </si>
  <si>
    <t>epworth (3035)</t>
  </si>
  <si>
    <t>firth brown (3039)</t>
  </si>
  <si>
    <t>flixborough (3042)</t>
  </si>
  <si>
    <t>foxhills (3046)</t>
  </si>
  <si>
    <t>grainthorpe (3049)</t>
  </si>
  <si>
    <t>harpswell (3051)</t>
  </si>
  <si>
    <t>haxey (3053)</t>
  </si>
  <si>
    <t>hibaldstow (3055)</t>
  </si>
  <si>
    <t>keddington road (3060)</t>
  </si>
  <si>
    <t>lea road (3067)</t>
  </si>
  <si>
    <t>louth (3070)</t>
  </si>
  <si>
    <t>normanby (3074)</t>
  </si>
  <si>
    <t>north thoresby (3076)</t>
  </si>
  <si>
    <t>pasture road south (3080)</t>
  </si>
  <si>
    <t>scawby brook (3089)</t>
  </si>
  <si>
    <t>south ferriby (3098)</t>
  </si>
  <si>
    <t>south reston (3101)</t>
  </si>
  <si>
    <t>station road (3104)</t>
  </si>
  <si>
    <t>stow (3107)</t>
  </si>
  <si>
    <t>walesby (3109)</t>
  </si>
  <si>
    <t>wrawby (3114)</t>
  </si>
  <si>
    <t>keadby wf</t>
  </si>
  <si>
    <t>UoL</t>
  </si>
  <si>
    <t>Kirkstall</t>
  </si>
  <si>
    <t>abbey road (1001)</t>
  </si>
  <si>
    <t>beeston royds (1006)</t>
  </si>
  <si>
    <t>beeston royds t6/7 (1014)</t>
  </si>
  <si>
    <t>br kirkstall (1016)</t>
  </si>
  <si>
    <t>bramley (1017)</t>
  </si>
  <si>
    <t>burley street (1020)</t>
  </si>
  <si>
    <t>clarendon road (1023)</t>
  </si>
  <si>
    <t>farnley crescent (1026)</t>
  </si>
  <si>
    <t>fir tree lane (1029)</t>
  </si>
  <si>
    <t>gildersome bdfd road (1038)</t>
  </si>
  <si>
    <t>hedley chase (1041)</t>
  </si>
  <si>
    <t>iveson house (1044)</t>
  </si>
  <si>
    <t>middleton town street (1053)</t>
  </si>
  <si>
    <t>morley (1056)</t>
  </si>
  <si>
    <t>sulzers t1 (1063)</t>
  </si>
  <si>
    <t>tingley (1066)</t>
  </si>
  <si>
    <t>upper basinghall street (1071)</t>
  </si>
  <si>
    <t>west park (1075)</t>
  </si>
  <si>
    <t>whingate (1077)</t>
  </si>
  <si>
    <t>whitehall road 11kV (1080)</t>
  </si>
  <si>
    <t>blue boy street (2001)</t>
  </si>
  <si>
    <t>Neepsend</t>
  </si>
  <si>
    <t>claywheels lane (2004)</t>
  </si>
  <si>
    <t>crookesmoor road (2007)</t>
  </si>
  <si>
    <t>loxley road (2011)</t>
  </si>
  <si>
    <t>penistone road (2013)</t>
  </si>
  <si>
    <t>rawson spring road (2016)</t>
  </si>
  <si>
    <t>stannington road (2019)</t>
  </si>
  <si>
    <t>gleadless valley (3001)</t>
  </si>
  <si>
    <t>Norton Lees</t>
  </si>
  <si>
    <t>marmion road (3004)</t>
  </si>
  <si>
    <t>norfolk park (3007)</t>
  </si>
  <si>
    <t>saxon road (3011)</t>
  </si>
  <si>
    <t>snaithing park road (3014)</t>
  </si>
  <si>
    <t>barnsley road (4001)</t>
  </si>
  <si>
    <t>Pitsmoor</t>
  </si>
  <si>
    <t>bellhouse road (4004)</t>
  </si>
  <si>
    <t>newhall road (4009)</t>
  </si>
  <si>
    <t>stanley street (4013)</t>
  </si>
  <si>
    <t>stevenson road (4016)</t>
  </si>
  <si>
    <t>Pitsmoor A forgemasters (4008)</t>
  </si>
  <si>
    <t>firth brown (4007)</t>
  </si>
  <si>
    <t>Northern Gateway Biomass</t>
  </si>
  <si>
    <t>Saltend</t>
  </si>
  <si>
    <t>Staithes Road Gas Facility</t>
  </si>
  <si>
    <t>ellifoot lane (2005)</t>
  </si>
  <si>
    <t>ottringham road (2021)</t>
  </si>
  <si>
    <t>out newton windfarm (2024)</t>
  </si>
  <si>
    <t>roos wf dummy</t>
  </si>
  <si>
    <t>King George Dock 11kV</t>
  </si>
  <si>
    <t>easington (2002)</t>
  </si>
  <si>
    <t>hedon road (2011)</t>
  </si>
  <si>
    <t>hull east (2014)</t>
  </si>
  <si>
    <t>patrington road (2025)</t>
  </si>
  <si>
    <t>westcott street (2030)</t>
  </si>
  <si>
    <t>withernsea (2033)</t>
  </si>
  <si>
    <t>yw hull road (2037)</t>
  </si>
  <si>
    <t>aldbrough gas caverns (2001)</t>
  </si>
  <si>
    <t>arundel street (5001)</t>
  </si>
  <si>
    <t>Sheffield City</t>
  </si>
  <si>
    <t>ellin street (5004)</t>
  </si>
  <si>
    <t>fullerton road (6001)</t>
  </si>
  <si>
    <t>mansfield road (5009)</t>
  </si>
  <si>
    <t>park hill (5012)</t>
  </si>
  <si>
    <t>silver street (5016)</t>
  </si>
  <si>
    <t>victoria street (5019)</t>
  </si>
  <si>
    <t>Newmarket Approach Generation</t>
  </si>
  <si>
    <t>Skelton Grange</t>
  </si>
  <si>
    <t>emerald street (1038)</t>
  </si>
  <si>
    <t>zeneca (1177)</t>
  </si>
  <si>
    <t>allerton hill t1 11kv (1002)</t>
  </si>
  <si>
    <t>allerton hill t2 11kv (1004)</t>
  </si>
  <si>
    <t>alverthorpe road (1005)</t>
  </si>
  <si>
    <t>armouries drive (1008)</t>
  </si>
  <si>
    <t>birkby (1011)</t>
  </si>
  <si>
    <t>brookfield street (1014)</t>
  </si>
  <si>
    <t>burmantofts (1017)</t>
  </si>
  <si>
    <t>burnleyville (1020)</t>
  </si>
  <si>
    <t>buslingthorpe green (1023)</t>
  </si>
  <si>
    <t>carlton hill (1026)</t>
  </si>
  <si>
    <t>clarence road (1029)</t>
  </si>
  <si>
    <t>dalton (1032)</t>
  </si>
  <si>
    <t>dudley hill (1035)</t>
  </si>
  <si>
    <t>folly hall (1040)</t>
  </si>
  <si>
    <t>hillcrest (1055)</t>
  </si>
  <si>
    <t>holbeck (1058)</t>
  </si>
  <si>
    <t>kenmore road (1061)</t>
  </si>
  <si>
    <t>knostrop  (1065)</t>
  </si>
  <si>
    <t>leasowe road (1068)</t>
  </si>
  <si>
    <t>leylands road (1079)</t>
  </si>
  <si>
    <t>liversedge (1082)</t>
  </si>
  <si>
    <t>low moor  (1085)</t>
  </si>
  <si>
    <t>milton place (1094)</t>
  </si>
  <si>
    <t>moor road (1097)</t>
  </si>
  <si>
    <t>nab lane</t>
  </si>
  <si>
    <t>odsal (1100)</t>
  </si>
  <si>
    <t>outwood (1103)</t>
  </si>
  <si>
    <t>pontefract lane t1/2 (1107)</t>
  </si>
  <si>
    <t>pontefract lane t3 (1109)</t>
  </si>
  <si>
    <t>rawdon (1111)</t>
  </si>
  <si>
    <t>rodley lane (1117)</t>
  </si>
  <si>
    <t>royds lane (1124)</t>
  </si>
  <si>
    <t>selby road (1130)</t>
  </si>
  <si>
    <t>springmill street (1137)</t>
  </si>
  <si>
    <t>st andrews road (1138)</t>
  </si>
  <si>
    <t>station lane 25kv (1139)</t>
  </si>
  <si>
    <t>stourton (1145)</t>
  </si>
  <si>
    <t>stourton 132/11kv (1147)</t>
  </si>
  <si>
    <t>sweet street</t>
  </si>
  <si>
    <t>swinnow moor (1150)</t>
  </si>
  <si>
    <t>thornbury (1153)</t>
  </si>
  <si>
    <t>tong street  (1156)</t>
  </si>
  <si>
    <t>varley street (1159)</t>
  </si>
  <si>
    <t>white lee (1165)</t>
  </si>
  <si>
    <t>whitehall road 2/3</t>
  </si>
  <si>
    <t>wibsey (1168)</t>
  </si>
  <si>
    <t>yew green road (1171)</t>
  </si>
  <si>
    <t>york road (1174)</t>
  </si>
  <si>
    <t>harworth (1015)</t>
  </si>
  <si>
    <t>Thurcroft</t>
  </si>
  <si>
    <t>maltby (1020)</t>
  </si>
  <si>
    <t>penny hill wf dummy</t>
  </si>
  <si>
    <t>beighton (1001)</t>
  </si>
  <si>
    <t>costhorpe (1003)</t>
  </si>
  <si>
    <t>dinnington (1005)</t>
  </si>
  <si>
    <t>edlington (1007)</t>
  </si>
  <si>
    <t>hackenthorpe (1013)</t>
  </si>
  <si>
    <t>kiveton park (1018)</t>
  </si>
  <si>
    <t>mexborough 1&amp;2 (1022)</t>
  </si>
  <si>
    <t>mexborough 3 (1023)</t>
  </si>
  <si>
    <t>new orchard lane (1025)</t>
  </si>
  <si>
    <t>silverwood (1028)</t>
  </si>
  <si>
    <t>tickhill road (1031)</t>
  </si>
  <si>
    <t>BCB_10MW</t>
  </si>
  <si>
    <t>West Melton</t>
  </si>
  <si>
    <t>BCB_20MW</t>
  </si>
  <si>
    <t>Greenpark Energy Askern (1006)</t>
  </si>
  <si>
    <t>Greenpark Energy Brodsworth (1121)</t>
  </si>
  <si>
    <t>UK power reserve</t>
  </si>
  <si>
    <t>bernard road (1030)</t>
  </si>
  <si>
    <t>blackburn meadows biomass</t>
  </si>
  <si>
    <t>hampole wf</t>
  </si>
  <si>
    <t>trumfleet (1181)</t>
  </si>
  <si>
    <t>tween bridge wf</t>
  </si>
  <si>
    <t>Kilnhurst (1148)</t>
  </si>
  <si>
    <t>aldham (1001)</t>
  </si>
  <si>
    <t>armthorpe (1003)</t>
  </si>
  <si>
    <t>askern (1005)</t>
  </si>
  <si>
    <t>austerfield (1011)</t>
  </si>
  <si>
    <t>balby  (1013)</t>
  </si>
  <si>
    <t>barnburgh (1015)</t>
  </si>
  <si>
    <t>barnsley (1017)</t>
  </si>
  <si>
    <t>barugh (1020)</t>
  </si>
  <si>
    <t>belmont avenue (1024)</t>
  </si>
  <si>
    <t>bentley (1027)</t>
  </si>
  <si>
    <t>blackburn meadows (1031)</t>
  </si>
  <si>
    <t>boc brinsworth (1038)</t>
  </si>
  <si>
    <t>brodsworth (1041)</t>
  </si>
  <si>
    <t>bsc shepcote lane (1043)</t>
  </si>
  <si>
    <t>burton road (1046)</t>
  </si>
  <si>
    <t>darnall (1052)</t>
  </si>
  <si>
    <t>dearne road (1055)</t>
  </si>
  <si>
    <t>denby dale road (1057)</t>
  </si>
  <si>
    <t>doncaster central 25kv (1063)</t>
  </si>
  <si>
    <t>durkar low lane (1067)</t>
  </si>
  <si>
    <t>ecclesfield (1070)</t>
  </si>
  <si>
    <t>elmhirst lane 1  (1072)</t>
  </si>
  <si>
    <t>elmhirst lane 2 (1073)</t>
  </si>
  <si>
    <t>elsecar (1076)</t>
  </si>
  <si>
    <t>fish dam lane (1078)</t>
  </si>
  <si>
    <t>greyfriars road (1092)</t>
  </si>
  <si>
    <t>greyfriars road t3&amp;t4 11 (1213)</t>
  </si>
  <si>
    <t>hickleton (1095)</t>
  </si>
  <si>
    <t>hope (1097)</t>
  </si>
  <si>
    <t>hope cement (1098)</t>
  </si>
  <si>
    <t>houghton main (1101)</t>
  </si>
  <si>
    <t>ici fibres (1113)</t>
  </si>
  <si>
    <t>jarratt street (1115)</t>
  </si>
  <si>
    <t>kirk sandall  (1119)</t>
  </si>
  <si>
    <t>markham gates (1123)</t>
  </si>
  <si>
    <t>orgreave (1125)</t>
  </si>
  <si>
    <t>park street (1128)</t>
  </si>
  <si>
    <t>penistone  (1132)</t>
  </si>
  <si>
    <t>rawmarsh road 1_2 (1135)</t>
  </si>
  <si>
    <t>rawmarsh road 3_4 (1136)</t>
  </si>
  <si>
    <t>revill lane (1143)</t>
  </si>
  <si>
    <t>rockware (1146)</t>
  </si>
  <si>
    <t>scissett (1150)</t>
  </si>
  <si>
    <t>shirland lane (1153)</t>
  </si>
  <si>
    <t>smithy green (1156)</t>
  </si>
  <si>
    <t>stainforth (1158)</t>
  </si>
  <si>
    <t>stairfoot (1161)</t>
  </si>
  <si>
    <t>stoke street (1166)</t>
  </si>
  <si>
    <t>tankersley park (1169)</t>
  </si>
  <si>
    <t>templeborough (1171)</t>
  </si>
  <si>
    <t>thorne (1174)</t>
  </si>
  <si>
    <t>tinsley wire (1178)</t>
  </si>
  <si>
    <t>ues stocksbridge fume (1184)</t>
  </si>
  <si>
    <t>wakefield monckton road 33 (1187)</t>
  </si>
  <si>
    <t>wath upon dearne</t>
  </si>
  <si>
    <t>west end lane (1192)</t>
  </si>
  <si>
    <t>west moor park (1196)</t>
  </si>
  <si>
    <t>wheatacre road (1198)</t>
  </si>
  <si>
    <t>wheatley park (1200)</t>
  </si>
  <si>
    <t>woodcock street (1202)</t>
  </si>
  <si>
    <t>woolley (1205)</t>
  </si>
  <si>
    <t>worsborough (1207)</t>
  </si>
  <si>
    <t>york street (1210)</t>
  </si>
  <si>
    <t>Templeborough Biomass</t>
  </si>
  <si>
    <t>Wincobank</t>
  </si>
  <si>
    <t>new droppingwell</t>
  </si>
  <si>
    <t>shepcote tinsley (7005)</t>
  </si>
  <si>
    <t>tinsley park road (7008)</t>
  </si>
  <si>
    <t>waverley (7011)</t>
  </si>
  <si>
    <t>201, 258, 301</t>
  </si>
  <si>
    <t>202, 269, 302</t>
  </si>
  <si>
    <t/>
  </si>
  <si>
    <t>203, 270, 303</t>
  </si>
  <si>
    <t>204, 271, 304</t>
  </si>
  <si>
    <t>205, 209, 272, 305, 309</t>
  </si>
  <si>
    <t>167, 495</t>
  </si>
  <si>
    <t>168, 496</t>
  </si>
  <si>
    <t>200, 273, 300</t>
  </si>
  <si>
    <t>206, 274, 306</t>
  </si>
  <si>
    <t>207, 276, 532</t>
  </si>
  <si>
    <t>277, 533</t>
  </si>
  <si>
    <t>278, 534</t>
  </si>
  <si>
    <t>279, 311, 461</t>
  </si>
  <si>
    <t>280, 312, 462</t>
  </si>
  <si>
    <t>281, 313, 463</t>
  </si>
  <si>
    <t>282, 314, 464</t>
  </si>
  <si>
    <t>283, 315, 319</t>
  </si>
  <si>
    <t>169, 497</t>
  </si>
  <si>
    <t>170, 498</t>
  </si>
  <si>
    <t>284, 310</t>
  </si>
  <si>
    <t>285, 316</t>
  </si>
  <si>
    <t>287, 537</t>
  </si>
  <si>
    <t>288, 538</t>
  </si>
  <si>
    <t>289, 539</t>
  </si>
  <si>
    <t>317, 512</t>
  </si>
  <si>
    <t>19, 513</t>
  </si>
  <si>
    <t>191, 221, 321, 417</t>
  </si>
  <si>
    <t>192, 222, 322, 418</t>
  </si>
  <si>
    <t>193, 223, 323, 419</t>
  </si>
  <si>
    <t>194, 224, 324, 420</t>
  </si>
  <si>
    <t>196, 225, 229, 325, 329, 421</t>
  </si>
  <si>
    <t>171, 506, 508</t>
  </si>
  <si>
    <t>195, 220, 320, 422</t>
  </si>
  <si>
    <t>441, 454</t>
  </si>
  <si>
    <t>226, 326, 423</t>
  </si>
  <si>
    <t>227, 425, 542</t>
  </si>
  <si>
    <t>426, 543</t>
  </si>
  <si>
    <t>427, 544</t>
  </si>
  <si>
    <t>25, 228</t>
  </si>
  <si>
    <t>26, 230</t>
  </si>
  <si>
    <t>159, 216</t>
  </si>
  <si>
    <t>208, 217</t>
  </si>
  <si>
    <t>214, 218</t>
  </si>
  <si>
    <t>215, 219</t>
  </si>
  <si>
    <t>236, 336</t>
  </si>
  <si>
    <t>251, 351, 428, 751</t>
  </si>
  <si>
    <t>252, 352, 429, 752</t>
  </si>
  <si>
    <t>253, 353, 430, 753</t>
  </si>
  <si>
    <t>254, 354, 431, 754</t>
  </si>
  <si>
    <t>255, 259, 355, 359, 432, 755, 759</t>
  </si>
  <si>
    <t>177, 179, 514</t>
  </si>
  <si>
    <t>178, 180, 515</t>
  </si>
  <si>
    <t>250, 350, 433, 750</t>
  </si>
  <si>
    <t>256, 356, 434, 756</t>
  </si>
  <si>
    <t>257, 436, 557, 762</t>
  </si>
  <si>
    <t>437, 558, 763</t>
  </si>
  <si>
    <t>438, 559, 764</t>
  </si>
  <si>
    <t>555, 760</t>
  </si>
  <si>
    <t>43, 244</t>
  </si>
  <si>
    <t>44, 245</t>
  </si>
  <si>
    <t>358, 757</t>
  </si>
  <si>
    <t>242, 246</t>
  </si>
  <si>
    <t>42, 758</t>
  </si>
  <si>
    <t>243, 247</t>
  </si>
  <si>
    <t>261, 361, 480</t>
  </si>
  <si>
    <t>262, 362, 481</t>
  </si>
  <si>
    <t>263, 363, 482</t>
  </si>
  <si>
    <t>264, 364, 483</t>
  </si>
  <si>
    <t>265, 365, 484</t>
  </si>
  <si>
    <t>181, 516</t>
  </si>
  <si>
    <t>182, 517</t>
  </si>
  <si>
    <t>260, 360, 485</t>
  </si>
  <si>
    <t>266, 366, 486</t>
  </si>
  <si>
    <t>267, 487, 561</t>
  </si>
  <si>
    <t>268, 488, 562</t>
  </si>
  <si>
    <t>489, 563</t>
  </si>
  <si>
    <t>490, 564</t>
  </si>
  <si>
    <t>371, 471</t>
  </si>
  <si>
    <t>372, 472</t>
  </si>
  <si>
    <t>373, 466</t>
  </si>
  <si>
    <t>375, 379, 469</t>
  </si>
  <si>
    <t>81, 91, 98, 291</t>
  </si>
  <si>
    <t>82, 92, 99, 292</t>
  </si>
  <si>
    <t>83, 93, 293</t>
  </si>
  <si>
    <t>84, 94, 294</t>
  </si>
  <si>
    <t>85, 95, 295</t>
  </si>
  <si>
    <t>86, 90, 290</t>
  </si>
  <si>
    <t>87, 96, 296</t>
  </si>
  <si>
    <t>88, 97, 572</t>
  </si>
  <si>
    <t>198, 573</t>
  </si>
  <si>
    <t>199, 574</t>
  </si>
  <si>
    <t>K00</t>
  </si>
  <si>
    <t>K01</t>
  </si>
  <si>
    <t>K02</t>
  </si>
  <si>
    <t>K03</t>
  </si>
  <si>
    <t>386, 526</t>
  </si>
  <si>
    <t>L00</t>
  </si>
  <si>
    <t>L01</t>
  </si>
  <si>
    <t>L02</t>
  </si>
  <si>
    <t>L03</t>
  </si>
  <si>
    <t>391, 491</t>
  </si>
  <si>
    <t>392, 492</t>
  </si>
  <si>
    <t>393, 493</t>
  </si>
  <si>
    <t>394, 494</t>
  </si>
  <si>
    <t>395, 399</t>
  </si>
  <si>
    <t>189, 522</t>
  </si>
  <si>
    <t>190, 523</t>
  </si>
  <si>
    <t>M00</t>
  </si>
  <si>
    <t>M01</t>
  </si>
  <si>
    <t>M02</t>
  </si>
  <si>
    <t>M03</t>
  </si>
  <si>
    <t xml:space="preserve">ABER RHYD 132KV </t>
  </si>
  <si>
    <t xml:space="preserve">BIRKENHEAD 132KV </t>
  </si>
  <si>
    <t xml:space="preserve">CARRINGTON 132KV </t>
  </si>
  <si>
    <t xml:space="preserve">CONNAHS QUAY STASAPH PENTIR 132KV </t>
  </si>
  <si>
    <t xml:space="preserve">CREWE 132KV </t>
  </si>
  <si>
    <t xml:space="preserve">FRODSHAM 132KV </t>
  </si>
  <si>
    <t xml:space="preserve">KIRKBY 132KV </t>
  </si>
  <si>
    <t xml:space="preserve">LEGACY 132KV </t>
  </si>
  <si>
    <t xml:space="preserve">LISTER DRIVE 132KV </t>
  </si>
  <si>
    <t xml:space="preserve">RAINHILL 132KV </t>
  </si>
  <si>
    <t xml:space="preserve">TRAWSFYNYDD 132KV </t>
  </si>
  <si>
    <t xml:space="preserve">WYLFA 132KV </t>
  </si>
  <si>
    <t xml:space="preserve">FRODSHAM ROCKSAVAGE 132KV </t>
  </si>
  <si>
    <t>CONNAHS QUAY 132KV</t>
  </si>
  <si>
    <t xml:space="preserve">CAPENHURST and  INCE 132KV </t>
  </si>
  <si>
    <t>Aberystwyth - Rhydlydan</t>
  </si>
  <si>
    <t>Bromborough - Rock Ferry</t>
  </si>
  <si>
    <t>Heswall - Hoylake - Prenton</t>
  </si>
  <si>
    <t>Prenton  - Rock Ferry</t>
  </si>
  <si>
    <t>Wallasey - Woodside</t>
  </si>
  <si>
    <t>Dallam - Sankey Bridges - Warrington</t>
  </si>
  <si>
    <t>Elworth - Hartford - Knutsford - Lostock - Winsford</t>
  </si>
  <si>
    <t>Ineos Chlor Ltd (Lostock)</t>
  </si>
  <si>
    <t>Bangor - Caernarvon</t>
  </si>
  <si>
    <t>Brymbo  - Hawarden  - Holywell</t>
  </si>
  <si>
    <t>Castle Cement  - Hawarden  - Saltney</t>
  </si>
  <si>
    <t>Colwyn Bay - Dolgarrog</t>
  </si>
  <si>
    <t>Deeside Park - Sixth Avenue</t>
  </si>
  <si>
    <t>Holywell  - Rhyl - St Asaph</t>
  </si>
  <si>
    <t>Coppenhall - Crewe</t>
  </si>
  <si>
    <t>Crewe - Radway Green - Whitchurch</t>
  </si>
  <si>
    <t>Dutton - Moore - Percival Lane</t>
  </si>
  <si>
    <t>Aintree  - Formby - Litherland - Southport</t>
  </si>
  <si>
    <t>Aintree  - Gillmoss</t>
  </si>
  <si>
    <t>Bootle  - Litherland</t>
  </si>
  <si>
    <t>Gillmoss  - Kirkby  - Simonswood</t>
  </si>
  <si>
    <t>Seaforth Liverpool Dock 2</t>
  </si>
  <si>
    <t>Brymbo T1C - Marchwiel - Wrexham</t>
  </si>
  <si>
    <t>Legacy - Newtown - Oswestry - Welshpool - Whitchurch - WEM A</t>
  </si>
  <si>
    <t>Bootle  - Lister Dv  - Burlington St</t>
  </si>
  <si>
    <t>Burlington St  - Lister Dv  - Paradise St</t>
  </si>
  <si>
    <t>Garston - Speke</t>
  </si>
  <si>
    <t>Sparling St  - Lister Dv  - Wavertree</t>
  </si>
  <si>
    <t>Bold Grid 2A - Prescot  - Widnes</t>
  </si>
  <si>
    <t>Gateacre - Huyton - Kirkby  - Prescot</t>
  </si>
  <si>
    <t>Halewood Grid1B Grid2B GT3 - Speke</t>
  </si>
  <si>
    <t>Halewood Jaguar Landrover</t>
  </si>
  <si>
    <t>Ravenhead - St Helens - Windle</t>
  </si>
  <si>
    <t>Four Crosses - Maentwrog</t>
  </si>
  <si>
    <t>Amlwch-Caergeiliog</t>
  </si>
  <si>
    <t>Bromborough  - Hooton Park</t>
  </si>
  <si>
    <t>Chester - Crane Bank - Guilden Sutton</t>
  </si>
  <si>
    <t>Ellesmere Port - Ince</t>
  </si>
  <si>
    <t>Hooton Park (Vauxhall)</t>
  </si>
  <si>
    <t>ABERDYFI T1</t>
  </si>
  <si>
    <t>ABERGELE T1 / PENSARN T1</t>
  </si>
  <si>
    <t>ABERSOCH T1</t>
  </si>
  <si>
    <t>ABERYSTWYTH T1 / NORTH RD T1 / PARC-Y-LLYN T1 / PARC-Y-LLYN T2 / U C WALES T1</t>
  </si>
  <si>
    <t>ACER AVE T1</t>
  </si>
  <si>
    <t>ACORNFIELD RD T1 / DICKINSONS T1 / HAMMOND RD T1 / KODAK T1</t>
  </si>
  <si>
    <t>ACTON T1</t>
  </si>
  <si>
    <t>AIGBURTH VALE T1 / IVY AVE T1 / MATHER AVE T1 / MOSSLEY HILL T1 / WAVERTREE T1</t>
  </si>
  <si>
    <t>AINSDALE T1 / PINFOLD LA T1</t>
  </si>
  <si>
    <t>AINTREE LOCAL T1 / OLD ROAN T1 / WANGO LA T1</t>
  </si>
  <si>
    <t>AIRBUS T1 / BROUGHTON RETAIL PARK T1 / MIXALLOY T1</t>
  </si>
  <si>
    <t>AIRPORT T1 / ALDERWOOD AVE (CROYDE RD) T1 / HAREFIELD RD T1 / METAL BOX (SPEKE) T1</t>
  </si>
  <si>
    <t>ALBERT DOCK T1 / KINGS DOCK T1 / KINGS DOCK T2 / WAPPING T1</t>
  </si>
  <si>
    <t>ALLERTON T1 / ECP WEST-BANKS RD T1 / GARSTON T1 / WEAVER IND EST T1 / YEW TREE RD T1</t>
  </si>
  <si>
    <t>ALMATEX T1 / DELTA METALS T1 / WATERY LA T2</t>
  </si>
  <si>
    <t>ALMONDS TURN T1 / ATLANTIC COMPLEX T1 / GIRO T1 / MIDLAND BANK T1 / NETHERTON T1</t>
  </si>
  <si>
    <t>ALPOCO T1</t>
  </si>
  <si>
    <t>AMLWCH T1 / AMLWCH T2</t>
  </si>
  <si>
    <t>ANDERTON T1</t>
  </si>
  <si>
    <t>APPLETON T1 / HORNSBRIDGE T1 / LUGSDALE T2</t>
  </si>
  <si>
    <t>ARROWE PK HOSP T1 / CHAMPION PLUGS T1 / CHAMPION PLUGS T2 / WOODCHURCH T1</t>
  </si>
  <si>
    <t>ARUNDEL T1 / GROVE PK T1 / WAVERTREE VALE T1</t>
  </si>
  <si>
    <t>ASH RD T1 / KELLOGGS (WREXHAM) T1 / KELLOGGS (WREXHAM) T2</t>
  </si>
  <si>
    <t>ASSOCIATED LEAD T1 / GREAT BOUGHTON T1 / PIPERS ASH T1</t>
  </si>
  <si>
    <t>ASTMOOR IND EST T1 / MACKAMAX T1 / MERSEY RD T1 / PICOW FARM RD T1</t>
  </si>
  <si>
    <t>ATHOL ST T1 / CHISENHALE ST T1 / SANDHILLS LA T1</t>
  </si>
  <si>
    <t>AUDLEM T1</t>
  </si>
  <si>
    <t>BALA T1</t>
  </si>
  <si>
    <t>BANASTRE RD T1 / DOVER RD T1 / GRANTHAM CL T1</t>
  </si>
  <si>
    <t>BANGOR HOSP T1 / EITHINOG T1</t>
  </si>
  <si>
    <t>BANGOR UNIVERSITY T1 / HIRAEL T1 / MINFFORDD T1</t>
  </si>
  <si>
    <t>BARBAULD ST T1 / HORROCKS LA T1 / WARRINGTON CENTRAL T1</t>
  </si>
  <si>
    <t>BARMOUTH T1</t>
  </si>
  <si>
    <t>BARNSTON T1 / GAYTON T1 / IRBY T1 / THINGWALL T1</t>
  </si>
  <si>
    <t>BASCHURCH T1</t>
  </si>
  <si>
    <t>BASS CHARRINGTON T1 / BASS CHARRINGTON T2 / CLIFTON T1 / YKK T1</t>
  </si>
  <si>
    <t>BATTERSBY LA T1 / RYLANDS ELDON ST T2</t>
  </si>
  <si>
    <t>BEAUMARIS T1</t>
  </si>
  <si>
    <t>BEAUMONT ST T1 / DINGLE VALE T1 / LARK LA T1 / MDHB BRUNSWICK DOCK T1</t>
  </si>
  <si>
    <t>BEDBURN DV T1 / BLUEBELL LA T1 / BROOKBRIDGE T1 / ECCLESTON T1</t>
  </si>
  <si>
    <t>BEECH ST T1 / LISTER DV B T2</t>
  </si>
  <si>
    <t>BEMROSE T1 / CARR LA EAST T1 / LUCAS (FAZAKERLEY) T1 / NORRIS GREEN T1 / WEST DERBY T1</t>
  </si>
  <si>
    <t>BENTINCK ST T1 / BENTINCK ST T2 / CHESTER ST (BIRKENHEAD) T1</t>
  </si>
  <si>
    <t>BERSHAM COLLIERY T1</t>
  </si>
  <si>
    <t>BERSHAM RD T1 / IND COOPE T1 / RHYD BROUGHTON LA T1 / TUTTLE ST T1</t>
  </si>
  <si>
    <t>BETHESDA T1</t>
  </si>
  <si>
    <t>BETWS-Y-COED T1</t>
  </si>
  <si>
    <t>BEWSEY T1 / OWEN ST T1 / RODNEY ST T1 / RYLANDS ELDON ST T1</t>
  </si>
  <si>
    <t>BIBBYS T1 / INLAND REVENUE OFFICES T1 / REGENT RD T1</t>
  </si>
  <si>
    <t>BICC HELSBY T1 / BICC HELSBY T2 / EVC T1 / MERES EDGE T1</t>
  </si>
  <si>
    <t>BICC HUYTON QUARRY T1 / TARBOCK T1 / WHISTON T1</t>
  </si>
  <si>
    <t>BICC WREXHAM T1 / MARCHWIEL T1 / WIE CENTRAL T1</t>
  </si>
  <si>
    <t>BIRKENHEAD CENTRAL T1 / SINGLETON AVE T1 / TRANMERE T1</t>
  </si>
  <si>
    <t>BIXTETH ST T1 / LITTLEWOODS T1</t>
  </si>
  <si>
    <t>BLACON T1 / COCOA BARRY T1 / CRANE BANK T1 / KNUTSFORD WAY T1 / TOWER WHARF T1</t>
  </si>
  <si>
    <t>BLAENAU FFESTINIOG T1</t>
  </si>
  <si>
    <t>BLAENAU PLASTICS T1 / BLAENAU PLASTICS T2</t>
  </si>
  <si>
    <t>BLUNDELL ST T1 / ROPEWALKS T1 / ST JAMES T1</t>
  </si>
  <si>
    <t>BLUNDELL ST T1 / ST JAMES T1</t>
  </si>
  <si>
    <t>BLUNDELLSANDS (NORTH) T1 / BLUNDELLSANDS (SOUTH) T1 / CROSBY T1 / KERSHAW AVE T1 / WATERLOO T2</t>
  </si>
  <si>
    <t>BODFARI PRODUCERS T1</t>
  </si>
  <si>
    <t>BOLTON ST T1 / GREEK ST T1 / HPO COPPERAS HILL T1 / OLDHAM PLACE T1</t>
  </si>
  <si>
    <t>BOOTLE GRID T1 / KELLOGGS T1 / PACIFIC RD T1 / WASHINGTON ST T1 / WATERLOO T1</t>
  </si>
  <si>
    <t>BOOTLE GRID T2 / ORRELL MOUNT T1 / SCARISBRICK AVE T1 / TATTON RD T1</t>
  </si>
  <si>
    <t>BOTWNNOG T1</t>
  </si>
  <si>
    <t>BOULEVARD T1 / CHAPELFORD T1 / HAWLEYS LA T1 / WESTBROOK T1 / WINWICK QUAY T1</t>
  </si>
  <si>
    <t>BOW ST T1</t>
  </si>
  <si>
    <t>BOWATER CONTAINERS T1 / ELLESMERE PORT LOCAL T1 / HH ROBERTSONS T1 / MOBIL OIL (E PORT) T1 / WHITBY MAIN T1</t>
  </si>
  <si>
    <t>BR STATION T1 / DUCHY RD T1 / ELECTRA WAY T1 / MIDLAND ROLLMAKERS T1A / NORTH WESTERN MILLS T1</t>
  </si>
  <si>
    <t>BRD T1</t>
  </si>
  <si>
    <t>BRITISH ALUMINIUM LATCHFORD T1 / GREENHALL WHITLEY T1 / LATCHFORD T1 / LATCHFORD T2 / THAMES BOARD MILL T1</t>
  </si>
  <si>
    <t>BRITISH OXYGEN T1 / WINDLEHURST T1</t>
  </si>
  <si>
    <t>BRITISH PIPE ASSOCIATION T1</t>
  </si>
  <si>
    <t>BRITISH SIDAC T1 / SHERDLEY RD T1 / ST HELENS LINKWAY T1 / WATERY LA T1</t>
  </si>
  <si>
    <t>BROADGREEN T1 / CROXTETH T1 / EAST PRESCOT RD (FINCH LA) T1 / KNOTTY ASH T1 / LEYFIELD RD T1</t>
  </si>
  <si>
    <t>BROMFIELD T1 / BROMFIELD T2 / PONTERWYL T1 / RHYD-Y-GOLEU T1 / SYNTHITE T1</t>
  </si>
  <si>
    <t>BROOK LA T1 / MANNINGS LA T1 / NEWTOWN CHESTER T1 / UPTON HEATH T1</t>
  </si>
  <si>
    <t>BROOK ST T1 / KINGSWAY TUNNEL T1 / NWWA SANDON DOCK T1 / NWWA SANDON DOCK T2</t>
  </si>
  <si>
    <t>BRYN STANLEY T1</t>
  </si>
  <si>
    <t>BUCKINGHAM ST T1 / EVERTON RD T1 / SUBURBAN RD T1</t>
  </si>
  <si>
    <t>BUCKLEY T1 / BUCKLEY T2 / BUCKLEY CROSS T1</t>
  </si>
  <si>
    <t>BUILDWAS RD T1 / GEC MARCONI T1 / MORGAN REFRACTORIES T1 / NESTON MAIN T1</t>
  </si>
  <si>
    <t>BURLINGTON AVE T1 / FRESHFIELD T1 / MARSH BROWS T1 / SOUTHPORT RD T1</t>
  </si>
  <si>
    <t>BURMAH OIL T1 / CABOT CARBON T1 / VAN LEER NO 1 T1</t>
  </si>
  <si>
    <t>BUTLINS T1 / BUTLINS T2</t>
  </si>
  <si>
    <t>BUTTINGTON CROSS T1 / RAVEN SQUARE T1 / WELSHPOOL T1</t>
  </si>
  <si>
    <t>BXL BROMBOROUGH T1 / TULIP T1</t>
  </si>
  <si>
    <t>CABLE ST T1 / GRADWELL ST T2 / OLDHAM PLACE T2</t>
  </si>
  <si>
    <t>CABLE ST T2 / CROWN COURTS T1 / GRADWELL ST T1</t>
  </si>
  <si>
    <t>CADBURYS / KRONOSPAN T1 / CADBURYS / KRONOSPAN T2</t>
  </si>
  <si>
    <t>CADBURYS T1 / CADBURYS T2 / HOPFIELD RD T1</t>
  </si>
  <si>
    <t>CAERGEILIOG T1</t>
  </si>
  <si>
    <t>CAERGWRLE T1</t>
  </si>
  <si>
    <t>CAERNARFON T1</t>
  </si>
  <si>
    <t>CAERSWS T1</t>
  </si>
  <si>
    <t>CALDY T1 / HOYLAKE T1 / MEOLS T1 / WEST KIRBY SOUTH T1</t>
  </si>
  <si>
    <t>CAMMELL LAIRD NORTH T1 / CAMMELL LAIRD SOUTH T1 / CAMMELL LAIRD SOUTH T2</t>
  </si>
  <si>
    <t>CARBORUNDUM T1 / HOUGHTONS LA T1 / RAINFORD T1 / WINDLEHURST T2</t>
  </si>
  <si>
    <t>CARLTON ST T1 / CARLTON ST T2 / CHALON WAY T2</t>
  </si>
  <si>
    <t>CARMEL T1</t>
  </si>
  <si>
    <t>CASTLE BEESTON ST T1 / HARTFORD T2 / LEICESTER ST T1 / NORTHWICH TOWN T1 / WINNINGTON T1</t>
  </si>
  <si>
    <t>CEFN MAWR T1</t>
  </si>
  <si>
    <t>CEMAES BAY T1</t>
  </si>
  <si>
    <t>CEMMAES RD T1</t>
  </si>
  <si>
    <t>CEREAL PARTNERS T1 / LEVER GEORGIA AVE T1 / POOL LA T1 / UML LEVER BROMBOROUGH T2</t>
  </si>
  <si>
    <t>CHALON WAY T1 / TECHNOLOGY CAMPUS T1 / WOODVILLE ST T1</t>
  </si>
  <si>
    <t>CHESTER GATES T1 / UNILEVER DUNKIRK T1</t>
  </si>
  <si>
    <t>CHESTER ST (WREXHAM) T1 / EAGLES MEADOW T1 / RHOSNESNI T1 / WHITEGATE T1</t>
  </si>
  <si>
    <t>CHILDWALL T1 / CHILDWALL FIVEWAYS T1 / LYNDENE RD T1 / MIDDLEMASS HEY T1 / NAYLORS RD T1</t>
  </si>
  <si>
    <t>CHOWLEY T1</t>
  </si>
  <si>
    <t>CHURCH LA T1 / NANT HALL T1 / PRESTATYN T1</t>
  </si>
  <si>
    <t>CHURCH LAWTON T1</t>
  </si>
  <si>
    <t>CHURCH ST WINSFORD T1 / OVER T1 / WHARTON PK T1 / WOODFORD PK T1</t>
  </si>
  <si>
    <t>CIVIC CENTRE T1 / CLAUGHTON AVE T1 / ELECTRICITY ST T1</t>
  </si>
  <si>
    <t>CLEDFORD T1</t>
  </si>
  <si>
    <t>CLOCKFACE T1 / GEC ST HELENS T1 / HILLS MOSS T1 / NCB SUTTON MANOR T2</t>
  </si>
  <si>
    <t>CLUBMOOR T1 / DUNLOPS WALTON T1 / WALTON T1</t>
  </si>
  <si>
    <t>CLUBMOOR T2 / LISTER DV A T1 / SUBURBAN RD T2</t>
  </si>
  <si>
    <t>COEDPOETH T1</t>
  </si>
  <si>
    <t>COLWYN BAY T1 / COLWYN BAY T2 / RHOS-ON-SEA T1</t>
  </si>
  <si>
    <t>CONEY GREEN T1 / MORDA T1 / OSWESTRY T2 / OSWESTRY T1</t>
  </si>
  <si>
    <t>CONIX T1 / CONIX T2 / MEDEVA T1</t>
  </si>
  <si>
    <t>CONNAHS QUAY LOCAL T1 / CONNAHS QUAY LOCAL T2 / HAWARDEN T1 / KING GEORGE ST T1</t>
  </si>
  <si>
    <t>CONWY T1 / DEGANWY T1 / LLANDUDNO JUNCTION T1</t>
  </si>
  <si>
    <t>CORWEN T1</t>
  </si>
  <si>
    <t>CREWE T1 / LEIGHTON HOSPITAL T1</t>
  </si>
  <si>
    <t>CRIGGION RADIO STATION T1</t>
  </si>
  <si>
    <t>CROSSFIELDS T1 / CROSSFIELDS T2 / CROSSFIELDS T3 / GATEWARTH SEWAGE T1</t>
  </si>
  <si>
    <t>CROWTON T1</t>
  </si>
  <si>
    <t>CWM DYLI T1</t>
  </si>
  <si>
    <t>DAILY POST &amp; ECHO T1 / DAILY POST &amp; ECHO T2</t>
  </si>
  <si>
    <t>DARESBURY NPL T1 / DARESBURY PK T1</t>
  </si>
  <si>
    <t>DAVY WAY T1 / LLAY T1</t>
  </si>
  <si>
    <t>DEESIDE ALUMINIUM T1 / DUNLOP PLASTICS T1 / FIRESTONE T1 / TETRAPAK T1</t>
  </si>
  <si>
    <t>DEESIDE IND PK T1 / DEESIDE IND PK 6TH AVE T1 / RAF SEALAND T1</t>
  </si>
  <si>
    <t>DELAMORE ST T1 / KIRKDALE T1 / WALTON T2</t>
  </si>
  <si>
    <t>DENBIGH T1</t>
  </si>
  <si>
    <t>DESOTO RD T1 / MERSEY BRIDGE T1 / PITT ST T1</t>
  </si>
  <si>
    <t>DIBBINSDALE T1 / PLYMYARD T1 / WIBP HARDKNOTT RD T1</t>
  </si>
  <si>
    <t>DINGLE T1 / GRANBY T1 / ST JAMES T2</t>
  </si>
  <si>
    <t>DITTON T1 / GAVIN RD T1 / HOUGH GREEN T1 / RTZ T1</t>
  </si>
  <si>
    <t>DODDS LA T1 / HOLBORN HILL T1 / MAGHULL T1 / MAGHULL T2 / ROBBINS BRIDGE T1</t>
  </si>
  <si>
    <t>DOLGARROG T1 / DOLGARROG T2</t>
  </si>
  <si>
    <t>DOLGELLAU T1</t>
  </si>
  <si>
    <t>DUCKINGTON T1 / DUCKINGTON T2</t>
  </si>
  <si>
    <t>DUDDON T1</t>
  </si>
  <si>
    <t>DYFFRYN ARDUDWY T1</t>
  </si>
  <si>
    <t>DYSERTH RD T1 / FFORDD LAS T1 / FFORDD LAS T2 / WESTBOURNE AVE T1</t>
  </si>
  <si>
    <t>EDEN VALE T1</t>
  </si>
  <si>
    <t>EDERN T1</t>
  </si>
  <si>
    <t>EDGE HILL T1 / LIVERPOOL UNIVERSITY T1 / LIVERPOOL UNIVERSITY T2 / LIVERPOOL UNIVERSITY T3</t>
  </si>
  <si>
    <t>EDGE LA (TAPLEY PLACE) T1 / LISTER DV B T3 / MILL LA (WAVERTREE) T1 / PLESSEY (EDGE LA) T1 / STONEYCROFT T1</t>
  </si>
  <si>
    <t>EGA ELECTRIC T1</t>
  </si>
  <si>
    <t>EGERTON T1 / ROCK FERRY T1 / SHELL TRANMERE T1</t>
  </si>
  <si>
    <t>EGREMONT T1 / LISCARD T1 / POULTON T1 / STONE MANGANESE T1</t>
  </si>
  <si>
    <t>ELLESMERE T1 / MMB ELLESMERE T1</t>
  </si>
  <si>
    <t>ELTON T1</t>
  </si>
  <si>
    <t>ENGINEER PK T1 / PILKINGTONS QUEENSFERRY T1 / QUEENSFERRY T1</t>
  </si>
  <si>
    <t>ESTUARY COMMERCE PK T1 / LEEWARD DR T1 / LEEWARD DR T2 / SPEKE HALL RD T1 / SPEKE SKY PK T1</t>
  </si>
  <si>
    <t>EVERTON BROW T1 / GARDNERS ROW T1 / SHEIL PK T1</t>
  </si>
  <si>
    <t>EXPRESS FOODS T1</t>
  </si>
  <si>
    <t>FAIRBOURNE T1</t>
  </si>
  <si>
    <t>FAZAKERLEY HOSPITAL T1 / JACOBS T1 / JACOBS T2 / SEEDS LA T1</t>
  </si>
  <si>
    <t>FERODO T1</t>
  </si>
  <si>
    <t>FISONS T1</t>
  </si>
  <si>
    <t>FLINT T1 / FLINT T2</t>
  </si>
  <si>
    <t>FODENS T1</t>
  </si>
  <si>
    <t>FORD T1 / OXTON T1 / PRENTON LOCAL T1 / SINGLETON AVE T2</t>
  </si>
  <si>
    <t>FORDEN T1</t>
  </si>
  <si>
    <t>FOUR CROSSES T1</t>
  </si>
  <si>
    <t>FRODSHAM LOCAL T1</t>
  </si>
  <si>
    <t>GADBROOK T1</t>
  </si>
  <si>
    <t>GAERWEN VIEW T1</t>
  </si>
  <si>
    <t>GIGG LA THELWALL T1 / HILLCLIFFE T1 / STOCKTON HEATH T1 / STRETTON IND EST T1</t>
  </si>
  <si>
    <t>GILBROOK DOCK T1 / HILL RD T1 / MOBIL OIL (WALLASEY) T1</t>
  </si>
  <si>
    <t>GLAN-YR-AFON T1</t>
  </si>
  <si>
    <t>GRAIG FAWR T1</t>
  </si>
  <si>
    <t>GRAVEL T1 / WCB PLASTICS T1 / WHARTON T1</t>
  </si>
  <si>
    <t>GREASBY T1 / SAUGHALL MASSIE T1 / UPTON T1</t>
  </si>
  <si>
    <t>GREAT SANKEY T1 / PENKETH T1 / WIDNES RD T1</t>
  </si>
  <si>
    <t>GREAT SUTTON T1 / LITTLE SUTTON T1 / STRAWBERRY ROUNDABOUT T1 / SUTTON HALL WWB T1 / WHITBY MAIN T2</t>
  </si>
  <si>
    <t>GREENFIELD T1 / GREENFIELD T2</t>
  </si>
  <si>
    <t>GROSVENOR ST T1 / LINENHALL ST T1 / NORTHGATE TERRACE T1 / STATION VIEW T1 / TOMULAR PLACE T1</t>
  </si>
  <si>
    <t>GWERSYLLT T1</t>
  </si>
  <si>
    <t>HALTON RD T1 / MURDISHAW T1 / PERCIVAL LA T4 / RUNCORN CENTRAL T1</t>
  </si>
  <si>
    <t>HARLECH T1</t>
  </si>
  <si>
    <t>HARRINGTON ST T1 / PARADISE ST T1</t>
  </si>
  <si>
    <t>HARRINGTON ST T2 / HIGHFIELD ST T1</t>
  </si>
  <si>
    <t>HARRINGTON ST T3 / LIME ST T1</t>
  </si>
  <si>
    <t>HARTFORD T1</t>
  </si>
  <si>
    <t>HASKAYNE T1</t>
  </si>
  <si>
    <t>HATHERTON T1</t>
  </si>
  <si>
    <t>HERONS WAY T1 / LACHE T1 / MBNA T1 / SALTNEY T1 / SMFS KINGSMEADOW T1</t>
  </si>
  <si>
    <t>HIGHFIELD ST T2 / LIME ST T2 / OLD HAYMARKET T1</t>
  </si>
  <si>
    <t>HOLMES CHAPEL T1</t>
  </si>
  <si>
    <t>HOLT LA (WARRINGTON RD) T1 / RAINHILL LOCAL T1 / WHISTON HOSP T1</t>
  </si>
  <si>
    <t>HOLWAY RD T1</t>
  </si>
  <si>
    <t>HOLYHEAD T1 / LLAINGOCH T1</t>
  </si>
  <si>
    <t>HOLYWELL T1</t>
  </si>
  <si>
    <t>HOOTON MAIN T1</t>
  </si>
  <si>
    <t>HUNTS CROSS T1 / KENTON RD T1 / WOODEND AVE T1 / WOOLTON T1</t>
  </si>
  <si>
    <t>HUYTON HEY RD T1 / WILSON RD T1</t>
  </si>
  <si>
    <t>IFTON T1 / IFTON T2</t>
  </si>
  <si>
    <t>ILFORDS T1 / KNUTSFORD T1 / MOBBERLEY T1 / RADBROKE HALL T1</t>
  </si>
  <si>
    <t>IVY ST (SOUTHPORT) T1 / KENSINGTON RD T1 / MARKET ST T1 / SOUTHPORT T1</t>
  </si>
  <si>
    <t>IVY ST T1 / LLYSFAEN RD T1 / OLD MILL T1</t>
  </si>
  <si>
    <t>JOHNSTOWN T1</t>
  </si>
  <si>
    <t>KELCO T1 / NEWS INTERNATIONAL T1 / NEWS INTERNATIONAL T2 / PALCO T1 / SOUTHDENE T1</t>
  </si>
  <si>
    <t>KINGSLAND 33 T1 / SAFEWAY T1 / WOOLSTON T1 / WOOLSTON T2</t>
  </si>
  <si>
    <t>KINNERTON T1</t>
  </si>
  <si>
    <t>KIRKBY CENTRAL T1 / NORTHWOOD T1 / TOWER HILL (BANK LA) T1 / WESTVALE T1</t>
  </si>
  <si>
    <t>KNOWSLEY T1 / MARLED HEY T1</t>
  </si>
  <si>
    <t>KNUTSFORD T2</t>
  </si>
  <si>
    <t>LCWW HUNTINGTON T1 / LCWW HUNTINGTON T2</t>
  </si>
  <si>
    <t>LEA GREEN T1 / PILKINGTONS HO T1 / RAVENHEAD RETAIL PK T1 / SOMERFIELD DISTRIBUTION T1</t>
  </si>
  <si>
    <t>LEGACY LOCAL T1</t>
  </si>
  <si>
    <t>LEVER SUNLIGHT T1 / LEVER SUNLIGHT T2</t>
  </si>
  <si>
    <t>LIVERPOOL RD 33 T1 / WHITCHURCH T1 / YOCKINGS GATE T1</t>
  </si>
  <si>
    <t>LLANARMON T1</t>
  </si>
  <si>
    <t>LLANBEDROG T1</t>
  </si>
  <si>
    <t>LLANBERIS T1</t>
  </si>
  <si>
    <t>LLANDDEUSANT T1</t>
  </si>
  <si>
    <t>LLANDDU QUARRY T1</t>
  </si>
  <si>
    <t>LLANDEGFAN T1</t>
  </si>
  <si>
    <t>LLANDRINIO T1</t>
  </si>
  <si>
    <t>LLANDUDNO T1 / LLANDUDNO T2</t>
  </si>
  <si>
    <t>LLANDYFRYDOG T1</t>
  </si>
  <si>
    <t>LLANDYRNOG T1</t>
  </si>
  <si>
    <t>LLANFAELOG T1</t>
  </si>
  <si>
    <t>LLANFAIR CAEREINION T1</t>
  </si>
  <si>
    <t>LLANFAIR PG T1</t>
  </si>
  <si>
    <t>LLANFAIRFECHAN T1</t>
  </si>
  <si>
    <t>LLANFROTHEN T1</t>
  </si>
  <si>
    <t>LLANFWROG T1 / RUTHIN T1</t>
  </si>
  <si>
    <t>LLANFYLLIN T1 / LLANFYLLIN T2</t>
  </si>
  <si>
    <t>LLANGAFFO T1</t>
  </si>
  <si>
    <t>LLANGEFNI IND EST T1 / LLANGEFNI IND EST T2</t>
  </si>
  <si>
    <t>LLANGEFNI T1</t>
  </si>
  <si>
    <t>LLANGOLLEN T1</t>
  </si>
  <si>
    <t>LLANIDLOES T1 / LLANIDLOES T2</t>
  </si>
  <si>
    <t>LLANILAR T1</t>
  </si>
  <si>
    <t>LLANRWST T1</t>
  </si>
  <si>
    <t>LLANSANNAN T1</t>
  </si>
  <si>
    <t>LLANSILIN T1</t>
  </si>
  <si>
    <t>LLYNCLYS T1</t>
  </si>
  <si>
    <t>LORD ST T1 / MARSHSIDE T1 / MULLARDS BALMORAL DV T1 / SOUTHPORT T2</t>
  </si>
  <si>
    <t>LOSTOCK T1</t>
  </si>
  <si>
    <t>LOSTOCK TRIANGLE T1</t>
  </si>
  <si>
    <t>LOWER BEBINGTON T1 / NEW FERRY T1 / SPITAL T1 / UNILEVER RESEARCH T1</t>
  </si>
  <si>
    <t>LUGSDALE T1 / PILK SULLIVAN T1 / PILK SULLIVAN T2 / USAC T1</t>
  </si>
  <si>
    <t>LYMM T1 / WHITELEGGS LA T1</t>
  </si>
  <si>
    <t>MACHYNLLETH T1</t>
  </si>
  <si>
    <t>MACHYNLLETH T2</t>
  </si>
  <si>
    <t>MAELOR CREAMERY T1</t>
  </si>
  <si>
    <t>MAENTWROG T1</t>
  </si>
  <si>
    <t>MAES-Y-CLAWDD T1</t>
  </si>
  <si>
    <t>MANOD T1</t>
  </si>
  <si>
    <t>MANOR PK T1 / NORTON CHAINS T1</t>
  </si>
  <si>
    <t>MDHB EGERTON DOCK T1 / MDHB EGERTON DOCK T2</t>
  </si>
  <si>
    <t>MERE T1</t>
  </si>
  <si>
    <t>MIDDLEWICH T1</t>
  </si>
  <si>
    <t>MIDPOINT POCHIN WAY T1</t>
  </si>
  <si>
    <t>MILFORD T1</t>
  </si>
  <si>
    <t>MOCHDRE T1</t>
  </si>
  <si>
    <t>MONA T1</t>
  </si>
  <si>
    <t>MONSANTO T1</t>
  </si>
  <si>
    <t>MORGANITE CERAMICS T1 / PLYMYARD T2</t>
  </si>
  <si>
    <t>MORRISONS T1</t>
  </si>
  <si>
    <t>NANTWICH T1</t>
  </si>
  <si>
    <t>NANT-Y-GAMAR T1</t>
  </si>
  <si>
    <t>NEVILL ST T1 / OCEAN PLAZA T1 / YORK RD T1</t>
  </si>
  <si>
    <t>NEW BRIGHTON T1 / SEAVIEW RD T2 / WALLASEY T1 / WALLASEY VILLAGE T1</t>
  </si>
  <si>
    <t>NEWHALL T1 / NEWHALL T2</t>
  </si>
  <si>
    <t>NORTH WALES PAPER T1 / NORTH WALES PAPER T2 / WOODFIELD AVE T1</t>
  </si>
  <si>
    <t>NWF T1</t>
  </si>
  <si>
    <t>OMEGA T1 / OMEGA T2 / ORION BOULEVARD T1 / NORTH WEST WATER CAMPUS T1 / NORTH WEST WATER CAMPUS T2</t>
  </si>
  <si>
    <t>OPTICAL FIBRES T1 / SHOTWICK T1 / WALBRO T1</t>
  </si>
  <si>
    <t>ORB CL T1 / STONEBRIDGE LA T1 / STONEBRIDGE LA T2</t>
  </si>
  <si>
    <t>ORFORD T1 / PADGATE T1</t>
  </si>
  <si>
    <t>OTIS ELEVATOR T1 / ST IVEL FOODS T1</t>
  </si>
  <si>
    <t>OVERTON T1</t>
  </si>
  <si>
    <t>PANDY T1 / PANDY T2</t>
  </si>
  <si>
    <t>PARC BRYN CEGIN T1 / PARC BRYN CEGIN T2</t>
  </si>
  <si>
    <t>PARC CYBI T1 / PARC CYBI T2</t>
  </si>
  <si>
    <t>PARC MENAI T1</t>
  </si>
  <si>
    <t>PEBLIC MILLS T1</t>
  </si>
  <si>
    <t>PENMAENMAWR T1</t>
  </si>
  <si>
    <t>PENTRAETH T1</t>
  </si>
  <si>
    <t>PEN-Y-GROES T1</t>
  </si>
  <si>
    <t>PETER SPENCE T1 / PETER SPENCE T2</t>
  </si>
  <si>
    <t>PILKINGTONS T1 / PILKINGTONS T2 / ST ASAPH BUSINESS PK T1 / YSBYTY GLAN CLWYD T1</t>
  </si>
  <si>
    <t>POINT OF AYR COLLIERY T1</t>
  </si>
  <si>
    <t>PORTHMADOG T1 / PORTHMADOG T2</t>
  </si>
  <si>
    <t>PREES T1</t>
  </si>
  <si>
    <t>PRIMROSE HALL T1</t>
  </si>
  <si>
    <t>PWLLHELI T1</t>
  </si>
  <si>
    <t>RADWAY GREEN T1</t>
  </si>
  <si>
    <t>RAF VALLEY T1</t>
  </si>
  <si>
    <t>REFORM ST T1</t>
  </si>
  <si>
    <t>RHM FOODS LTD T1</t>
  </si>
  <si>
    <t>RHOSLAN T1</t>
  </si>
  <si>
    <t>RHUDDLAN T1</t>
  </si>
  <si>
    <t>RHYDLYDAN T2</t>
  </si>
  <si>
    <t>RHYD-Y-FOEL T1</t>
  </si>
  <si>
    <t>RINGWAY T1</t>
  </si>
  <si>
    <t>RIVALS T1</t>
  </si>
  <si>
    <t>ROLLS ROYCE T1 / ROLLS ROYCE T2 / ROLLS ROYCE T3</t>
  </si>
  <si>
    <t>ROSSETT T1</t>
  </si>
  <si>
    <t>ROYAL INSURANCE (NEW QUAY) T1 / ROYAL INSURANCE (NEW QUAY) T2</t>
  </si>
  <si>
    <t>ROYAL LIVERPOOL HOSP T1 / ROYAL LIVERPOOL HOSP T2</t>
  </si>
  <si>
    <t>RUABON T1</t>
  </si>
  <si>
    <t>SANDBACH T1</t>
  </si>
  <si>
    <t>SHAWBURY T1</t>
  </si>
  <si>
    <t>SMALLWOOD T1</t>
  </si>
  <si>
    <t>SNOWHILL T1</t>
  </si>
  <si>
    <t>ST HELENS RD T1</t>
  </si>
  <si>
    <t>STAPELEY T1</t>
  </si>
  <si>
    <t>TACO PLASTICS T1 / TACO PLASTICS T2 / UNITED PERIPHERALS T1</t>
  </si>
  <si>
    <t>TARPORLEY T1</t>
  </si>
  <si>
    <t>TARVIN T1</t>
  </si>
  <si>
    <t>TRYWERYN T1</t>
  </si>
  <si>
    <t>TWYFORDS T1</t>
  </si>
  <si>
    <t>TYWYN T1</t>
  </si>
  <si>
    <t>VAUXHALL NORTH RD T1</t>
  </si>
  <si>
    <t>WAENFAWR T1</t>
  </si>
  <si>
    <t>WEM EAST T1</t>
  </si>
  <si>
    <t>WEM T1</t>
  </si>
  <si>
    <t>WERVIN T1</t>
  </si>
  <si>
    <t>WEST FELTON T1</t>
  </si>
  <si>
    <t>WESTON T1</t>
  </si>
  <si>
    <t>WHEELOCK T1</t>
  </si>
  <si>
    <t>WIMPEYS PANT QUARRY T1 / WIMPEYS PANT QUARRY T2</t>
  </si>
  <si>
    <t>WINCHAM T1</t>
  </si>
  <si>
    <t>WISTASTON HALL T1</t>
  </si>
  <si>
    <t>WRENBURY FRITH T1</t>
  </si>
  <si>
    <t>NWW SHELL GREEN T1 / NWW SHELL GREEN T2</t>
  </si>
  <si>
    <t>British Steelworks T1 T2</t>
  </si>
  <si>
    <t>Yorkshire Imperial metals</t>
  </si>
  <si>
    <t>Solvay Interox T1 T2 T3</t>
  </si>
  <si>
    <t>British Gypsum T1 T2</t>
  </si>
  <si>
    <t xml:space="preserve">Fibreglass </t>
  </si>
  <si>
    <t>M.D.H.B. Freeport</t>
  </si>
  <si>
    <t>NWW Woodside T1 T2</t>
  </si>
  <si>
    <t xml:space="preserve">NWWA Bromborough T1 T2 </t>
  </si>
  <si>
    <t xml:space="preserve">Norton Scrap T1 T2 </t>
  </si>
  <si>
    <t>Dista Products T1 T2 T3 T4</t>
  </si>
  <si>
    <t>Pilkingtons Greengate Works</t>
  </si>
  <si>
    <t>Pilkingtons Plateá T1 &amp; T2</t>
  </si>
  <si>
    <t>Mannis A B</t>
  </si>
  <si>
    <t>Burtonhead Rd</t>
  </si>
  <si>
    <t>Chiron Shaw Road</t>
  </si>
  <si>
    <t>Canada Dock</t>
  </si>
  <si>
    <t>00:00 - 16:00
20:00 - 00:00</t>
  </si>
  <si>
    <t>24, C00</t>
  </si>
  <si>
    <t>185, 518, K04</t>
  </si>
  <si>
    <t>186, 519, K05</t>
  </si>
  <si>
    <t>390, M04</t>
  </si>
  <si>
    <t>2000055139428, 2000055139330, 2000055139349, 2000055139358, 2000055139385, 2000055139455, 2000055139394, 2000055139464, 2000055139400, 2000055139473, 2000055139419, 2000055139482</t>
  </si>
  <si>
    <t>2000054395187, 2000054395178, 2000054395201, 2000054395196</t>
  </si>
  <si>
    <t>2000055139367, 2000055139437</t>
  </si>
  <si>
    <t>2000055139376, 2000055139446</t>
  </si>
  <si>
    <t>2000055132478, 2000055132487</t>
  </si>
  <si>
    <t>2000055540650, 2000055540660</t>
  </si>
  <si>
    <t>439 / 10, 11, 75, 76</t>
  </si>
  <si>
    <t>206, 274, 306 / 12, 77, 78, 308</t>
  </si>
  <si>
    <t>590, 591, 593, 594</t>
  </si>
  <si>
    <t>407, 440 / 16, 17, 89, 132</t>
  </si>
  <si>
    <t>285, 316 / 18, 137, 158, 318</t>
  </si>
  <si>
    <t>441, 454 / 22, 23, 159, 208, 216, 217</t>
  </si>
  <si>
    <t>226, 326, 423 / 24, 214, 215, 218, 219, 328, C00</t>
  </si>
  <si>
    <t>409, 442 / 28, 29, 231, 232</t>
  </si>
  <si>
    <t>236, 336 / 30, 233, 234, 338</t>
  </si>
  <si>
    <t>410, 443 / 34, 35, 235, 237</t>
  </si>
  <si>
    <t>346 / 36, 238, 239, 348</t>
  </si>
  <si>
    <t>Monday – Friday  (Apr-Oct)</t>
  </si>
  <si>
    <t>00:00 – 00:30 
07:30 – 24:00</t>
  </si>
  <si>
    <t>Monday – Friday  (Nov)</t>
  </si>
  <si>
    <t>07:30 – 20:00</t>
  </si>
  <si>
    <t>00:00 – 00:30 
20:00 – 24:00</t>
  </si>
  <si>
    <t xml:space="preserve">Monday – Friday  (Dec – Feb) </t>
  </si>
  <si>
    <t>16:30 – 18:30</t>
  </si>
  <si>
    <t>07:30 – 16:30 
18:30 – 20:00</t>
  </si>
  <si>
    <t>Monday – Friday  (Mar)</t>
  </si>
  <si>
    <t>07:00 - 00:00</t>
  </si>
  <si>
    <t>07:00 – 16:00
19:00 – 00:00</t>
  </si>
  <si>
    <t>411, 444 / 40, 41, 240, 241</t>
  </si>
  <si>
    <t>256, 356, 434 / 42, 242, 243, 358</t>
  </si>
  <si>
    <t>179, 180, 750-755, 759-764 / 244, 245, 990</t>
  </si>
  <si>
    <t>756 / 246, 247, 757, 758</t>
  </si>
  <si>
    <t>132kV to 33kV generic</t>
  </si>
  <si>
    <t>412, 445, G00 / 46, 47, 248, 249</t>
  </si>
  <si>
    <t>266, 366, 486 / 48, 339, 368, 406</t>
  </si>
  <si>
    <t>446 / 52, 53, 408, 413</t>
  </si>
  <si>
    <t>376 / 54, 378, 510, 511</t>
  </si>
  <si>
    <t>EHV connected</t>
  </si>
  <si>
    <t>132/HV connected</t>
  </si>
  <si>
    <t>132/EHV connected</t>
  </si>
  <si>
    <t>132kV connected</t>
  </si>
  <si>
    <t>414, 447 / 58, 59, K00, K01</t>
  </si>
  <si>
    <t>87, 96, 296 / 60, 298, K02, K03</t>
  </si>
  <si>
    <t>415, 448 / 64, 65, L00, L01</t>
  </si>
  <si>
    <t>386, 526 / 66, 388, L02, L03</t>
  </si>
  <si>
    <t>416, 449 / 70, 71, M00, M01</t>
  </si>
  <si>
    <t>396 / 72, 398, M02, M03</t>
  </si>
  <si>
    <t>Monday – Friday 
(Apr – Oct)</t>
  </si>
  <si>
    <t>00:00 – 07:00</t>
  </si>
  <si>
    <t>07:00 – 24:00</t>
  </si>
  <si>
    <t>Monday – Friday 
(Nov – Feb)</t>
  </si>
  <si>
    <t>07:00 – 16:00 
19:00 – 20:00</t>
  </si>
  <si>
    <t>20:00 – 24:00</t>
  </si>
  <si>
    <t>Monday – Friday 
(Mar)</t>
  </si>
  <si>
    <t>Saturday and Sunday (All Year)</t>
  </si>
  <si>
    <t>275, 531, A00</t>
  </si>
  <si>
    <t>961, A01</t>
  </si>
  <si>
    <t>167, 168, 200-205, 207, 209, 258, 269-273, 275-278, 300-305, 309, 495, 496, 530-534, A00 / 9, 13, 14, 307, 961, A01</t>
  </si>
  <si>
    <t>169, 170, 279-284, 286-289, 310-315, 319, 461-464, 497, 498, 535-539, B00 / 15, 19, 20, 317, 512, 513, 965, B01</t>
  </si>
  <si>
    <t>171, 172, 191-196, 220-225, 227, 229, 320-325, 329, 417-422, 424-427, 506-509, 540-544, C01, C02 / 21, 25, 26, 228, 230, 327, 967, C03</t>
  </si>
  <si>
    <t>286, 536, B00</t>
  </si>
  <si>
    <t>965, B01</t>
  </si>
  <si>
    <t>172, 507, 509, C01</t>
  </si>
  <si>
    <t>424, 541, C02</t>
  </si>
  <si>
    <t>967, C03</t>
  </si>
  <si>
    <t>173, 174, 330-335, 545-549, D00 / 27, 31, 32, 337, 969, D01</t>
  </si>
  <si>
    <t>546, D00</t>
  </si>
  <si>
    <t>969, D01</t>
  </si>
  <si>
    <t>175, 176, 340-345, 550-554, E00 / 33, 37, 38, 347, 973, E01</t>
  </si>
  <si>
    <t>551, E00</t>
  </si>
  <si>
    <t>973, E01</t>
  </si>
  <si>
    <t>177, 178, 250-255, 257, 259, 350-355, 359, 428-433, 435-438, 514, 515, 555-559, F00 / 39, 43, 44, 357, 975, F01</t>
  </si>
  <si>
    <t>435, 556, 761. F00</t>
  </si>
  <si>
    <t>975, 990, F01</t>
  </si>
  <si>
    <t>181, 182, 260-265, 267-268, 360-365, 480-485, 487-490, 516-517, 560-564 / 45, 49, 50, 367, 977, G01</t>
  </si>
  <si>
    <t>445, G00</t>
  </si>
  <si>
    <t>977, G01</t>
  </si>
  <si>
    <t>183, 184, 370-375, 379, 466, 469, 471, 472, 565-569, J00 / 51, 55, 56, 377, 979, J01</t>
  </si>
  <si>
    <t>566, J00</t>
  </si>
  <si>
    <t>979, J01</t>
  </si>
  <si>
    <t>197, 571, K06</t>
  </si>
  <si>
    <t>982, K07</t>
  </si>
  <si>
    <t>81-86, 88, 90-95, 97-99, 185, 186, 197-199, 290-295, 518, 519, 570-574, K04, K05, K06 / 57, 61, 62, 297, 982, K07</t>
  </si>
  <si>
    <t>187, 188, 380-385, 575-579, L04 / 63, 67, 68, 387, 985, L05</t>
  </si>
  <si>
    <t>576, L04</t>
  </si>
  <si>
    <t>985, L05</t>
  </si>
  <si>
    <t>189, 190, 389-395, 399, 491-494, 522, 523, 580-584, M04, M05 / 69, 73, 74, 397, 987, M06</t>
  </si>
  <si>
    <t>581, M05</t>
  </si>
  <si>
    <t>987, M06</t>
  </si>
  <si>
    <t>Version: 1.1 - 01/04/20</t>
  </si>
  <si>
    <t>33kV generic (demand)</t>
  </si>
  <si>
    <t>132kV generic (demand)</t>
  </si>
  <si>
    <t>33kV generic (generation)</t>
  </si>
  <si>
    <t>132kV generic (generation)</t>
  </si>
  <si>
    <t xml:space="preserve">Annex 4 -The LDNO HV Demand tariffs have been updated in compliance with Ofgem’s direction published 13-02-20.  Details of the direction can be found at: 
</t>
  </si>
  <si>
    <t>https://www.ofgem.gov.uk/publications-and-updates/decision-grant-derogations-all-distribution-network-operators-distribution-use-system-charges-202021</t>
  </si>
  <si>
    <t>No other tariffs are affected by this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</si>
</sst>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00"/>
    <numFmt numFmtId="178" formatCode="#,##0;[Red]\-#,##0;;"/>
    <numFmt numFmtId="179" formatCode="0.000;[Red]\-0.000;?;"/>
    <numFmt numFmtId="180" formatCode="0.000_ ;\-0.000\ "/>
    <numFmt numFmtId="181" formatCode=";;"/>
    <numFmt numFmtId="182" formatCode="0.000;\(0.000\);"/>
    <numFmt numFmtId="183" formatCode="0.00;\(0.00\);"/>
    <numFmt numFmtId="184" formatCode="\ _(???,???,??0.000_);[Red]\ \(???,???,??0.000\);;@"/>
    <numFmt numFmtId="185" formatCode="_-* #,##0.000_-;\-* #,##0.000_-;_-* &quot;-&quot;??_-;_-@_-"/>
  </numFmts>
  <fonts count="40">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indexed="8"/>
      <name val="Arial"/>
      <family val="2"/>
    </font>
    <font>
      <sz val="8"/>
      <name val="Arial"/>
      <family val="2"/>
    </font>
    <font>
      <sz val="10"/>
      <name val="Arial"/>
      <family val="2"/>
    </font>
    <font>
      <b/>
      <sz val="10"/>
      <name val="Arial"/>
      <family val="2"/>
    </font>
    <font>
      <sz val="14"/>
      <name val="Arial"/>
      <family val="2"/>
    </font>
    <font>
      <b/>
      <sz val="8"/>
      <name val="Arial"/>
      <family val="2"/>
    </font>
    <font>
      <sz val="8"/>
      <name val="Arial"/>
      <family val="2"/>
    </font>
    <font>
      <b/>
      <sz val="11"/>
      <color theme="3"/>
      <name val="Arial"/>
      <family val="2"/>
    </font>
    <font>
      <sz val="9"/>
      <color rgb="FF3F3F76"/>
      <name val="Arial"/>
      <family val="2"/>
    </font>
    <font>
      <u/>
      <sz val="10"/>
      <color theme="10"/>
      <name val="Arial"/>
      <family val="2"/>
    </font>
    <font>
      <u/>
      <sz val="10"/>
      <color theme="10"/>
      <name val="Arial"/>
      <family val="2"/>
    </font>
    <font>
      <sz val="11"/>
      <name val="Arial"/>
      <family val="2"/>
    </font>
    <font>
      <b/>
      <sz val="9"/>
      <color rgb="FF3F3F76"/>
      <name val="Arial"/>
      <family val="2"/>
    </font>
    <font>
      <b/>
      <sz val="14"/>
      <color theme="3"/>
      <name val="Arial"/>
      <family val="2"/>
    </font>
    <font>
      <sz val="10"/>
      <color indexed="8"/>
      <name val="Calibri"/>
      <family val="2"/>
    </font>
    <font>
      <b/>
      <sz val="13"/>
      <color theme="3"/>
      <name val="Arial"/>
      <family val="2"/>
    </font>
    <font>
      <sz val="11"/>
      <color theme="0"/>
      <name val="Arial"/>
      <family val="2"/>
    </font>
    <font>
      <b/>
      <sz val="11"/>
      <name val="Arial"/>
      <family val="2"/>
    </font>
    <font>
      <b/>
      <sz val="11"/>
      <color theme="0"/>
      <name val="Arial"/>
      <family val="2"/>
    </font>
    <font>
      <b/>
      <sz val="11"/>
      <color indexed="8"/>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8"/>
      <name val="Arial"/>
      <family val="2"/>
    </font>
    <font>
      <b/>
      <sz val="11"/>
      <color theme="4"/>
      <name val="Calibri"/>
      <family val="2"/>
      <scheme val="minor"/>
    </font>
    <font>
      <sz val="11"/>
      <color rgb="FF9C6500"/>
      <name val="Calibri"/>
      <family val="2"/>
      <scheme val="minor"/>
    </font>
    <font>
      <u/>
      <sz val="10"/>
      <color indexed="12"/>
      <name val="Arial"/>
      <family val="2"/>
    </font>
    <font>
      <b/>
      <sz val="11"/>
      <color rgb="FFFF0000"/>
      <name val="Arial"/>
      <family val="2"/>
    </font>
  </fonts>
  <fills count="39">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indexed="26"/>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theme="0" tint="-0.249977111117893"/>
        <bgColor indexed="64"/>
      </patternFill>
    </fill>
    <fill>
      <patternFill patternType="solid">
        <fgColor rgb="FFFFFFFF"/>
        <bgColor rgb="FF000000"/>
      </patternFill>
    </fill>
    <fill>
      <patternFill patternType="solid">
        <fgColor rgb="FFFFFF9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bottom style="thin">
        <color theme="0"/>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s>
  <cellStyleXfs count="60">
    <xf numFmtId="0" fontId="0" fillId="0" borderId="0"/>
    <xf numFmtId="0" fontId="6" fillId="0" borderId="0"/>
    <xf numFmtId="0" fontId="13" fillId="0" borderId="0" applyNumberFormat="0" applyFill="0" applyBorder="0" applyAlignment="0" applyProtection="0"/>
    <xf numFmtId="0" fontId="14" fillId="5" borderId="6" applyNumberFormat="0" applyAlignment="0" applyProtection="0"/>
    <xf numFmtId="0" fontId="15" fillId="0" borderId="0" applyNumberFormat="0" applyFill="0" applyBorder="0" applyAlignment="0" applyProtection="0">
      <alignment vertical="top"/>
      <protection locked="0"/>
    </xf>
    <xf numFmtId="0" fontId="21" fillId="0" borderId="8" applyNumberFormat="0" applyFill="0" applyAlignment="0" applyProtection="0"/>
    <xf numFmtId="0" fontId="13" fillId="0" borderId="9" applyNumberFormat="0" applyFill="0" applyAlignment="0" applyProtection="0"/>
    <xf numFmtId="0" fontId="8" fillId="0" borderId="0"/>
    <xf numFmtId="43" fontId="8" fillId="0" borderId="0" applyFont="0" applyFill="0" applyBorder="0" applyAlignment="0" applyProtection="0"/>
    <xf numFmtId="0" fontId="27" fillId="23" borderId="0" applyNumberFormat="0" applyBorder="0" applyAlignment="0" applyProtection="0"/>
    <xf numFmtId="0" fontId="5" fillId="6"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5" fillId="26" borderId="0" applyNumberFormat="0" applyBorder="0" applyAlignment="0" applyProtection="0"/>
    <xf numFmtId="0" fontId="27" fillId="27" borderId="0" applyNumberFormat="0" applyBorder="0" applyAlignment="0" applyProtection="0"/>
    <xf numFmtId="0" fontId="32" fillId="0" borderId="0"/>
    <xf numFmtId="0" fontId="34" fillId="35" borderId="0" applyNumberFormat="0" applyBorder="0" applyAlignment="0" applyProtection="0"/>
    <xf numFmtId="0" fontId="4" fillId="6" borderId="0" applyNumberFormat="0" applyBorder="0" applyAlignment="0" applyProtection="0"/>
    <xf numFmtId="0" fontId="4" fillId="26" borderId="0" applyNumberFormat="0" applyBorder="0" applyAlignment="0" applyProtection="0"/>
    <xf numFmtId="43" fontId="8" fillId="0" borderId="0" applyFont="0" applyFill="0" applyBorder="0" applyAlignment="0" applyProtection="0"/>
    <xf numFmtId="0" fontId="34" fillId="35" borderId="0" applyNumberFormat="0" applyBorder="0" applyAlignment="0" applyProtection="0"/>
    <xf numFmtId="0" fontId="3" fillId="0" borderId="0"/>
    <xf numFmtId="0" fontId="3" fillId="0" borderId="0"/>
    <xf numFmtId="2" fontId="36" fillId="0" borderId="0" applyNumberFormat="0" applyFill="0" applyBorder="0" applyAlignment="0" applyProtection="0"/>
    <xf numFmtId="43" fontId="8" fillId="0" borderId="0" applyFont="0" applyFill="0" applyBorder="0" applyAlignment="0" applyProtection="0"/>
    <xf numFmtId="0" fontId="8" fillId="0" borderId="0"/>
    <xf numFmtId="0" fontId="27" fillId="23" borderId="0" applyNumberFormat="0" applyBorder="0" applyAlignment="0" applyProtection="0"/>
    <xf numFmtId="0" fontId="27" fillId="25" borderId="0" applyNumberFormat="0" applyBorder="0" applyAlignment="0" applyProtection="0"/>
    <xf numFmtId="0" fontId="27" fillId="27" borderId="0" applyNumberFormat="0" applyBorder="0" applyAlignment="0" applyProtection="0"/>
    <xf numFmtId="0" fontId="27" fillId="24" borderId="0" applyNumberFormat="0" applyBorder="0" applyAlignment="0" applyProtection="0"/>
    <xf numFmtId="0" fontId="3" fillId="0" borderId="0"/>
    <xf numFmtId="0" fontId="3" fillId="0" borderId="0"/>
    <xf numFmtId="0" fontId="3" fillId="0" borderId="0"/>
    <xf numFmtId="0" fontId="37" fillId="35" borderId="0" applyNumberFormat="0" applyBorder="0" applyAlignment="0" applyProtection="0"/>
    <xf numFmtId="43" fontId="8"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8" fillId="0" borderId="0" applyFont="0" applyFill="0" applyBorder="0" applyAlignment="0" applyProtection="0"/>
    <xf numFmtId="0" fontId="1" fillId="0" borderId="0"/>
    <xf numFmtId="0" fontId="8" fillId="0" borderId="0"/>
    <xf numFmtId="0" fontId="13" fillId="0" borderId="0" applyNumberFormat="0" applyFill="0" applyBorder="0" applyAlignment="0" applyProtection="0"/>
    <xf numFmtId="0" fontId="14" fillId="5" borderId="6" applyNumberFormat="0" applyAlignment="0" applyProtection="0"/>
    <xf numFmtId="0" fontId="15" fillId="0" borderId="0" applyNumberFormat="0" applyFill="0" applyBorder="0" applyAlignment="0" applyProtection="0">
      <alignment vertical="top"/>
      <protection locked="0"/>
    </xf>
    <xf numFmtId="0" fontId="21" fillId="0" borderId="8" applyNumberFormat="0" applyFill="0" applyAlignment="0" applyProtection="0"/>
    <xf numFmtId="0" fontId="13" fillId="0" borderId="9" applyNumberFormat="0" applyFill="0" applyAlignment="0" applyProtection="0"/>
    <xf numFmtId="0" fontId="1" fillId="0" borderId="0"/>
    <xf numFmtId="43" fontId="8" fillId="0" borderId="0" applyFont="0" applyFill="0" applyBorder="0" applyAlignment="0" applyProtection="0"/>
    <xf numFmtId="0" fontId="4" fillId="0" borderId="0"/>
    <xf numFmtId="0" fontId="8" fillId="0" borderId="0"/>
    <xf numFmtId="0" fontId="3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43" fontId="8" fillId="0" borderId="0" applyFont="0" applyFill="0" applyBorder="0" applyAlignment="0" applyProtection="0"/>
    <xf numFmtId="0" fontId="8"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cellStyleXfs>
  <cellXfs count="434">
    <xf numFmtId="0" fontId="0" fillId="0" borderId="0" xfId="0"/>
    <xf numFmtId="0" fontId="8" fillId="0" borderId="1" xfId="0" applyFont="1" applyBorder="1" applyAlignment="1">
      <alignment vertical="center" wrapText="1"/>
    </xf>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10" fillId="2" borderId="0" xfId="0" applyFont="1" applyFill="1" applyAlignment="1">
      <alignment vertical="center"/>
    </xf>
    <xf numFmtId="0" fontId="0" fillId="0" borderId="1" xfId="0" applyBorder="1" applyAlignment="1">
      <alignment vertical="center"/>
    </xf>
    <xf numFmtId="0" fontId="8" fillId="0" borderId="0" xfId="0" applyFont="1" applyBorder="1" applyAlignment="1">
      <alignment wrapText="1"/>
    </xf>
    <xf numFmtId="0" fontId="16" fillId="2" borderId="0" xfId="4" applyFont="1" applyFill="1" applyAlignment="1" applyProtection="1">
      <alignment vertical="center"/>
    </xf>
    <xf numFmtId="0" fontId="9" fillId="7" borderId="1" xfId="0" applyFont="1" applyFill="1" applyBorder="1" applyAlignment="1">
      <alignment horizontal="center" vertical="center" wrapText="1"/>
    </xf>
    <xf numFmtId="0" fontId="8" fillId="0" borderId="1" xfId="0" quotePrefix="1" applyFont="1" applyBorder="1" applyAlignment="1">
      <alignment horizontal="left" vertical="top" wrapText="1"/>
    </xf>
    <xf numFmtId="0" fontId="9" fillId="7" borderId="1" xfId="0" applyFont="1" applyFill="1" applyBorder="1" applyAlignment="1" applyProtection="1">
      <alignment vertical="center" wrapText="1"/>
      <protection locked="0"/>
    </xf>
    <xf numFmtId="0" fontId="17" fillId="4" borderId="1" xfId="0" applyFont="1" applyFill="1" applyBorder="1" applyAlignment="1" applyProtection="1">
      <alignment horizontal="center" vertical="center" wrapText="1"/>
      <protection locked="0"/>
    </xf>
    <xf numFmtId="167" fontId="0" fillId="9" borderId="1" xfId="0" applyNumberFormat="1" applyFill="1" applyBorder="1" applyAlignment="1" applyProtection="1">
      <alignment horizontal="center" vertical="center"/>
      <protection locked="0"/>
    </xf>
    <xf numFmtId="168" fontId="0" fillId="10" borderId="1" xfId="0" applyNumberFormat="1" applyFill="1" applyBorder="1" applyAlignment="1" applyProtection="1">
      <alignment horizontal="center" vertical="center"/>
      <protection locked="0"/>
    </xf>
    <xf numFmtId="0" fontId="9" fillId="7" borderId="1" xfId="0" applyFont="1" applyFill="1" applyBorder="1" applyAlignment="1" applyProtection="1">
      <alignment horizontal="center" vertical="center" wrapText="1"/>
      <protection locked="0"/>
    </xf>
    <xf numFmtId="0" fontId="8" fillId="0" borderId="5" xfId="0" applyFont="1" applyBorder="1" applyAlignment="1">
      <alignment horizontal="center" vertical="center" wrapText="1"/>
    </xf>
    <xf numFmtId="0" fontId="8" fillId="2" borderId="0" xfId="0" applyFont="1" applyFill="1" applyAlignment="1">
      <alignment vertical="center"/>
    </xf>
    <xf numFmtId="0" fontId="0" fillId="0" borderId="0" xfId="0" applyProtection="1">
      <protection locked="0"/>
    </xf>
    <xf numFmtId="0" fontId="9" fillId="7" borderId="1" xfId="0" applyFont="1" applyFill="1" applyBorder="1" applyAlignment="1" applyProtection="1">
      <alignment horizontal="center" vertical="center" wrapText="1"/>
    </xf>
    <xf numFmtId="0" fontId="9" fillId="7" borderId="1" xfId="0" applyFont="1" applyFill="1" applyBorder="1" applyAlignment="1" applyProtection="1">
      <alignment vertical="center" wrapText="1"/>
    </xf>
    <xf numFmtId="169" fontId="8" fillId="3" borderId="1" xfId="0" applyNumberFormat="1" applyFont="1" applyFill="1" applyBorder="1" applyAlignment="1" applyProtection="1">
      <alignment horizontal="center" vertical="center"/>
      <protection locked="0"/>
    </xf>
    <xf numFmtId="49" fontId="17" fillId="8" borderId="1" xfId="0" applyNumberFormat="1" applyFont="1" applyFill="1" applyBorder="1" applyAlignment="1" applyProtection="1">
      <alignment horizontal="center" vertical="center" wrapText="1"/>
      <protection locked="0"/>
    </xf>
    <xf numFmtId="0" fontId="9" fillId="7" borderId="1" xfId="0" quotePrefix="1" applyFont="1" applyFill="1" applyBorder="1" applyAlignment="1">
      <alignment horizontal="center" vertical="center" wrapText="1"/>
    </xf>
    <xf numFmtId="49" fontId="18" fillId="5" borderId="6" xfId="3" applyNumberFormat="1" applyFont="1" applyAlignment="1" applyProtection="1">
      <alignment horizontal="center" vertical="center" wrapText="1"/>
      <protection locked="0"/>
    </xf>
    <xf numFmtId="170" fontId="20" fillId="12" borderId="1" xfId="0" applyNumberFormat="1" applyFont="1" applyFill="1" applyBorder="1" applyAlignment="1" applyProtection="1">
      <alignment horizontal="center" vertical="center"/>
      <protection locked="0"/>
    </xf>
    <xf numFmtId="171" fontId="20" fillId="12" borderId="1" xfId="0" applyNumberFormat="1" applyFont="1" applyFill="1" applyBorder="1" applyAlignment="1" applyProtection="1">
      <alignment horizontal="center" vertical="center"/>
      <protection locked="0"/>
    </xf>
    <xf numFmtId="170" fontId="20" fillId="14" borderId="1" xfId="0" applyNumberFormat="1" applyFont="1" applyFill="1" applyBorder="1" applyAlignment="1" applyProtection="1">
      <alignment horizontal="center" vertical="center"/>
      <protection locked="0"/>
    </xf>
    <xf numFmtId="171" fontId="20" fillId="14" borderId="1" xfId="0" applyNumberFormat="1" applyFont="1" applyFill="1" applyBorder="1" applyAlignment="1" applyProtection="1">
      <alignment horizontal="center" vertical="center"/>
      <protection locked="0"/>
    </xf>
    <xf numFmtId="0" fontId="9" fillId="13" borderId="1" xfId="0" quotePrefix="1" applyFont="1" applyFill="1" applyBorder="1" applyAlignment="1">
      <alignment horizontal="center" vertical="center" wrapText="1"/>
    </xf>
    <xf numFmtId="171" fontId="20" fillId="15" borderId="1" xfId="0" applyNumberFormat="1" applyFont="1" applyFill="1" applyBorder="1" applyAlignment="1" applyProtection="1">
      <alignment horizontal="center" vertical="center"/>
      <protection locked="0"/>
    </xf>
    <xf numFmtId="0" fontId="9" fillId="16" borderId="1" xfId="0" quotePrefix="1" applyFont="1" applyFill="1" applyBorder="1" applyAlignment="1">
      <alignment horizontal="center" vertical="center" wrapText="1"/>
    </xf>
    <xf numFmtId="49" fontId="8" fillId="9" borderId="1" xfId="0" applyNumberFormat="1" applyFont="1" applyFill="1" applyBorder="1" applyAlignment="1" applyProtection="1">
      <alignment horizontal="left" vertical="top" wrapText="1"/>
      <protection locked="0"/>
    </xf>
    <xf numFmtId="170" fontId="20" fillId="9" borderId="1" xfId="0" applyNumberFormat="1" applyFont="1" applyFill="1" applyBorder="1" applyAlignment="1" applyProtection="1">
      <alignment horizontal="center" vertical="center"/>
      <protection locked="0"/>
    </xf>
    <xf numFmtId="171" fontId="20" fillId="9" borderId="1" xfId="0" applyNumberFormat="1" applyFont="1" applyFill="1" applyBorder="1" applyAlignment="1" applyProtection="1">
      <alignment horizontal="center" vertical="center"/>
      <protection locked="0"/>
    </xf>
    <xf numFmtId="49" fontId="0" fillId="14" borderId="1" xfId="0" applyNumberFormat="1" applyFill="1" applyBorder="1" applyAlignment="1" applyProtection="1">
      <alignment horizontal="left" vertical="top" wrapText="1"/>
      <protection locked="0"/>
    </xf>
    <xf numFmtId="0" fontId="9" fillId="7" borderId="1" xfId="0" quotePrefix="1" applyFont="1" applyFill="1" applyBorder="1" applyAlignment="1" applyProtection="1">
      <alignment horizontal="center" vertical="center" wrapText="1"/>
    </xf>
    <xf numFmtId="0" fontId="8" fillId="0" borderId="0" xfId="7" applyAlignment="1">
      <alignment horizontal="center" vertical="top" wrapText="1"/>
    </xf>
    <xf numFmtId="0" fontId="8" fillId="0" borderId="0" xfId="7"/>
    <xf numFmtId="0" fontId="8" fillId="0" borderId="0" xfId="7" applyAlignment="1">
      <alignment horizontal="left"/>
    </xf>
    <xf numFmtId="0" fontId="8" fillId="0" borderId="0" xfId="7" applyAlignment="1">
      <alignment horizontal="center" vertical="center" wrapText="1"/>
    </xf>
    <xf numFmtId="49" fontId="23" fillId="8" borderId="1" xfId="0" applyNumberFormat="1" applyFont="1" applyFill="1" applyBorder="1" applyAlignment="1" applyProtection="1">
      <alignment horizontal="center" vertical="center" wrapText="1"/>
      <protection locked="0"/>
    </xf>
    <xf numFmtId="174" fontId="23" fillId="9" borderId="1" xfId="0" applyNumberFormat="1" applyFont="1" applyFill="1" applyBorder="1" applyAlignment="1" applyProtection="1">
      <alignment horizontal="center" vertical="center"/>
      <protection locked="0"/>
    </xf>
    <xf numFmtId="174" fontId="23" fillId="3" borderId="1" xfId="0" applyNumberFormat="1" applyFont="1" applyFill="1" applyBorder="1" applyAlignment="1" applyProtection="1">
      <alignment horizontal="center" vertical="center"/>
      <protection locked="0"/>
    </xf>
    <xf numFmtId="2" fontId="23" fillId="10" borderId="1" xfId="0" applyNumberFormat="1" applyFont="1" applyFill="1" applyBorder="1" applyAlignment="1" applyProtection="1">
      <alignment horizontal="center" vertical="center"/>
      <protection locked="0"/>
    </xf>
    <xf numFmtId="0" fontId="23" fillId="8" borderId="1" xfId="0" applyFont="1" applyFill="1" applyBorder="1" applyAlignment="1" applyProtection="1">
      <alignment horizontal="center" vertical="center" wrapText="1"/>
      <protection locked="0"/>
    </xf>
    <xf numFmtId="3" fontId="23" fillId="8" borderId="1" xfId="0" applyNumberFormat="1" applyFont="1" applyFill="1" applyBorder="1" applyAlignment="1" applyProtection="1">
      <alignment horizontal="center" vertical="center" wrapText="1"/>
      <protection locked="0"/>
    </xf>
    <xf numFmtId="0" fontId="25" fillId="0" borderId="1" xfId="1" applyFont="1" applyFill="1" applyBorder="1" applyAlignment="1" applyProtection="1">
      <alignment horizontal="center" vertical="center" wrapText="1"/>
    </xf>
    <xf numFmtId="164" fontId="23" fillId="10" borderId="1" xfId="0" applyNumberFormat="1" applyFont="1" applyFill="1" applyBorder="1" applyAlignment="1" applyProtection="1">
      <alignment horizontal="center" vertical="center"/>
      <protection locked="0"/>
    </xf>
    <xf numFmtId="164" fontId="23" fillId="3" borderId="1" xfId="0" applyNumberFormat="1" applyFont="1" applyFill="1" applyBorder="1" applyAlignment="1" applyProtection="1">
      <alignment horizontal="center" vertical="center"/>
      <protection locked="0"/>
    </xf>
    <xf numFmtId="0" fontId="23" fillId="0" borderId="1" xfId="0" applyFont="1" applyBorder="1" applyAlignment="1" applyProtection="1">
      <alignment horizontal="center" vertical="center" wrapText="1"/>
    </xf>
    <xf numFmtId="49" fontId="8" fillId="9" borderId="1" xfId="0" quotePrefix="1" applyNumberFormat="1" applyFont="1" applyFill="1" applyBorder="1" applyAlignment="1" applyProtection="1">
      <alignment horizontal="left" vertical="center" wrapText="1"/>
      <protection locked="0"/>
    </xf>
    <xf numFmtId="49" fontId="8" fillId="9" borderId="1" xfId="0" applyNumberFormat="1" applyFont="1" applyFill="1" applyBorder="1" applyAlignment="1" applyProtection="1">
      <alignment horizontal="left" vertical="center" wrapText="1"/>
      <protection locked="0"/>
    </xf>
    <xf numFmtId="0" fontId="0" fillId="17" borderId="0" xfId="0" applyFill="1"/>
    <xf numFmtId="0" fontId="15" fillId="2" borderId="0" xfId="4" applyFont="1" applyFill="1" applyAlignment="1" applyProtection="1">
      <alignment vertical="center"/>
    </xf>
    <xf numFmtId="0" fontId="8" fillId="2" borderId="0" xfId="7" applyFont="1" applyFill="1" applyAlignment="1">
      <alignment vertical="center"/>
    </xf>
    <xf numFmtId="0" fontId="10" fillId="2" borderId="0" xfId="7" applyFont="1" applyFill="1" applyAlignment="1">
      <alignment vertical="center"/>
    </xf>
    <xf numFmtId="0" fontId="9" fillId="7" borderId="1" xfId="7" quotePrefix="1" applyFont="1" applyFill="1" applyBorder="1" applyAlignment="1">
      <alignment horizontal="center" vertical="center" wrapText="1"/>
    </xf>
    <xf numFmtId="0" fontId="9" fillId="7" borderId="1" xfId="7" applyFont="1" applyFill="1" applyBorder="1" applyAlignment="1">
      <alignment horizontal="center" vertical="center" wrapText="1"/>
    </xf>
    <xf numFmtId="49" fontId="26" fillId="7" borderId="1" xfId="7" applyNumberFormat="1" applyFont="1" applyFill="1" applyBorder="1" applyAlignment="1">
      <alignment horizontal="center" vertical="center" wrapText="1"/>
    </xf>
    <xf numFmtId="49" fontId="9" fillId="7" borderId="1" xfId="7" applyNumberFormat="1" applyFont="1" applyFill="1" applyBorder="1" applyAlignment="1">
      <alignment horizontal="center" vertical="center" wrapText="1"/>
    </xf>
    <xf numFmtId="0" fontId="8" fillId="2" borderId="0" xfId="7" applyFont="1" applyFill="1" applyAlignment="1">
      <alignment horizontal="center" vertical="center"/>
    </xf>
    <xf numFmtId="166" fontId="8" fillId="2" borderId="0" xfId="7" applyNumberFormat="1" applyFont="1" applyFill="1" applyAlignment="1">
      <alignment horizontal="center" vertical="center"/>
    </xf>
    <xf numFmtId="0" fontId="8" fillId="2" borderId="0" xfId="7" applyFont="1" applyFill="1"/>
    <xf numFmtId="174" fontId="6" fillId="12" borderId="1" xfId="7" applyNumberFormat="1" applyFont="1" applyFill="1" applyBorder="1" applyAlignment="1" applyProtection="1">
      <alignment horizontal="center" vertical="center"/>
      <protection locked="0"/>
    </xf>
    <xf numFmtId="164" fontId="6" fillId="12" borderId="1" xfId="7" applyNumberFormat="1" applyFont="1" applyFill="1" applyBorder="1" applyAlignment="1" applyProtection="1">
      <alignment horizontal="center" vertical="center"/>
      <protection locked="0"/>
    </xf>
    <xf numFmtId="174" fontId="6" fillId="9" borderId="1" xfId="7" applyNumberFormat="1" applyFont="1" applyFill="1" applyBorder="1" applyAlignment="1" applyProtection="1">
      <alignment horizontal="center" vertical="center"/>
      <protection locked="0"/>
    </xf>
    <xf numFmtId="164" fontId="6" fillId="9" borderId="1" xfId="7" applyNumberFormat="1" applyFont="1" applyFill="1" applyBorder="1" applyAlignment="1" applyProtection="1">
      <alignment horizontal="center" vertical="center"/>
      <protection locked="0"/>
    </xf>
    <xf numFmtId="0" fontId="23" fillId="17" borderId="1" xfId="0" applyNumberFormat="1" applyFont="1" applyFill="1" applyBorder="1" applyAlignment="1" applyProtection="1">
      <alignment horizontal="center" vertical="center" wrapText="1"/>
      <protection locked="0"/>
    </xf>
    <xf numFmtId="0" fontId="8" fillId="0" borderId="0" xfId="0" applyFont="1" applyProtection="1">
      <protection locked="0"/>
    </xf>
    <xf numFmtId="49" fontId="13" fillId="6" borderId="0" xfId="2" quotePrefix="1" applyNumberFormat="1" applyFont="1" applyFill="1" applyAlignment="1" applyProtection="1">
      <alignment horizontal="left" vertical="center" wrapText="1"/>
      <protection locked="0"/>
    </xf>
    <xf numFmtId="49" fontId="13" fillId="6" borderId="0" xfId="2" applyNumberFormat="1" applyFont="1" applyFill="1" applyAlignment="1" applyProtection="1">
      <alignment vertical="center" wrapText="1"/>
      <protection locked="0"/>
    </xf>
    <xf numFmtId="49" fontId="21" fillId="0" borderId="0" xfId="5" applyNumberFormat="1" applyFont="1" applyBorder="1" applyAlignment="1" applyProtection="1">
      <alignment vertical="center"/>
      <protection locked="0"/>
    </xf>
    <xf numFmtId="0" fontId="8" fillId="0" borderId="0" xfId="0" applyFont="1" applyBorder="1" applyProtection="1">
      <protection locked="0"/>
    </xf>
    <xf numFmtId="49" fontId="13" fillId="6" borderId="0" xfId="2" applyNumberFormat="1" applyFont="1" applyFill="1" applyBorder="1" applyAlignment="1" applyProtection="1">
      <alignment vertical="center" wrapText="1"/>
      <protection locked="0"/>
    </xf>
    <xf numFmtId="49" fontId="13" fillId="0" borderId="0" xfId="6" applyNumberFormat="1" applyFont="1" applyBorder="1" applyAlignment="1" applyProtection="1">
      <alignment vertical="center"/>
      <protection locked="0"/>
    </xf>
    <xf numFmtId="49" fontId="13" fillId="0" borderId="0" xfId="6" quotePrefix="1" applyNumberFormat="1" applyFont="1" applyBorder="1" applyAlignment="1" applyProtection="1">
      <alignment horizontal="left" vertical="center"/>
      <protection locked="0"/>
    </xf>
    <xf numFmtId="49" fontId="26" fillId="7" borderId="1" xfId="0" applyNumberFormat="1" applyFont="1" applyFill="1" applyBorder="1" applyAlignment="1">
      <alignment horizontal="center" vertical="center" wrapText="1"/>
    </xf>
    <xf numFmtId="0" fontId="9" fillId="7" borderId="1" xfId="0" applyFont="1" applyFill="1" applyBorder="1" applyAlignment="1">
      <alignment horizontal="center" vertical="center" wrapText="1"/>
    </xf>
    <xf numFmtId="0" fontId="15" fillId="0" borderId="0" xfId="4" applyAlignment="1" applyProtection="1">
      <alignment horizontal="left" vertical="top"/>
    </xf>
    <xf numFmtId="0" fontId="9" fillId="7" borderId="5" xfId="0" applyFont="1" applyFill="1" applyBorder="1" applyAlignment="1" applyProtection="1">
      <alignment vertical="center" wrapText="1"/>
      <protection locked="0"/>
    </xf>
    <xf numFmtId="0" fontId="0" fillId="17" borderId="0" xfId="0" applyFill="1" applyAlignment="1">
      <alignment vertical="center"/>
    </xf>
    <xf numFmtId="0" fontId="28" fillId="20" borderId="1" xfId="0" applyFont="1" applyFill="1" applyBorder="1" applyAlignment="1" applyProtection="1">
      <alignment horizontal="center" vertical="center" wrapText="1"/>
      <protection locked="0"/>
    </xf>
    <xf numFmtId="0" fontId="9" fillId="0" borderId="5" xfId="0" applyFont="1" applyBorder="1" applyAlignment="1">
      <alignment vertical="center" wrapText="1"/>
    </xf>
    <xf numFmtId="0" fontId="9" fillId="0" borderId="1" xfId="0" applyFont="1" applyBorder="1" applyAlignment="1">
      <alignment vertical="center" wrapText="1"/>
    </xf>
    <xf numFmtId="0" fontId="28" fillId="21" borderId="1" xfId="0" applyFont="1" applyFill="1" applyBorder="1" applyAlignment="1" applyProtection="1">
      <alignment horizontal="center" vertical="center" wrapText="1"/>
      <protection locked="0"/>
    </xf>
    <xf numFmtId="0" fontId="9" fillId="22" borderId="1" xfId="0" applyFont="1" applyFill="1" applyBorder="1" applyAlignment="1" applyProtection="1">
      <alignment horizontal="center" vertical="center" wrapText="1"/>
      <protection locked="0"/>
    </xf>
    <xf numFmtId="0" fontId="19" fillId="17" borderId="0" xfId="2" applyNumberFormat="1" applyFont="1" applyFill="1" applyBorder="1" applyAlignment="1">
      <alignment horizontal="center" vertical="center" wrapText="1"/>
    </xf>
    <xf numFmtId="0" fontId="0" fillId="17" borderId="0" xfId="0" applyFill="1" applyBorder="1"/>
    <xf numFmtId="0" fontId="0" fillId="17" borderId="0" xfId="0" applyFill="1" applyBorder="1" applyAlignment="1">
      <alignment vertical="center"/>
    </xf>
    <xf numFmtId="0" fontId="10" fillId="17" borderId="0" xfId="7" applyFont="1" applyFill="1" applyBorder="1" applyAlignment="1">
      <alignment vertical="center"/>
    </xf>
    <xf numFmtId="0" fontId="19" fillId="17" borderId="0" xfId="2" applyNumberFormat="1" applyFont="1" applyFill="1" applyBorder="1" applyAlignment="1" applyProtection="1">
      <alignment horizontal="center" vertical="center" wrapText="1"/>
    </xf>
    <xf numFmtId="0" fontId="9" fillId="17" borderId="0" xfId="0" applyFont="1" applyFill="1" applyBorder="1" applyAlignment="1">
      <alignment horizontal="left" vertical="center" wrapText="1"/>
    </xf>
    <xf numFmtId="0" fontId="8" fillId="17" borderId="0" xfId="0" applyFont="1" applyFill="1" applyBorder="1" applyAlignment="1">
      <alignment horizontal="left" vertical="center" wrapText="1"/>
    </xf>
    <xf numFmtId="14" fontId="8" fillId="0" borderId="0" xfId="7" applyNumberFormat="1"/>
    <xf numFmtId="0" fontId="8" fillId="0" borderId="0" xfId="7" quotePrefix="1" applyAlignment="1">
      <alignment horizontal="left"/>
    </xf>
    <xf numFmtId="0" fontId="15" fillId="0" borderId="0" xfId="4" applyAlignment="1" applyProtection="1"/>
    <xf numFmtId="0" fontId="15" fillId="2" borderId="0" xfId="4" applyFont="1" applyFill="1" applyAlignment="1" applyProtection="1">
      <alignment vertical="center"/>
      <protection hidden="1"/>
    </xf>
    <xf numFmtId="177" fontId="8" fillId="9" borderId="1" xfId="7" applyNumberFormat="1" applyFont="1" applyFill="1" applyBorder="1" applyAlignment="1">
      <alignment horizontal="center" vertical="center" wrapText="1"/>
    </xf>
    <xf numFmtId="172" fontId="8" fillId="29" borderId="0" xfId="7" applyNumberFormat="1" applyFill="1"/>
    <xf numFmtId="173" fontId="8" fillId="29" borderId="0" xfId="7" applyNumberFormat="1" applyFill="1"/>
    <xf numFmtId="0" fontId="8" fillId="29" borderId="0" xfId="7" applyFill="1"/>
    <xf numFmtId="0" fontId="8" fillId="29" borderId="0" xfId="7" applyFill="1" applyAlignment="1">
      <alignment horizontal="left"/>
    </xf>
    <xf numFmtId="0" fontId="8" fillId="11" borderId="1" xfId="14" applyFont="1" applyFill="1" applyBorder="1" applyAlignment="1" applyProtection="1">
      <alignment vertical="center"/>
      <protection locked="0"/>
    </xf>
    <xf numFmtId="176" fontId="8" fillId="31" borderId="1" xfId="11" applyNumberFormat="1" applyFont="1" applyFill="1" applyBorder="1" applyAlignment="1" applyProtection="1">
      <alignment vertical="center"/>
      <protection locked="0"/>
    </xf>
    <xf numFmtId="175" fontId="5" fillId="30" borderId="1" xfId="10" applyNumberFormat="1" applyFill="1" applyBorder="1" applyAlignment="1" applyProtection="1">
      <alignment vertical="center"/>
    </xf>
    <xf numFmtId="176" fontId="8" fillId="30" borderId="1" xfId="10" applyNumberFormat="1" applyFont="1" applyFill="1" applyBorder="1" applyAlignment="1" applyProtection="1">
      <alignment vertical="center"/>
      <protection locked="0"/>
    </xf>
    <xf numFmtId="176" fontId="8" fillId="33" borderId="1" xfId="10" applyNumberFormat="1" applyFont="1" applyFill="1" applyBorder="1" applyAlignment="1" applyProtection="1">
      <alignment vertical="center"/>
      <protection locked="0"/>
    </xf>
    <xf numFmtId="176" fontId="8" fillId="34" borderId="1" xfId="11" applyNumberFormat="1" applyFont="1" applyFill="1" applyBorder="1" applyAlignment="1" applyProtection="1">
      <alignment vertical="center"/>
      <protection locked="0"/>
    </xf>
    <xf numFmtId="0" fontId="0" fillId="0" borderId="0" xfId="0" applyProtection="1"/>
    <xf numFmtId="0" fontId="0" fillId="0" borderId="0" xfId="0" applyFill="1" applyBorder="1" applyProtection="1"/>
    <xf numFmtId="0" fontId="0" fillId="2" borderId="0" xfId="0" applyFill="1" applyAlignment="1" applyProtection="1">
      <alignment vertical="center"/>
    </xf>
    <xf numFmtId="0" fontId="19" fillId="0" borderId="0" xfId="2" applyNumberFormat="1" applyFont="1" applyFill="1" applyBorder="1" applyAlignment="1" applyProtection="1">
      <alignment horizontal="center" vertical="center" wrapText="1"/>
    </xf>
    <xf numFmtId="0" fontId="0" fillId="0" borderId="0" xfId="0" applyFill="1" applyAlignment="1" applyProtection="1">
      <alignment vertical="center"/>
    </xf>
    <xf numFmtId="0" fontId="0" fillId="0" borderId="0" xfId="0" applyAlignment="1" applyProtection="1">
      <alignment wrapText="1"/>
    </xf>
    <xf numFmtId="0" fontId="9" fillId="7" borderId="5" xfId="0" applyFont="1" applyFill="1" applyBorder="1" applyAlignment="1" applyProtection="1">
      <alignment horizontal="left" vertical="center" wrapText="1"/>
    </xf>
    <xf numFmtId="0" fontId="8" fillId="11" borderId="1" xfId="9" quotePrefix="1" applyFont="1" applyFill="1" applyBorder="1" applyAlignment="1" applyProtection="1">
      <alignment horizontal="center" vertical="center" wrapText="1"/>
    </xf>
    <xf numFmtId="0" fontId="8" fillId="32" borderId="1" xfId="12" quotePrefix="1" applyFont="1" applyFill="1" applyBorder="1" applyAlignment="1" applyProtection="1">
      <alignment horizontal="center" vertical="center" wrapText="1"/>
    </xf>
    <xf numFmtId="175" fontId="5" fillId="33" borderId="1" xfId="13" applyNumberFormat="1" applyFill="1" applyBorder="1" applyAlignment="1" applyProtection="1">
      <alignment vertical="center"/>
    </xf>
    <xf numFmtId="0" fontId="9" fillId="7" borderId="1" xfId="0" applyFont="1" applyFill="1" applyBorder="1" applyAlignment="1" applyProtection="1">
      <alignment horizontal="left" vertical="center" wrapText="1"/>
    </xf>
    <xf numFmtId="0" fontId="8" fillId="11" borderId="1" xfId="14" applyFont="1" applyFill="1" applyBorder="1" applyAlignment="1" applyProtection="1">
      <alignment vertical="center" wrapText="1"/>
    </xf>
    <xf numFmtId="0" fontId="8" fillId="28" borderId="1" xfId="14" applyFont="1" applyFill="1" applyBorder="1" applyAlignment="1" applyProtection="1">
      <alignment vertical="center" wrapText="1"/>
    </xf>
    <xf numFmtId="0" fontId="4" fillId="11" borderId="1" xfId="14" applyFont="1" applyFill="1" applyBorder="1" applyAlignment="1" applyProtection="1">
      <alignment vertical="center" wrapText="1"/>
    </xf>
    <xf numFmtId="0" fontId="4" fillId="28" borderId="1" xfId="14" applyFont="1" applyFill="1" applyBorder="1" applyAlignment="1" applyProtection="1">
      <alignment vertical="center" wrapText="1"/>
    </xf>
    <xf numFmtId="0" fontId="8" fillId="7" borderId="1" xfId="0" applyFont="1" applyFill="1" applyBorder="1" applyAlignment="1" applyProtection="1">
      <alignment horizontal="center" vertical="center" wrapText="1"/>
    </xf>
    <xf numFmtId="176" fontId="5" fillId="30" borderId="1" xfId="10" applyNumberFormat="1" applyFill="1" applyBorder="1" applyAlignment="1" applyProtection="1">
      <alignment vertical="center"/>
      <protection locked="0"/>
    </xf>
    <xf numFmtId="178" fontId="5" fillId="30" borderId="1" xfId="10" applyNumberFormat="1" applyFill="1" applyBorder="1" applyAlignment="1" applyProtection="1">
      <alignment vertical="center"/>
    </xf>
    <xf numFmtId="178" fontId="5" fillId="33" borderId="1" xfId="10" applyNumberFormat="1" applyFill="1" applyBorder="1" applyAlignment="1" applyProtection="1">
      <alignment vertical="center"/>
    </xf>
    <xf numFmtId="178" fontId="8" fillId="31" borderId="1" xfId="11" applyNumberFormat="1" applyFont="1" applyFill="1" applyBorder="1" applyAlignment="1" applyProtection="1">
      <alignment vertical="center"/>
    </xf>
    <xf numFmtId="178" fontId="8" fillId="34" borderId="1" xfId="11" applyNumberFormat="1" applyFont="1" applyFill="1" applyBorder="1" applyAlignment="1" applyProtection="1">
      <alignment vertical="center"/>
    </xf>
    <xf numFmtId="179" fontId="5" fillId="30" borderId="4" xfId="10" applyNumberFormat="1" applyFill="1" applyBorder="1" applyAlignment="1" applyProtection="1">
      <alignment vertical="center"/>
    </xf>
    <xf numFmtId="179" fontId="5" fillId="30" borderId="1" xfId="10" applyNumberFormat="1" applyFill="1" applyBorder="1" applyAlignment="1" applyProtection="1">
      <alignment vertical="center"/>
    </xf>
    <xf numFmtId="0" fontId="31" fillId="0" borderId="0" xfId="7" applyFont="1"/>
    <xf numFmtId="0" fontId="9" fillId="7" borderId="1" xfId="0" applyFont="1" applyFill="1" applyBorder="1" applyAlignment="1">
      <alignment horizontal="center" vertical="center" wrapText="1"/>
    </xf>
    <xf numFmtId="49" fontId="8" fillId="11" borderId="1" xfId="9" quotePrefix="1" applyNumberFormat="1" applyFont="1" applyFill="1" applyBorder="1" applyAlignment="1" applyProtection="1">
      <alignment horizontal="center" vertical="center" wrapText="1"/>
    </xf>
    <xf numFmtId="49" fontId="8" fillId="32" borderId="1" xfId="12" quotePrefix="1" applyNumberFormat="1" applyFont="1" applyFill="1" applyBorder="1" applyAlignment="1" applyProtection="1">
      <alignment horizontal="center" vertical="center" wrapText="1"/>
    </xf>
    <xf numFmtId="49" fontId="13" fillId="6" borderId="0" xfId="2" applyNumberFormat="1" applyFont="1" applyFill="1" applyAlignment="1" applyProtection="1">
      <alignment horizontal="center" vertical="center" wrapText="1"/>
      <protection locked="0"/>
    </xf>
    <xf numFmtId="49" fontId="13" fillId="6" borderId="0" xfId="2" quotePrefix="1" applyNumberFormat="1" applyFont="1" applyFill="1" applyAlignment="1" applyProtection="1">
      <alignment horizontal="center" vertical="center" wrapText="1"/>
      <protection locked="0"/>
    </xf>
    <xf numFmtId="49" fontId="26" fillId="7" borderId="1" xfId="7" quotePrefix="1" applyNumberFormat="1" applyFont="1" applyFill="1" applyBorder="1" applyAlignment="1">
      <alignment horizontal="center" vertical="center" wrapText="1"/>
    </xf>
    <xf numFmtId="0" fontId="0" fillId="0" borderId="0" xfId="0" applyFill="1"/>
    <xf numFmtId="0" fontId="16" fillId="0" borderId="0" xfId="4" applyFont="1" applyFill="1" applyBorder="1" applyAlignment="1" applyProtection="1">
      <alignment vertical="center"/>
    </xf>
    <xf numFmtId="0" fontId="15" fillId="0" borderId="0" xfId="4" applyFont="1" applyFill="1" applyAlignment="1" applyProtection="1">
      <alignment horizontal="left" vertical="center"/>
    </xf>
    <xf numFmtId="0" fontId="8" fillId="0" borderId="0" xfId="7" quotePrefix="1" applyFont="1" applyAlignment="1">
      <alignment horizontal="left"/>
    </xf>
    <xf numFmtId="0" fontId="8" fillId="0" borderId="0" xfId="7" applyFont="1"/>
    <xf numFmtId="49" fontId="21" fillId="0" borderId="0" xfId="5" quotePrefix="1" applyNumberFormat="1" applyFont="1" applyBorder="1" applyAlignment="1" applyProtection="1">
      <alignment horizontal="left" vertical="center"/>
      <protection locked="0"/>
    </xf>
    <xf numFmtId="2" fontId="23" fillId="3" borderId="1" xfId="0" applyNumberFormat="1" applyFont="1" applyFill="1" applyBorder="1" applyAlignment="1" applyProtection="1">
      <alignment horizontal="center" vertical="center"/>
      <protection locked="0"/>
    </xf>
    <xf numFmtId="2" fontId="23" fillId="3" borderId="1" xfId="0" applyNumberFormat="1" applyFont="1" applyFill="1" applyBorder="1" applyAlignment="1" applyProtection="1">
      <alignment horizontal="center" vertical="center"/>
    </xf>
    <xf numFmtId="2" fontId="23" fillId="10" borderId="1" xfId="0" applyNumberFormat="1" applyFont="1" applyFill="1" applyBorder="1" applyAlignment="1" applyProtection="1">
      <alignment horizontal="center" vertical="center"/>
    </xf>
    <xf numFmtId="2" fontId="23" fillId="4" borderId="1" xfId="0" applyNumberFormat="1" applyFont="1" applyFill="1" applyBorder="1" applyAlignment="1" applyProtection="1">
      <alignment horizontal="center" vertical="center"/>
    </xf>
    <xf numFmtId="164" fontId="23" fillId="10" borderId="1" xfId="0" applyNumberFormat="1" applyFont="1" applyFill="1" applyBorder="1" applyAlignment="1" applyProtection="1">
      <alignment horizontal="center" vertical="center"/>
    </xf>
    <xf numFmtId="180" fontId="24" fillId="18" borderId="1" xfId="0" applyNumberFormat="1" applyFont="1" applyFill="1" applyBorder="1" applyAlignment="1" applyProtection="1">
      <alignment horizontal="center" vertical="center"/>
      <protection locked="0"/>
    </xf>
    <xf numFmtId="180" fontId="23" fillId="19" borderId="1" xfId="0" applyNumberFormat="1" applyFont="1" applyFill="1" applyBorder="1" applyAlignment="1" applyProtection="1">
      <alignment horizontal="center" vertical="center"/>
      <protection locked="0"/>
    </xf>
    <xf numFmtId="180" fontId="24" fillId="20" borderId="1" xfId="0" applyNumberFormat="1" applyFont="1" applyFill="1" applyBorder="1" applyAlignment="1" applyProtection="1">
      <alignment horizontal="center" vertical="center"/>
      <protection locked="0"/>
    </xf>
    <xf numFmtId="180" fontId="24" fillId="21" borderId="1" xfId="0" applyNumberFormat="1" applyFont="1" applyFill="1" applyBorder="1" applyAlignment="1" applyProtection="1">
      <alignment horizontal="center" vertical="center"/>
      <protection locked="0"/>
    </xf>
    <xf numFmtId="180" fontId="23" fillId="22" borderId="1" xfId="0" applyNumberFormat="1" applyFont="1" applyFill="1" applyBorder="1" applyAlignment="1" applyProtection="1">
      <alignment horizontal="center" vertical="center"/>
      <protection locked="0"/>
    </xf>
    <xf numFmtId="0" fontId="8" fillId="0" borderId="0" xfId="0" quotePrefix="1" applyFont="1" applyAlignment="1" applyProtection="1">
      <alignment horizontal="left" vertical="top" wrapText="1"/>
      <protection locked="0"/>
    </xf>
    <xf numFmtId="0" fontId="35" fillId="0" borderId="0" xfId="7" applyFont="1"/>
    <xf numFmtId="0" fontId="28" fillId="18" borderId="1" xfId="0" applyFont="1" applyFill="1" applyBorder="1" applyAlignment="1" applyProtection="1">
      <alignment horizontal="center" vertical="center" wrapText="1"/>
      <protection locked="0"/>
    </xf>
    <xf numFmtId="0" fontId="11" fillId="0" borderId="1" xfId="0" applyFont="1" applyBorder="1" applyAlignment="1">
      <alignment vertical="top" wrapText="1"/>
    </xf>
    <xf numFmtId="0" fontId="9" fillId="0" borderId="0" xfId="0" applyFont="1" applyAlignment="1" applyProtection="1">
      <alignment horizontal="left" vertical="top" wrapText="1"/>
      <protection locked="0"/>
    </xf>
    <xf numFmtId="0" fontId="34" fillId="17" borderId="7" xfId="16" quotePrefix="1" applyFill="1" applyBorder="1" applyAlignment="1">
      <alignment horizontal="left" vertical="top" wrapText="1"/>
    </xf>
    <xf numFmtId="0" fontId="8" fillId="2" borderId="0" xfId="7" quotePrefix="1" applyFont="1" applyFill="1" applyBorder="1" applyAlignment="1">
      <alignment vertical="center" wrapText="1"/>
    </xf>
    <xf numFmtId="0" fontId="0" fillId="2" borderId="10" xfId="0" applyFill="1" applyBorder="1"/>
    <xf numFmtId="0" fontId="0" fillId="2" borderId="0" xfId="0" applyFill="1" applyBorder="1"/>
    <xf numFmtId="0" fontId="0" fillId="2" borderId="0" xfId="0" applyFill="1" applyBorder="1" applyAlignment="1">
      <alignment vertical="center"/>
    </xf>
    <xf numFmtId="0" fontId="23" fillId="4" borderId="1" xfId="0" applyFont="1" applyFill="1" applyBorder="1" applyAlignment="1" applyProtection="1">
      <alignment horizontal="center" vertical="center" wrapText="1"/>
      <protection locked="0"/>
    </xf>
    <xf numFmtId="0" fontId="19" fillId="17" borderId="10" xfId="2" applyNumberFormat="1" applyFont="1" applyFill="1" applyBorder="1" applyAlignment="1">
      <alignment horizontal="center" vertical="center" wrapText="1"/>
    </xf>
    <xf numFmtId="0" fontId="19" fillId="17" borderId="0" xfId="2" applyNumberFormat="1" applyFont="1" applyFill="1" applyBorder="1" applyAlignment="1" applyProtection="1">
      <alignment vertical="center" wrapText="1"/>
    </xf>
    <xf numFmtId="0" fontId="0" fillId="2" borderId="0" xfId="0" applyFill="1" applyProtection="1"/>
    <xf numFmtId="0" fontId="9" fillId="7" borderId="5" xfId="0" applyFont="1" applyFill="1" applyBorder="1" applyAlignment="1" applyProtection="1">
      <alignment vertical="center" wrapText="1"/>
    </xf>
    <xf numFmtId="0" fontId="28" fillId="18" borderId="1" xfId="0" applyFont="1" applyFill="1" applyBorder="1" applyAlignment="1" applyProtection="1">
      <alignment horizontal="center" vertical="center" wrapText="1"/>
    </xf>
    <xf numFmtId="174" fontId="23" fillId="19" borderId="2" xfId="0" applyNumberFormat="1" applyFont="1" applyFill="1" applyBorder="1" applyAlignment="1" applyProtection="1">
      <alignment horizontal="center" vertical="center" wrapText="1"/>
    </xf>
    <xf numFmtId="0" fontId="28" fillId="20" borderId="1" xfId="0" applyFont="1" applyFill="1" applyBorder="1" applyAlignment="1" applyProtection="1">
      <alignment horizontal="center" vertical="center" wrapText="1"/>
    </xf>
    <xf numFmtId="0" fontId="28" fillId="21" borderId="1" xfId="0" applyFont="1" applyFill="1" applyBorder="1" applyAlignment="1" applyProtection="1">
      <alignment horizontal="center" vertical="center" wrapText="1"/>
    </xf>
    <xf numFmtId="0" fontId="9" fillId="22" borderId="1" xfId="0" applyFont="1" applyFill="1" applyBorder="1" applyAlignment="1" applyProtection="1">
      <alignment horizontal="center" vertical="center" wrapText="1"/>
    </xf>
    <xf numFmtId="0" fontId="8" fillId="2" borderId="0" xfId="7" quotePrefix="1" applyFont="1" applyFill="1" applyBorder="1" applyAlignment="1">
      <alignment horizontal="left" vertical="center" wrapText="1"/>
    </xf>
    <xf numFmtId="0" fontId="15" fillId="2" borderId="0" xfId="4" applyFont="1" applyFill="1" applyAlignment="1" applyProtection="1">
      <alignment horizontal="center" vertical="center"/>
    </xf>
    <xf numFmtId="1" fontId="8" fillId="9" borderId="1" xfId="7" applyNumberFormat="1" applyFont="1" applyFill="1" applyBorder="1" applyAlignment="1" applyProtection="1">
      <alignment horizontal="center" vertical="center" wrapText="1"/>
      <protection locked="0"/>
    </xf>
    <xf numFmtId="0" fontId="8" fillId="0" borderId="0" xfId="0" quotePrefix="1" applyFont="1" applyAlignment="1" applyProtection="1">
      <alignment horizontal="left" vertical="top" wrapText="1"/>
      <protection locked="0"/>
    </xf>
    <xf numFmtId="0" fontId="8" fillId="17" borderId="1" xfId="0" applyFont="1" applyFill="1" applyBorder="1" applyAlignment="1">
      <alignment horizontal="center" vertical="center" wrapText="1"/>
    </xf>
    <xf numFmtId="0" fontId="28" fillId="18" borderId="1" xfId="0" applyFont="1" applyFill="1" applyBorder="1" applyAlignment="1" applyProtection="1">
      <alignment horizontal="center" vertical="center" wrapText="1"/>
      <protection locked="0"/>
    </xf>
    <xf numFmtId="0" fontId="9" fillId="7" borderId="1" xfId="0" applyFont="1" applyFill="1" applyBorder="1" applyAlignment="1">
      <alignment horizontal="center" vertical="center" wrapText="1"/>
    </xf>
    <xf numFmtId="0" fontId="11" fillId="0" borderId="1" xfId="0" applyFont="1" applyBorder="1" applyAlignment="1">
      <alignment vertical="top" wrapText="1"/>
    </xf>
    <xf numFmtId="0" fontId="8" fillId="17" borderId="2" xfId="0" applyFont="1" applyFill="1" applyBorder="1" applyAlignment="1">
      <alignment horizontal="center" vertical="center" wrapText="1"/>
    </xf>
    <xf numFmtId="0" fontId="8" fillId="0" borderId="5" xfId="7" applyFont="1" applyBorder="1" applyAlignment="1">
      <alignment horizontal="center" vertical="center" wrapText="1"/>
    </xf>
    <xf numFmtId="0" fontId="8" fillId="0" borderId="1" xfId="7" applyFont="1" applyFill="1" applyBorder="1" applyAlignment="1">
      <alignment horizontal="center" vertical="center" wrapText="1"/>
    </xf>
    <xf numFmtId="0" fontId="8" fillId="2" borderId="0" xfId="7" applyFill="1"/>
    <xf numFmtId="0" fontId="8" fillId="2" borderId="0" xfId="7" applyFill="1" applyAlignment="1">
      <alignment vertical="center"/>
    </xf>
    <xf numFmtId="0" fontId="8" fillId="4" borderId="1" xfId="7" applyFont="1" applyFill="1" applyBorder="1" applyAlignment="1">
      <alignment horizontal="center" vertical="center" wrapText="1"/>
    </xf>
    <xf numFmtId="0" fontId="8" fillId="0" borderId="12" xfId="7" applyFont="1" applyFill="1" applyBorder="1" applyAlignment="1">
      <alignment horizontal="center" vertical="center" wrapText="1"/>
    </xf>
    <xf numFmtId="0" fontId="8" fillId="17" borderId="0" xfId="7" applyFill="1"/>
    <xf numFmtId="0" fontId="8" fillId="17" borderId="0" xfId="7" applyFill="1" applyAlignment="1">
      <alignment vertical="center"/>
    </xf>
    <xf numFmtId="0" fontId="9" fillId="0" borderId="5" xfId="0" applyFont="1" applyBorder="1" applyAlignment="1">
      <alignment horizontal="left" vertical="center" wrapText="1" indent="1"/>
    </xf>
    <xf numFmtId="0" fontId="8" fillId="36"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12" xfId="0" applyFont="1" applyFill="1" applyBorder="1" applyAlignment="1">
      <alignment horizontal="center" vertical="center" wrapText="1"/>
    </xf>
    <xf numFmtId="181" fontId="8" fillId="4" borderId="1" xfId="0" applyNumberFormat="1" applyFont="1" applyFill="1" applyBorder="1" applyAlignment="1">
      <alignment horizontal="center" vertical="center" wrapText="1"/>
    </xf>
    <xf numFmtId="0" fontId="8" fillId="4" borderId="1" xfId="0" applyFont="1" applyFill="1" applyBorder="1" applyAlignment="1">
      <alignment vertical="center" wrapText="1"/>
    </xf>
    <xf numFmtId="0" fontId="19" fillId="17" borderId="11" xfId="2"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4" borderId="1"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4" borderId="2" xfId="0" applyFont="1" applyFill="1" applyBorder="1" applyAlignment="1">
      <alignment horizontal="center" vertical="center" wrapText="1"/>
    </xf>
    <xf numFmtId="0" fontId="9" fillId="0" borderId="1" xfId="0" applyFont="1" applyBorder="1" applyAlignment="1">
      <alignment horizontal="left" vertical="center" wrapText="1" indent="1"/>
    </xf>
    <xf numFmtId="0" fontId="9"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2" xfId="7" applyFont="1" applyFill="1" applyBorder="1" applyAlignment="1">
      <alignment horizontal="center" vertical="center" wrapText="1"/>
    </xf>
    <xf numFmtId="0" fontId="9" fillId="0" borderId="1" xfId="7" applyFont="1" applyBorder="1" applyAlignment="1">
      <alignment horizontal="left" vertical="center" wrapText="1"/>
    </xf>
    <xf numFmtId="0" fontId="8" fillId="36"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5" xfId="0" applyFont="1" applyFill="1" applyBorder="1" applyAlignment="1">
      <alignment vertical="center" wrapText="1"/>
    </xf>
    <xf numFmtId="0" fontId="8" fillId="0" borderId="15" xfId="0" applyFont="1" applyFill="1" applyBorder="1" applyAlignment="1">
      <alignment horizontal="center" vertical="center" wrapText="1"/>
    </xf>
    <xf numFmtId="0" fontId="8" fillId="0" borderId="15" xfId="0" applyFont="1" applyFill="1" applyBorder="1" applyAlignment="1">
      <alignment vertical="center" wrapText="1"/>
    </xf>
    <xf numFmtId="0" fontId="9" fillId="7" borderId="1" xfId="7" applyFont="1" applyFill="1" applyBorder="1" applyAlignment="1" applyProtection="1">
      <alignment horizontal="center" vertical="center" wrapText="1"/>
      <protection locked="0"/>
    </xf>
    <xf numFmtId="0" fontId="9" fillId="0" borderId="1" xfId="7" applyFont="1" applyBorder="1" applyAlignment="1">
      <alignment horizontal="left" vertical="center" wrapText="1" indent="1"/>
    </xf>
    <xf numFmtId="0" fontId="8" fillId="0" borderId="0" xfId="7" applyBorder="1"/>
    <xf numFmtId="0" fontId="0" fillId="0" borderId="1" xfId="0" applyBorder="1"/>
    <xf numFmtId="0" fontId="9" fillId="0" borderId="5" xfId="7" applyFont="1" applyBorder="1" applyAlignment="1">
      <alignment vertical="center" wrapText="1"/>
    </xf>
    <xf numFmtId="0" fontId="8" fillId="0" borderId="1" xfId="7" quotePrefix="1" applyFont="1" applyBorder="1" applyAlignment="1">
      <alignment horizontal="center" vertical="center" wrapText="1"/>
    </xf>
    <xf numFmtId="0" fontId="9" fillId="0" borderId="1" xfId="7" applyFont="1" applyBorder="1" applyAlignment="1">
      <alignment vertical="center" wrapText="1"/>
    </xf>
    <xf numFmtId="0" fontId="0" fillId="0" borderId="0" xfId="0" applyBorder="1" applyAlignment="1"/>
    <xf numFmtId="0" fontId="0" fillId="37" borderId="17" xfId="0" applyFont="1" applyFill="1" applyBorder="1" applyAlignment="1" applyProtection="1">
      <alignment vertical="center"/>
    </xf>
    <xf numFmtId="0" fontId="0" fillId="37" borderId="17" xfId="0" applyFont="1" applyFill="1" applyBorder="1" applyAlignment="1" applyProtection="1">
      <alignment horizontal="center" vertical="center"/>
    </xf>
    <xf numFmtId="166" fontId="0" fillId="37" borderId="17" xfId="0" applyNumberFormat="1" applyFont="1" applyFill="1" applyBorder="1" applyAlignment="1" applyProtection="1">
      <alignment horizontal="center" vertical="center"/>
    </xf>
    <xf numFmtId="0" fontId="0" fillId="37" borderId="17" xfId="0" applyFont="1" applyFill="1" applyBorder="1" applyProtection="1"/>
    <xf numFmtId="0" fontId="0" fillId="37" borderId="0" xfId="0" applyFont="1" applyFill="1" applyBorder="1" applyAlignment="1" applyProtection="1">
      <alignment vertical="center"/>
    </xf>
    <xf numFmtId="0" fontId="0" fillId="37" borderId="0" xfId="0" applyFont="1" applyFill="1" applyBorder="1" applyAlignment="1" applyProtection="1">
      <alignment horizontal="center" vertical="center"/>
    </xf>
    <xf numFmtId="166" fontId="0" fillId="37" borderId="0" xfId="0" applyNumberFormat="1" applyFont="1" applyFill="1" applyBorder="1" applyAlignment="1" applyProtection="1">
      <alignment horizontal="center" vertical="center"/>
    </xf>
    <xf numFmtId="0" fontId="0" fillId="37" borderId="0" xfId="0" applyFont="1" applyFill="1" applyBorder="1" applyProtection="1"/>
    <xf numFmtId="0" fontId="0" fillId="37" borderId="18" xfId="0" applyFont="1" applyFill="1" applyBorder="1" applyAlignment="1" applyProtection="1">
      <alignment vertical="center"/>
    </xf>
    <xf numFmtId="0" fontId="0" fillId="2" borderId="10" xfId="0" applyFill="1" applyBorder="1" applyAlignment="1">
      <alignment vertical="center"/>
    </xf>
    <xf numFmtId="0" fontId="9" fillId="0" borderId="5" xfId="0" applyFont="1" applyBorder="1" applyAlignment="1">
      <alignment horizontal="center" vertical="center" wrapText="1"/>
    </xf>
    <xf numFmtId="0" fontId="8" fillId="0" borderId="5" xfId="7" applyFont="1" applyBorder="1" applyAlignment="1">
      <alignment horizontal="center" vertical="center" wrapText="1"/>
    </xf>
    <xf numFmtId="0" fontId="8" fillId="0" borderId="1" xfId="7" applyFont="1" applyFill="1" applyBorder="1" applyAlignment="1">
      <alignment horizontal="center" vertical="center" wrapText="1"/>
    </xf>
    <xf numFmtId="0" fontId="8" fillId="4" borderId="1" xfId="7" applyFont="1" applyFill="1" applyBorder="1" applyAlignment="1">
      <alignment horizontal="center" vertical="center" wrapText="1"/>
    </xf>
    <xf numFmtId="0" fontId="9" fillId="0" borderId="5" xfId="7" applyFont="1" applyBorder="1" applyAlignment="1">
      <alignment horizontal="center" vertical="center" wrapText="1"/>
    </xf>
    <xf numFmtId="0" fontId="8" fillId="17" borderId="1" xfId="7" applyFont="1" applyFill="1" applyBorder="1" applyAlignment="1">
      <alignment horizontal="center" vertical="center" wrapText="1"/>
    </xf>
    <xf numFmtId="0" fontId="9" fillId="0" borderId="1" xfId="7" applyFont="1" applyBorder="1" applyAlignment="1">
      <alignment horizontal="center" vertical="center" wrapText="1"/>
    </xf>
    <xf numFmtId="0" fontId="8" fillId="0" borderId="5" xfId="7" applyFont="1" applyBorder="1" applyAlignment="1">
      <alignment horizontal="center" vertical="center" wrapText="1"/>
    </xf>
    <xf numFmtId="0" fontId="8" fillId="0" borderId="1" xfId="7" applyFont="1" applyFill="1" applyBorder="1" applyAlignment="1">
      <alignment horizontal="center" vertical="center" wrapText="1"/>
    </xf>
    <xf numFmtId="0" fontId="19" fillId="17" borderId="0" xfId="2" applyNumberFormat="1" applyFont="1" applyFill="1" applyBorder="1" applyAlignment="1">
      <alignment horizontal="center" vertical="center" wrapText="1"/>
    </xf>
    <xf numFmtId="0" fontId="8" fillId="4" borderId="1" xfId="7" applyFont="1" applyFill="1" applyBorder="1" applyAlignment="1">
      <alignment horizontal="center" vertical="center" wrapText="1"/>
    </xf>
    <xf numFmtId="0" fontId="9" fillId="0" borderId="5" xfId="7" applyFont="1" applyBorder="1" applyAlignment="1">
      <alignment horizontal="center" vertical="center" wrapText="1"/>
    </xf>
    <xf numFmtId="0" fontId="8" fillId="17" borderId="1" xfId="7" applyFont="1" applyFill="1" applyBorder="1" applyAlignment="1">
      <alignment horizontal="center" vertical="center" wrapText="1"/>
    </xf>
    <xf numFmtId="0" fontId="9" fillId="0" borderId="1" xfId="7" applyFont="1" applyBorder="1" applyAlignment="1">
      <alignment horizontal="center" vertical="center" wrapText="1"/>
    </xf>
    <xf numFmtId="0" fontId="8" fillId="0" borderId="2" xfId="7" applyFont="1" applyBorder="1" applyAlignment="1">
      <alignment horizontal="center" vertical="center" wrapText="1"/>
    </xf>
    <xf numFmtId="0" fontId="0" fillId="2" borderId="1" xfId="0" applyFill="1" applyBorder="1" applyAlignment="1">
      <alignment horizontal="left" vertical="center" indent="1"/>
    </xf>
    <xf numFmtId="165" fontId="0" fillId="2" borderId="1" xfId="0" applyNumberFormat="1" applyFill="1" applyBorder="1" applyAlignment="1">
      <alignment horizontal="center" vertical="center"/>
    </xf>
    <xf numFmtId="182" fontId="23" fillId="9" borderId="1" xfId="0" applyNumberFormat="1" applyFont="1" applyFill="1" applyBorder="1" applyAlignment="1" applyProtection="1">
      <alignment horizontal="center" vertical="center"/>
      <protection locked="0"/>
    </xf>
    <xf numFmtId="182" fontId="23" fillId="3" borderId="1" xfId="0" applyNumberFormat="1" applyFont="1" applyFill="1" applyBorder="1" applyAlignment="1" applyProtection="1">
      <alignment horizontal="center" vertical="center"/>
      <protection locked="0"/>
    </xf>
    <xf numFmtId="183" fontId="23" fillId="10" borderId="1" xfId="0" applyNumberFormat="1" applyFont="1" applyFill="1" applyBorder="1" applyAlignment="1" applyProtection="1">
      <alignment horizontal="center" vertical="center"/>
      <protection locked="0"/>
    </xf>
    <xf numFmtId="183" fontId="23" fillId="3" borderId="1" xfId="0" applyNumberFormat="1" applyFont="1" applyFill="1" applyBorder="1" applyAlignment="1" applyProtection="1">
      <alignment horizontal="center" vertical="center"/>
      <protection locked="0"/>
    </xf>
    <xf numFmtId="182" fontId="24" fillId="18" borderId="1" xfId="0" applyNumberFormat="1" applyFont="1" applyFill="1" applyBorder="1" applyAlignment="1" applyProtection="1">
      <alignment horizontal="center" vertical="center"/>
      <protection locked="0"/>
    </xf>
    <xf numFmtId="182" fontId="23" fillId="19" borderId="1" xfId="0" applyNumberFormat="1" applyFont="1" applyFill="1" applyBorder="1" applyAlignment="1" applyProtection="1">
      <alignment horizontal="center" vertical="center"/>
      <protection locked="0"/>
    </xf>
    <xf numFmtId="182" fontId="24" fillId="20" borderId="1" xfId="0" applyNumberFormat="1" applyFont="1" applyFill="1" applyBorder="1" applyAlignment="1" applyProtection="1">
      <alignment horizontal="center" vertical="center"/>
      <protection locked="0"/>
    </xf>
    <xf numFmtId="183" fontId="23" fillId="10" borderId="1" xfId="0" applyNumberFormat="1" applyFont="1" applyFill="1" applyBorder="1" applyAlignment="1" applyProtection="1">
      <alignment horizontal="center" vertical="center"/>
    </xf>
    <xf numFmtId="182" fontId="24" fillId="21" borderId="1" xfId="0" applyNumberFormat="1" applyFont="1" applyFill="1" applyBorder="1" applyAlignment="1" applyProtection="1">
      <alignment horizontal="center" vertical="center"/>
      <protection locked="0"/>
    </xf>
    <xf numFmtId="182" fontId="23" fillId="22" borderId="1" xfId="0" applyNumberFormat="1" applyFont="1" applyFill="1" applyBorder="1" applyAlignment="1" applyProtection="1">
      <alignment horizontal="center" vertical="center"/>
      <protection locked="0"/>
    </xf>
    <xf numFmtId="183" fontId="23" fillId="36" borderId="1" xfId="0" applyNumberFormat="1" applyFont="1" applyFill="1" applyBorder="1" applyAlignment="1" applyProtection="1">
      <alignment horizontal="center" vertical="center"/>
      <protection locked="0"/>
    </xf>
    <xf numFmtId="183" fontId="23" fillId="3" borderId="1" xfId="0" applyNumberFormat="1" applyFont="1" applyFill="1" applyBorder="1" applyAlignment="1" applyProtection="1">
      <alignment horizontal="center" vertical="center"/>
    </xf>
    <xf numFmtId="183" fontId="23" fillId="4" borderId="1" xfId="0" applyNumberFormat="1" applyFont="1" applyFill="1" applyBorder="1" applyAlignment="1" applyProtection="1">
      <alignment horizontal="center" vertical="center"/>
    </xf>
    <xf numFmtId="184" fontId="0" fillId="2" borderId="1" xfId="0" applyNumberFormat="1" applyFill="1" applyBorder="1" applyAlignment="1">
      <alignment horizontal="center" vertical="center"/>
    </xf>
    <xf numFmtId="0" fontId="23" fillId="8" borderId="1" xfId="0" applyNumberFormat="1" applyFont="1" applyFill="1" applyBorder="1" applyAlignment="1" applyProtection="1">
      <alignment horizontal="center" vertical="center" wrapText="1"/>
      <protection locked="0"/>
    </xf>
    <xf numFmtId="49" fontId="17" fillId="36" borderId="1" xfId="0" applyNumberFormat="1" applyFont="1" applyFill="1" applyBorder="1" applyAlignment="1" applyProtection="1">
      <alignment horizontal="center" vertical="center" wrapText="1"/>
      <protection locked="0"/>
    </xf>
    <xf numFmtId="183" fontId="23" fillId="38" borderId="1" xfId="0" applyNumberFormat="1" applyFont="1" applyFill="1" applyBorder="1" applyAlignment="1" applyProtection="1">
      <alignment horizontal="center" vertical="center"/>
      <protection locked="0"/>
    </xf>
    <xf numFmtId="185" fontId="0" fillId="2" borderId="1" xfId="8" applyNumberFormat="1" applyFont="1" applyFill="1" applyBorder="1" applyAlignment="1">
      <alignment horizontal="center" vertical="center"/>
    </xf>
    <xf numFmtId="0" fontId="8" fillId="0" borderId="1" xfId="7" applyFont="1" applyFill="1" applyBorder="1" applyAlignment="1">
      <alignment horizontal="center" vertical="center" wrapText="1"/>
    </xf>
    <xf numFmtId="0" fontId="9" fillId="0" borderId="1" xfId="7" applyFont="1" applyBorder="1" applyAlignment="1">
      <alignment horizontal="left" vertical="center" wrapText="1"/>
    </xf>
    <xf numFmtId="0" fontId="9" fillId="7" borderId="5" xfId="7" applyFont="1" applyFill="1" applyBorder="1" applyAlignment="1" applyProtection="1">
      <alignment horizontal="center" vertical="center" wrapText="1"/>
      <protection locked="0"/>
    </xf>
    <xf numFmtId="165" fontId="8" fillId="0" borderId="1" xfId="7" applyNumberFormat="1" applyFont="1" applyFill="1" applyBorder="1" applyAlignment="1">
      <alignment horizontal="center" vertical="center" wrapText="1"/>
    </xf>
    <xf numFmtId="0" fontId="8" fillId="17" borderId="16" xfId="0" applyFont="1" applyFill="1" applyBorder="1" applyAlignment="1">
      <alignment horizontal="center" vertical="center" wrapText="1"/>
    </xf>
    <xf numFmtId="165" fontId="0" fillId="0" borderId="1" xfId="0" applyNumberFormat="1" applyBorder="1" applyAlignment="1">
      <alignment horizontal="center" vertical="center" wrapText="1"/>
    </xf>
    <xf numFmtId="169" fontId="8" fillId="4" borderId="1" xfId="7" applyNumberFormat="1" applyFont="1" applyFill="1" applyBorder="1" applyAlignment="1">
      <alignment horizontal="center" vertical="center" wrapText="1"/>
    </xf>
    <xf numFmtId="169" fontId="8" fillId="4" borderId="1" xfId="0" applyNumberFormat="1" applyFont="1" applyFill="1" applyBorder="1" applyAlignment="1">
      <alignment horizontal="center" vertical="center" wrapText="1"/>
    </xf>
    <xf numFmtId="0" fontId="8" fillId="36" borderId="5" xfId="7" applyFont="1" applyFill="1" applyBorder="1" applyAlignment="1">
      <alignment horizontal="center" vertical="center" wrapText="1"/>
    </xf>
    <xf numFmtId="0" fontId="0" fillId="0" borderId="1" xfId="0" applyBorder="1" applyAlignment="1">
      <alignment horizontal="center" vertical="center" wrapText="1"/>
    </xf>
    <xf numFmtId="0" fontId="8" fillId="36" borderId="1" xfId="7" applyFont="1" applyFill="1" applyBorder="1" applyAlignment="1">
      <alignment horizontal="center" vertical="center" wrapText="1"/>
    </xf>
    <xf numFmtId="0" fontId="8" fillId="0" borderId="1" xfId="7" applyFont="1" applyBorder="1" applyAlignment="1">
      <alignment vertical="center" wrapText="1"/>
    </xf>
    <xf numFmtId="0" fontId="8" fillId="4" borderId="1" xfId="7" applyFont="1" applyFill="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0" fillId="0" borderId="1" xfId="0" applyBorder="1" applyAlignment="1">
      <alignment horizontal="center" vertical="center"/>
    </xf>
    <xf numFmtId="165" fontId="0" fillId="0" borderId="1" xfId="0" applyNumberFormat="1" applyBorder="1" applyAlignment="1">
      <alignment horizontal="center" vertical="center"/>
    </xf>
    <xf numFmtId="165" fontId="8" fillId="0" borderId="1" xfId="7" applyNumberFormat="1" applyBorder="1" applyAlignment="1">
      <alignment horizontal="center" vertical="center"/>
    </xf>
    <xf numFmtId="0" fontId="8" fillId="0" borderId="1" xfId="0" applyFont="1" applyBorder="1" applyAlignment="1">
      <alignment horizontal="center" vertical="center" wrapText="1"/>
    </xf>
    <xf numFmtId="0" fontId="9" fillId="7" borderId="1" xfId="0" applyFont="1" applyFill="1" applyBorder="1" applyAlignment="1">
      <alignment horizontal="center" vertical="center" wrapText="1"/>
    </xf>
    <xf numFmtId="0" fontId="17" fillId="8" borderId="1" xfId="0" applyNumberFormat="1" applyFont="1" applyFill="1" applyBorder="1" applyAlignment="1" applyProtection="1">
      <alignment horizontal="center" vertical="center" wrapText="1"/>
      <protection locked="0"/>
    </xf>
    <xf numFmtId="0" fontId="25" fillId="0" borderId="1" xfId="1" quotePrefix="1" applyFont="1" applyFill="1" applyBorder="1" applyAlignment="1" applyProtection="1">
      <alignment horizontal="center" vertical="center" wrapText="1"/>
    </xf>
    <xf numFmtId="164" fontId="23" fillId="3" borderId="1" xfId="0" applyNumberFormat="1" applyFont="1" applyFill="1" applyBorder="1" applyAlignment="1" applyProtection="1">
      <alignment horizontal="center" vertical="center"/>
    </xf>
    <xf numFmtId="174" fontId="24" fillId="18" borderId="1" xfId="0" applyNumberFormat="1" applyFont="1" applyFill="1" applyBorder="1" applyAlignment="1" applyProtection="1">
      <alignment horizontal="center" vertical="center"/>
      <protection locked="0"/>
    </xf>
    <xf numFmtId="174" fontId="23" fillId="19" borderId="1" xfId="0" applyNumberFormat="1" applyFont="1" applyFill="1" applyBorder="1" applyAlignment="1" applyProtection="1">
      <alignment horizontal="center" vertical="center"/>
      <protection locked="0"/>
    </xf>
    <xf numFmtId="174" fontId="24" fillId="20" borderId="1" xfId="0" applyNumberFormat="1" applyFont="1" applyFill="1" applyBorder="1" applyAlignment="1" applyProtection="1">
      <alignment horizontal="center" vertical="center"/>
      <protection locked="0"/>
    </xf>
    <xf numFmtId="174" fontId="24" fillId="21" borderId="1" xfId="0" applyNumberFormat="1" applyFont="1" applyFill="1" applyBorder="1" applyAlignment="1" applyProtection="1">
      <alignment horizontal="center" vertical="center"/>
      <protection locked="0"/>
    </xf>
    <xf numFmtId="174" fontId="23" fillId="22" borderId="1" xfId="0" applyNumberFormat="1" applyFont="1" applyFill="1" applyBorder="1" applyAlignment="1" applyProtection="1">
      <alignment horizontal="center" vertical="center"/>
      <protection locked="0"/>
    </xf>
    <xf numFmtId="165" fontId="24" fillId="18" borderId="1" xfId="0" applyNumberFormat="1" applyFont="1" applyFill="1" applyBorder="1" applyAlignment="1" applyProtection="1">
      <alignment horizontal="center" vertical="center"/>
      <protection locked="0"/>
    </xf>
    <xf numFmtId="174" fontId="39" fillId="19" borderId="1" xfId="0" applyNumberFormat="1" applyFont="1" applyFill="1" applyBorder="1" applyAlignment="1" applyProtection="1">
      <alignment horizontal="center" vertical="center"/>
      <protection locked="0"/>
    </xf>
    <xf numFmtId="165" fontId="24" fillId="20" borderId="1" xfId="0" applyNumberFormat="1" applyFont="1" applyFill="1" applyBorder="1" applyAlignment="1" applyProtection="1">
      <alignment horizontal="center" vertical="center"/>
      <protection locked="0"/>
    </xf>
    <xf numFmtId="164" fontId="23" fillId="4" borderId="1" xfId="0" applyNumberFormat="1" applyFont="1" applyFill="1" applyBorder="1" applyAlignment="1" applyProtection="1">
      <alignment horizontal="center" vertical="center"/>
    </xf>
    <xf numFmtId="0" fontId="8" fillId="0" borderId="0" xfId="0" quotePrefix="1"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25" fillId="0" borderId="1" xfId="1" quotePrefix="1" applyNumberFormat="1" applyFont="1" applyFill="1" applyBorder="1" applyAlignment="1" applyProtection="1">
      <alignment horizontal="center" vertical="center" wrapText="1"/>
    </xf>
    <xf numFmtId="0" fontId="17" fillId="0" borderId="0" xfId="0" quotePrefix="1" applyNumberFormat="1" applyFont="1" applyAlignment="1" applyProtection="1">
      <alignment horizontal="left" vertical="top" wrapText="1"/>
    </xf>
    <xf numFmtId="49" fontId="13" fillId="6" borderId="0" xfId="2" applyNumberFormat="1" applyFont="1" applyFill="1" applyAlignment="1" applyProtection="1">
      <alignment horizontal="left" vertical="center" wrapText="1"/>
      <protection locked="0"/>
    </xf>
    <xf numFmtId="0" fontId="8" fillId="0" borderId="0" xfId="0" quotePrefix="1" applyFont="1" applyAlignment="1">
      <alignment horizontal="left" wrapText="1"/>
    </xf>
    <xf numFmtId="0" fontId="22" fillId="0" borderId="0" xfId="0" quotePrefix="1" applyNumberFormat="1" applyFont="1" applyAlignment="1" applyProtection="1">
      <alignment horizontal="left" vertical="top" wrapText="1"/>
    </xf>
    <xf numFmtId="0" fontId="8" fillId="0" borderId="0" xfId="0" quotePrefix="1"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17" fillId="0" borderId="0" xfId="0" quotePrefix="1" applyNumberFormat="1" applyFont="1" applyFill="1" applyAlignment="1" applyProtection="1">
      <alignment horizontal="left" vertical="top" wrapText="1"/>
    </xf>
    <xf numFmtId="49" fontId="13" fillId="6" borderId="0" xfId="2" applyNumberFormat="1" applyFont="1" applyFill="1" applyAlignment="1" applyProtection="1">
      <alignment horizontal="center" vertical="center" wrapText="1"/>
      <protection locked="0"/>
    </xf>
    <xf numFmtId="0" fontId="9" fillId="0" borderId="0" xfId="0" applyFont="1" applyAlignment="1" applyProtection="1">
      <alignment horizontal="left" vertical="top" wrapText="1"/>
      <protection locked="0"/>
    </xf>
    <xf numFmtId="0" fontId="9" fillId="0" borderId="0" xfId="0" applyFont="1" applyAlignment="1"/>
    <xf numFmtId="0" fontId="8" fillId="2" borderId="7" xfId="7" quotePrefix="1" applyFont="1" applyFill="1" applyBorder="1" applyAlignment="1">
      <alignment horizontal="center" vertical="center" wrapText="1"/>
    </xf>
    <xf numFmtId="0" fontId="19" fillId="6" borderId="1" xfId="2" applyNumberFormat="1" applyFont="1" applyFill="1" applyBorder="1" applyAlignment="1">
      <alignment horizontal="center" vertical="center" wrapText="1"/>
    </xf>
    <xf numFmtId="174" fontId="23" fillId="19" borderId="2" xfId="0" applyNumberFormat="1" applyFont="1" applyFill="1" applyBorder="1" applyAlignment="1" applyProtection="1">
      <alignment horizontal="center" vertical="center"/>
      <protection locked="0"/>
    </xf>
    <xf numFmtId="174" fontId="23" fillId="19" borderId="4" xfId="0" applyNumberFormat="1" applyFont="1" applyFill="1" applyBorder="1" applyAlignment="1" applyProtection="1">
      <alignment horizontal="center" vertical="center"/>
      <protection locked="0"/>
    </xf>
    <xf numFmtId="0" fontId="9" fillId="7" borderId="2" xfId="0" applyFont="1" applyFill="1" applyBorder="1" applyAlignment="1" applyProtection="1">
      <alignment horizontal="center" vertical="center" wrapText="1"/>
      <protection locked="0"/>
    </xf>
    <xf numFmtId="0" fontId="9" fillId="7" borderId="4" xfId="0" applyFont="1" applyFill="1" applyBorder="1" applyAlignment="1" applyProtection="1">
      <alignment horizontal="center" vertical="center" wrapText="1"/>
      <protection locked="0"/>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indent="1"/>
    </xf>
    <xf numFmtId="0" fontId="9" fillId="0" borderId="3" xfId="0" applyFont="1" applyBorder="1" applyAlignment="1">
      <alignment horizontal="left" vertical="center" wrapText="1" indent="1"/>
    </xf>
    <xf numFmtId="0" fontId="9" fillId="0" borderId="4" xfId="0" applyFont="1" applyBorder="1" applyAlignment="1">
      <alignment horizontal="left" vertical="center" wrapText="1" indent="1"/>
    </xf>
    <xf numFmtId="0" fontId="8" fillId="0" borderId="1" xfId="0" applyFont="1" applyBorder="1" applyAlignment="1">
      <alignment horizontal="center" vertical="center" wrapText="1"/>
    </xf>
    <xf numFmtId="0" fontId="9" fillId="0" borderId="1" xfId="0" applyFont="1" applyBorder="1" applyAlignment="1">
      <alignment horizontal="left" vertical="center" wrapText="1" indent="1"/>
    </xf>
    <xf numFmtId="0" fontId="8" fillId="4" borderId="1" xfId="0" applyFont="1" applyFill="1" applyBorder="1" applyAlignment="1">
      <alignment horizontal="center" vertical="center" wrapText="1"/>
    </xf>
    <xf numFmtId="0" fontId="8" fillId="0" borderId="2" xfId="7" applyFont="1" applyBorder="1" applyAlignment="1">
      <alignment horizontal="center" vertical="center" wrapText="1"/>
    </xf>
    <xf numFmtId="0" fontId="8" fillId="0" borderId="3" xfId="7" applyFont="1" applyBorder="1" applyAlignment="1">
      <alignment horizontal="center" vertical="center" wrapText="1"/>
    </xf>
    <xf numFmtId="0" fontId="8" fillId="0" borderId="4" xfId="7" applyFont="1" applyBorder="1" applyAlignment="1">
      <alignment horizontal="center" vertical="center" wrapText="1"/>
    </xf>
    <xf numFmtId="0" fontId="9" fillId="0" borderId="1" xfId="7" applyFont="1" applyBorder="1" applyAlignment="1">
      <alignment horizontal="center" vertical="center" wrapText="1"/>
    </xf>
    <xf numFmtId="0" fontId="8" fillId="0" borderId="12" xfId="7" applyFont="1" applyFill="1" applyBorder="1" applyAlignment="1">
      <alignment horizontal="center" vertical="center" wrapText="1"/>
    </xf>
    <xf numFmtId="0" fontId="8" fillId="0" borderId="1" xfId="7" applyFont="1" applyBorder="1" applyAlignment="1">
      <alignment horizontal="center" vertical="center" wrapText="1"/>
    </xf>
    <xf numFmtId="0" fontId="8" fillId="4" borderId="2" xfId="7" applyFont="1" applyFill="1" applyBorder="1" applyAlignment="1">
      <alignment horizontal="center" vertical="center" wrapText="1"/>
    </xf>
    <xf numFmtId="0" fontId="8" fillId="4" borderId="4" xfId="7" applyFont="1" applyFill="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2"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9" fillId="0" borderId="1" xfId="0" applyFont="1" applyBorder="1" applyAlignment="1">
      <alignment vertical="center" wrapText="1"/>
    </xf>
    <xf numFmtId="181" fontId="8" fillId="4" borderId="2" xfId="0" applyNumberFormat="1" applyFont="1" applyFill="1" applyBorder="1" applyAlignment="1">
      <alignment horizontal="center" vertical="center" wrapText="1"/>
    </xf>
    <xf numFmtId="181" fontId="8" fillId="4" borderId="4"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3" xfId="7" applyFont="1" applyFill="1" applyBorder="1" applyAlignment="1">
      <alignment horizontal="center" vertical="center" wrapText="1"/>
    </xf>
    <xf numFmtId="0" fontId="8" fillId="0" borderId="14" xfId="7" applyFont="1" applyFill="1" applyBorder="1" applyAlignment="1">
      <alignment horizontal="center" vertical="center" wrapText="1"/>
    </xf>
    <xf numFmtId="0" fontId="8" fillId="0" borderId="1" xfId="7"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7" borderId="1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wrapText="1"/>
      <protection locked="0"/>
    </xf>
    <xf numFmtId="0" fontId="28" fillId="18" borderId="1" xfId="0" applyFont="1" applyFill="1" applyBorder="1" applyAlignment="1" applyProtection="1">
      <alignment horizontal="center" vertical="center" wrapText="1"/>
      <protection locked="0"/>
    </xf>
    <xf numFmtId="0" fontId="8" fillId="2" borderId="7" xfId="0" quotePrefix="1" applyFont="1" applyFill="1" applyBorder="1" applyAlignment="1">
      <alignment horizontal="left" vertical="center" wrapText="1"/>
    </xf>
    <xf numFmtId="0" fontId="19" fillId="6" borderId="2" xfId="2"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8" fillId="2" borderId="7" xfId="7" quotePrefix="1" applyFont="1" applyFill="1" applyBorder="1" applyAlignment="1">
      <alignment vertical="center" wrapText="1"/>
    </xf>
    <xf numFmtId="0" fontId="0" fillId="0" borderId="7" xfId="0" applyBorder="1" applyAlignment="1">
      <alignment vertical="center" wrapText="1"/>
    </xf>
    <xf numFmtId="0" fontId="8" fillId="36" borderId="1" xfId="0" applyFont="1" applyFill="1" applyBorder="1" applyAlignment="1">
      <alignment horizontal="center" vertical="center" wrapText="1"/>
    </xf>
    <xf numFmtId="0" fontId="9" fillId="0" borderId="1" xfId="7" applyFont="1" applyBorder="1" applyAlignment="1">
      <alignment horizontal="left" vertical="center" wrapText="1"/>
    </xf>
    <xf numFmtId="0" fontId="9" fillId="7" borderId="1" xfId="0" applyFont="1" applyFill="1" applyBorder="1" applyAlignment="1">
      <alignment horizontal="center" vertical="center" wrapText="1"/>
    </xf>
    <xf numFmtId="0" fontId="7" fillId="0" borderId="1" xfId="0" applyFont="1" applyBorder="1" applyAlignment="1">
      <alignment wrapText="1"/>
    </xf>
    <xf numFmtId="0" fontId="0" fillId="0" borderId="1" xfId="0" applyBorder="1" applyAlignment="1"/>
    <xf numFmtId="0" fontId="11" fillId="0" borderId="1" xfId="0" applyFont="1" applyBorder="1" applyAlignment="1">
      <alignment wrapText="1"/>
    </xf>
    <xf numFmtId="0" fontId="9" fillId="0" borderId="1" xfId="0" applyFont="1" applyBorder="1" applyAlignment="1"/>
    <xf numFmtId="0" fontId="34" fillId="0" borderId="7" xfId="16" quotePrefix="1" applyFill="1" applyBorder="1" applyAlignment="1" applyProtection="1">
      <alignment horizontal="left" vertical="center" wrapText="1"/>
    </xf>
    <xf numFmtId="0" fontId="34" fillId="0" borderId="7" xfId="16" quotePrefix="1" applyFill="1" applyBorder="1" applyAlignment="1" applyProtection="1">
      <alignment horizontal="center" vertical="center" wrapText="1"/>
    </xf>
    <xf numFmtId="0" fontId="19" fillId="6" borderId="1" xfId="2" applyNumberFormat="1" applyFont="1" applyFill="1" applyBorder="1" applyAlignment="1" applyProtection="1">
      <alignment horizontal="center" vertical="center" wrapText="1"/>
    </xf>
    <xf numFmtId="0" fontId="9" fillId="7" borderId="2" xfId="0" applyFont="1" applyFill="1" applyBorder="1" applyAlignment="1" applyProtection="1">
      <alignment horizontal="center" vertical="center" wrapText="1"/>
    </xf>
    <xf numFmtId="0" fontId="9" fillId="7" borderId="4" xfId="0" applyFont="1" applyFill="1" applyBorder="1" applyAlignment="1" applyProtection="1">
      <alignment horizontal="center" vertical="center" wrapText="1"/>
    </xf>
    <xf numFmtId="0" fontId="8" fillId="0" borderId="1" xfId="0" applyFont="1" applyBorder="1" applyAlignment="1">
      <alignment horizontal="left"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9" fillId="7" borderId="1" xfId="7" applyFont="1" applyFill="1" applyBorder="1" applyAlignment="1" applyProtection="1">
      <alignment horizontal="center" vertical="center" wrapText="1"/>
      <protection locked="0"/>
    </xf>
    <xf numFmtId="0" fontId="9" fillId="7" borderId="3" xfId="0" applyFont="1" applyFill="1" applyBorder="1" applyAlignment="1" applyProtection="1">
      <alignment horizontal="center" vertical="center" wrapText="1"/>
      <protection locked="0"/>
    </xf>
    <xf numFmtId="0" fontId="0" fillId="0" borderId="3" xfId="0" applyBorder="1" applyAlignment="1"/>
    <xf numFmtId="0" fontId="0" fillId="0" borderId="4" xfId="0" applyBorder="1" applyAlignment="1"/>
    <xf numFmtId="0" fontId="9" fillId="0" borderId="2" xfId="7" applyFont="1" applyBorder="1" applyAlignment="1">
      <alignment horizontal="left" vertical="center" wrapText="1" indent="1"/>
    </xf>
    <xf numFmtId="0" fontId="9" fillId="0" borderId="3" xfId="7" applyFont="1" applyBorder="1" applyAlignment="1">
      <alignment horizontal="left" vertical="center" wrapText="1" indent="1"/>
    </xf>
    <xf numFmtId="0" fontId="9" fillId="0" borderId="4" xfId="7" applyFont="1" applyBorder="1" applyAlignment="1">
      <alignment horizontal="left" vertical="center" wrapText="1" indent="1"/>
    </xf>
    <xf numFmtId="0" fontId="19" fillId="6" borderId="3" xfId="2" applyNumberFormat="1" applyFont="1" applyFill="1" applyBorder="1" applyAlignment="1">
      <alignment horizontal="center" vertical="center" wrapText="1"/>
    </xf>
    <xf numFmtId="0" fontId="8"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8"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7" xfId="0" applyBorder="1" applyAlignment="1"/>
    <xf numFmtId="0" fontId="9" fillId="7" borderId="5" xfId="7" applyFont="1" applyFill="1" applyBorder="1" applyAlignment="1" applyProtection="1">
      <alignment horizontal="center" vertical="center" wrapText="1"/>
      <protection locked="0"/>
    </xf>
    <xf numFmtId="0" fontId="9" fillId="7" borderId="16" xfId="7" applyFont="1" applyFill="1" applyBorder="1" applyAlignment="1" applyProtection="1">
      <alignment horizontal="center" vertical="center" wrapText="1"/>
      <protection locked="0"/>
    </xf>
    <xf numFmtId="0" fontId="8" fillId="0" borderId="2" xfId="7" applyFont="1" applyBorder="1" applyAlignment="1">
      <alignment vertical="center" wrapText="1"/>
    </xf>
    <xf numFmtId="0" fontId="8" fillId="0" borderId="3" xfId="7" applyFont="1" applyBorder="1" applyAlignment="1">
      <alignment vertical="center" wrapText="1"/>
    </xf>
    <xf numFmtId="0" fontId="8" fillId="0" borderId="4" xfId="7" applyFont="1" applyBorder="1" applyAlignment="1">
      <alignment vertical="center" wrapText="1"/>
    </xf>
    <xf numFmtId="0" fontId="0" fillId="0" borderId="7" xfId="0" applyFill="1" applyBorder="1" applyAlignment="1"/>
    <xf numFmtId="0" fontId="8" fillId="0" borderId="2" xfId="7" applyFont="1" applyBorder="1" applyAlignment="1">
      <alignment horizontal="left" vertical="center" wrapText="1"/>
    </xf>
    <xf numFmtId="0" fontId="8" fillId="0" borderId="3" xfId="7" applyFont="1" applyBorder="1" applyAlignment="1">
      <alignment horizontal="left" vertical="center" wrapText="1"/>
    </xf>
    <xf numFmtId="0" fontId="8" fillId="0" borderId="4" xfId="7" applyFont="1" applyBorder="1" applyAlignment="1">
      <alignment horizontal="left" vertical="center" wrapText="1"/>
    </xf>
    <xf numFmtId="0" fontId="8"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9" fillId="7" borderId="2" xfId="7" applyFont="1" applyFill="1" applyBorder="1" applyAlignment="1" applyProtection="1">
      <alignment horizontal="center" vertical="center" wrapText="1"/>
      <protection locked="0"/>
    </xf>
    <xf numFmtId="0" fontId="9" fillId="7" borderId="3" xfId="7" applyFont="1" applyFill="1" applyBorder="1" applyAlignment="1" applyProtection="1">
      <alignment horizontal="center" vertical="center" wrapText="1"/>
      <protection locked="0"/>
    </xf>
    <xf numFmtId="0" fontId="9" fillId="7" borderId="4" xfId="7" applyFont="1" applyFill="1" applyBorder="1" applyAlignment="1" applyProtection="1">
      <alignment horizontal="center" vertical="center" wrapText="1"/>
      <protection locked="0"/>
    </xf>
    <xf numFmtId="0" fontId="8" fillId="2" borderId="0" xfId="0" quotePrefix="1" applyFont="1" applyFill="1" applyBorder="1" applyAlignment="1">
      <alignment horizontal="center" vertical="center" wrapText="1"/>
    </xf>
    <xf numFmtId="0" fontId="0" fillId="0" borderId="0" xfId="0" applyBorder="1" applyAlignment="1"/>
    <xf numFmtId="0" fontId="0" fillId="0" borderId="3" xfId="0" applyBorder="1" applyAlignment="1">
      <alignment vertical="center"/>
    </xf>
    <xf numFmtId="0" fontId="0" fillId="0" borderId="4" xfId="0" applyBorder="1" applyAlignment="1">
      <alignment vertical="center"/>
    </xf>
    <xf numFmtId="0" fontId="19" fillId="6" borderId="2" xfId="2" quotePrefix="1" applyNumberFormat="1" applyFont="1" applyFill="1" applyBorder="1" applyAlignment="1">
      <alignment horizontal="center" vertical="center" wrapText="1"/>
    </xf>
    <xf numFmtId="0" fontId="19" fillId="6" borderId="4" xfId="2" applyNumberFormat="1" applyFont="1" applyFill="1" applyBorder="1" applyAlignment="1">
      <alignment horizontal="center" vertical="center" wrapText="1"/>
    </xf>
    <xf numFmtId="0" fontId="15" fillId="0" borderId="0" xfId="4" applyFill="1" applyAlignment="1" applyProtection="1">
      <alignment horizontal="left" vertical="center"/>
    </xf>
    <xf numFmtId="0" fontId="29" fillId="6" borderId="2" xfId="2" applyNumberFormat="1" applyFont="1" applyFill="1" applyBorder="1" applyAlignment="1" applyProtection="1">
      <alignment horizontal="center" vertical="center" wrapText="1"/>
    </xf>
    <xf numFmtId="0" fontId="29" fillId="6" borderId="3" xfId="2" applyNumberFormat="1" applyFont="1" applyFill="1" applyBorder="1" applyAlignment="1" applyProtection="1">
      <alignment horizontal="center" vertical="center" wrapText="1"/>
    </xf>
    <xf numFmtId="0" fontId="29" fillId="6" borderId="4" xfId="2" applyNumberFormat="1" applyFont="1" applyFill="1" applyBorder="1" applyAlignment="1" applyProtection="1">
      <alignment horizontal="center" vertical="center" wrapText="1"/>
    </xf>
    <xf numFmtId="0" fontId="9" fillId="7" borderId="2" xfId="0" applyFont="1" applyFill="1" applyBorder="1" applyAlignment="1" applyProtection="1">
      <alignment horizontal="left" vertical="center" wrapText="1"/>
    </xf>
    <xf numFmtId="0" fontId="9" fillId="7" borderId="3" xfId="0" applyFont="1" applyFill="1" applyBorder="1" applyAlignment="1" applyProtection="1">
      <alignment horizontal="left" vertical="center" wrapText="1"/>
    </xf>
    <xf numFmtId="0" fontId="9" fillId="7" borderId="4" xfId="0" applyFont="1" applyFill="1" applyBorder="1" applyAlignment="1" applyProtection="1">
      <alignment horizontal="left" vertical="center" wrapText="1"/>
    </xf>
    <xf numFmtId="0" fontId="29" fillId="6" borderId="2" xfId="2" applyNumberFormat="1" applyFont="1" applyFill="1" applyBorder="1" applyAlignment="1" applyProtection="1">
      <alignment horizontal="left" vertical="center" wrapText="1"/>
    </xf>
    <xf numFmtId="0" fontId="29" fillId="6" borderId="3" xfId="2" applyNumberFormat="1" applyFont="1" applyFill="1" applyBorder="1" applyAlignment="1" applyProtection="1">
      <alignment horizontal="left" vertical="center" wrapText="1"/>
    </xf>
    <xf numFmtId="0" fontId="29" fillId="6" borderId="4" xfId="2" applyNumberFormat="1" applyFont="1" applyFill="1" applyBorder="1" applyAlignment="1" applyProtection="1">
      <alignment horizontal="left" vertical="center" wrapText="1"/>
    </xf>
    <xf numFmtId="0" fontId="8" fillId="0" borderId="0" xfId="0" quotePrefix="1" applyFont="1" applyAlignment="1" applyProtection="1">
      <alignment horizontal="left" vertical="top" wrapText="1"/>
    </xf>
    <xf numFmtId="0" fontId="8" fillId="0" borderId="0" xfId="0" quotePrefix="1" applyFont="1" applyAlignment="1" applyProtection="1">
      <alignment horizontal="left"/>
    </xf>
    <xf numFmtId="0" fontId="15" fillId="0" borderId="0" xfId="4" applyAlignment="1" applyProtection="1">
      <alignment horizontal="left" vertical="top" wrapText="1"/>
      <protection locked="0"/>
    </xf>
    <xf numFmtId="0" fontId="15" fillId="0" borderId="0" xfId="4" applyAlignment="1" applyProtection="1">
      <alignment horizontal="left" vertical="top" wrapText="1"/>
    </xf>
  </cellXfs>
  <cellStyles count="60">
    <cellStyle name="=C:\WINNT\SYSTEM32\COMMAND.COM" xfId="25"/>
    <cellStyle name="40% - Accent1" xfId="10" builtinId="31"/>
    <cellStyle name="40% - Accent1 2" xfId="17"/>
    <cellStyle name="40% - Accent4" xfId="13" builtinId="43"/>
    <cellStyle name="40% - Accent4 2" xfId="18"/>
    <cellStyle name="60% - Accent2" xfId="11" builtinId="36"/>
    <cellStyle name="60% - Accent2 2" xfId="29"/>
    <cellStyle name="Accent1" xfId="9" builtinId="29"/>
    <cellStyle name="Accent1 2" xfId="26"/>
    <cellStyle name="Accent4" xfId="12" builtinId="41"/>
    <cellStyle name="Accent4 2" xfId="27"/>
    <cellStyle name="Accent6" xfId="14" builtinId="49"/>
    <cellStyle name="Accent6 2" xfId="28"/>
    <cellStyle name="Comma 2" xfId="8"/>
    <cellStyle name="Comma 2 2" xfId="19"/>
    <cellStyle name="Comma 2 2 2" xfId="53"/>
    <cellStyle name="Comma 2 3" xfId="24"/>
    <cellStyle name="Comma 2 3 2" xfId="55"/>
    <cellStyle name="Comma 2 4" xfId="34"/>
    <cellStyle name="Comma 2 5" xfId="48"/>
    <cellStyle name="Comma 3" xfId="39"/>
    <cellStyle name="Heading 2" xfId="5" builtinId="17"/>
    <cellStyle name="Heading 2 2" xfId="45"/>
    <cellStyle name="Heading 3" xfId="6" builtinId="18"/>
    <cellStyle name="Heading 3 2" xfId="46"/>
    <cellStyle name="Heading 4" xfId="2" builtinId="19"/>
    <cellStyle name="Heading 4 2" xfId="42"/>
    <cellStyle name="Hyperlink" xfId="4" builtinId="8"/>
    <cellStyle name="Hyperlink 2" xfId="44"/>
    <cellStyle name="Hyperlink 2 2" xfId="52"/>
    <cellStyle name="Hyperlink 2 3" xfId="51"/>
    <cellStyle name="Input" xfId="3" builtinId="20"/>
    <cellStyle name="Input 2" xfId="43"/>
    <cellStyle name="LinksFrom_CEPATNEI" xfId="23"/>
    <cellStyle name="Neutral" xfId="16" builtinId="28"/>
    <cellStyle name="Neutral 2" xfId="20"/>
    <cellStyle name="Neutral 2 2" xfId="33"/>
    <cellStyle name="Normal" xfId="0" builtinId="0"/>
    <cellStyle name="Normal 10" xfId="56"/>
    <cellStyle name="Normal 2" xfId="7"/>
    <cellStyle name="Normal 3" xfId="15"/>
    <cellStyle name="Normal 3 2" xfId="22"/>
    <cellStyle name="Normal 3 2 2" xfId="32"/>
    <cellStyle name="Normal 3 2 3" xfId="50"/>
    <cellStyle name="Normal 3 3" xfId="30"/>
    <cellStyle name="Normal 3 4" xfId="31"/>
    <cellStyle name="Normal 3 5" xfId="35"/>
    <cellStyle name="Normal 3 6" xfId="41"/>
    <cellStyle name="Normal 3 7" xfId="59"/>
    <cellStyle name="Normal 3_Annex 3 Preserved charges" xfId="21"/>
    <cellStyle name="Normal 4" xfId="36"/>
    <cellStyle name="Normal 4 2" xfId="49"/>
    <cellStyle name="Normal 5" xfId="38"/>
    <cellStyle name="Normal 5 2" xfId="54"/>
    <cellStyle name="Normal 6" xfId="40"/>
    <cellStyle name="Normal 7" xfId="47"/>
    <cellStyle name="Normal 8" xfId="58"/>
    <cellStyle name="Normal 9" xfId="57"/>
    <cellStyle name="Normal_Sheet1" xfId="1"/>
    <cellStyle name="Percent 2" xfId="37"/>
  </cellStyles>
  <dxfs count="12">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ill>
        <patternFill>
          <bgColor theme="3" tint="0.59996337778862885"/>
        </patternFill>
      </fill>
    </dxf>
    <dxf>
      <fill>
        <patternFill>
          <bgColor theme="3" tint="0.59996337778862885"/>
        </patternFill>
      </fill>
    </dxf>
    <dxf>
      <fill>
        <patternFill>
          <bgColor theme="3" tint="0.59996337778862885"/>
        </patternFill>
      </fill>
    </dxf>
  </dxfs>
  <tableStyles count="0" defaultTableStyle="TableStyleMedium9" defaultPivotStyle="PivotStyleLight16"/>
  <colors>
    <mruColors>
      <color rgb="FFFFFF99"/>
      <color rgb="FFFFFFCC"/>
      <color rgb="FFFFCC99"/>
      <color rgb="FFFFBE82"/>
      <color rgb="FFB4FFCC"/>
      <color rgb="FFB8D2BB"/>
      <color rgb="FF91FFCC"/>
      <color rgb="FF8CFFCC"/>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6</xdr:col>
      <xdr:colOff>9525</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7534275" cy="4105275"/>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fgem.gov.uk/publications-and-updates/decision-grant-derogations-all-distribution-network-operators-distribution-use-system-charges-20202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4"/>
  <sheetViews>
    <sheetView showGridLines="0" tabSelected="1" workbookViewId="0">
      <selection activeCell="B4" sqref="B4"/>
    </sheetView>
  </sheetViews>
  <sheetFormatPr defaultRowHeight="12.75"/>
  <cols>
    <col min="1" max="1" width="70.28515625" customWidth="1"/>
    <col min="2" max="2" width="42.140625" customWidth="1"/>
    <col min="3" max="3" width="28" customWidth="1"/>
    <col min="4" max="4" width="18.140625" customWidth="1"/>
    <col min="5" max="5" width="21.5703125" customWidth="1"/>
  </cols>
  <sheetData>
    <row r="1" spans="1:8">
      <c r="A1" s="24"/>
      <c r="B1" s="24"/>
      <c r="C1" s="24"/>
      <c r="D1" s="24"/>
      <c r="E1" s="24"/>
    </row>
    <row r="2" spans="1:8" ht="16.5">
      <c r="A2" s="150" t="s">
        <v>637</v>
      </c>
      <c r="B2" s="75"/>
      <c r="C2" s="75"/>
      <c r="D2" s="75"/>
      <c r="E2" s="75"/>
    </row>
    <row r="3" spans="1:8" ht="15">
      <c r="A3" s="79"/>
      <c r="B3" s="143" t="s">
        <v>638</v>
      </c>
      <c r="C3" s="142" t="s">
        <v>682</v>
      </c>
      <c r="D3" s="142" t="s">
        <v>90</v>
      </c>
      <c r="E3" s="142" t="s">
        <v>89</v>
      </c>
    </row>
    <row r="4" spans="1:8" ht="30" customHeight="1">
      <c r="A4" s="76" t="s">
        <v>637</v>
      </c>
      <c r="B4" s="30" t="s">
        <v>700</v>
      </c>
      <c r="C4" s="30" t="s">
        <v>701</v>
      </c>
      <c r="D4" s="30" t="s">
        <v>702</v>
      </c>
      <c r="E4" s="30" t="s">
        <v>636</v>
      </c>
    </row>
    <row r="5" spans="1:8">
      <c r="A5" s="75"/>
      <c r="B5" s="75"/>
      <c r="C5" s="75"/>
      <c r="D5" s="75"/>
      <c r="E5" s="75"/>
    </row>
    <row r="6" spans="1:8" ht="16.5">
      <c r="A6" s="78" t="s">
        <v>84</v>
      </c>
      <c r="B6" s="75"/>
      <c r="C6" s="75"/>
      <c r="D6" s="75"/>
      <c r="E6" s="75"/>
    </row>
    <row r="7" spans="1:8" ht="15">
      <c r="A7" s="80" t="s">
        <v>85</v>
      </c>
      <c r="B7" s="310" t="s">
        <v>86</v>
      </c>
      <c r="C7" s="310"/>
      <c r="D7" s="310"/>
      <c r="E7" s="310"/>
    </row>
    <row r="8" spans="1:8" ht="30" customHeight="1">
      <c r="A8" s="85" t="s">
        <v>470</v>
      </c>
      <c r="B8" s="309" t="s">
        <v>712</v>
      </c>
      <c r="C8" s="309"/>
      <c r="D8" s="309"/>
      <c r="E8" s="309"/>
    </row>
    <row r="9" spans="1:8" ht="30" customHeight="1">
      <c r="A9" s="85" t="s">
        <v>471</v>
      </c>
      <c r="B9" s="309"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Southern Electric Power Distribution plc Licence area.</v>
      </c>
      <c r="C9" s="309"/>
      <c r="D9" s="309"/>
      <c r="E9" s="309"/>
    </row>
    <row r="10" spans="1:8" ht="30" customHeight="1">
      <c r="A10" s="85" t="s">
        <v>472</v>
      </c>
      <c r="B10" s="309" t="s">
        <v>88</v>
      </c>
      <c r="C10" s="309"/>
      <c r="D10" s="309"/>
      <c r="E10" s="309"/>
    </row>
    <row r="11" spans="1:8" ht="61.5" customHeight="1">
      <c r="A11" s="85" t="s">
        <v>473</v>
      </c>
      <c r="B11" s="309"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Southern Electric Power Distribution plc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11" s="309"/>
      <c r="D11" s="309"/>
      <c r="E11" s="309"/>
      <c r="F11" s="312"/>
      <c r="G11" s="312"/>
      <c r="H11" s="312"/>
    </row>
    <row r="12" spans="1:8" ht="86.25" customHeight="1">
      <c r="A12" s="85" t="s">
        <v>179</v>
      </c>
      <c r="B12" s="315" t="s">
        <v>711</v>
      </c>
      <c r="C12" s="315"/>
      <c r="D12" s="315"/>
      <c r="E12" s="315"/>
    </row>
    <row r="13" spans="1:8" ht="47.25" customHeight="1">
      <c r="A13" s="85" t="s">
        <v>713</v>
      </c>
      <c r="B13" s="309"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Southern Electric Power Distribution plc Licence area.</v>
      </c>
      <c r="C13" s="309"/>
      <c r="D13" s="309"/>
      <c r="E13" s="309"/>
    </row>
    <row r="14" spans="1:8" ht="29.25" customHeight="1">
      <c r="A14" s="85" t="s">
        <v>451</v>
      </c>
      <c r="B14" s="309" t="s">
        <v>583</v>
      </c>
      <c r="C14" s="309"/>
      <c r="D14" s="309"/>
      <c r="E14" s="309"/>
    </row>
    <row r="15" spans="1:8" ht="30" customHeight="1">
      <c r="A15" s="85" t="s">
        <v>446</v>
      </c>
      <c r="B15" s="309" t="s">
        <v>447</v>
      </c>
      <c r="C15" s="309"/>
      <c r="D15" s="309"/>
      <c r="E15" s="309"/>
    </row>
    <row r="16" spans="1:8" ht="30" customHeight="1">
      <c r="A16" s="85" t="s">
        <v>525</v>
      </c>
      <c r="B16" s="309" t="s">
        <v>524</v>
      </c>
      <c r="C16" s="309"/>
      <c r="D16" s="309"/>
      <c r="E16" s="309"/>
    </row>
    <row r="17" spans="1:6">
      <c r="A17" s="75"/>
      <c r="B17" s="75"/>
      <c r="C17" s="75"/>
      <c r="D17" s="75"/>
      <c r="E17" s="75"/>
    </row>
    <row r="18" spans="1:6" ht="15">
      <c r="A18" s="81" t="s">
        <v>95</v>
      </c>
      <c r="B18" s="75"/>
      <c r="C18" s="75"/>
      <c r="D18" s="75"/>
      <c r="E18" s="75"/>
    </row>
    <row r="19" spans="1:6" ht="15">
      <c r="A19" s="80"/>
      <c r="B19" s="316"/>
      <c r="C19" s="316"/>
      <c r="D19" s="316"/>
      <c r="E19" s="316"/>
    </row>
    <row r="20" spans="1:6" ht="32.25" customHeight="1">
      <c r="A20" s="313" t="s">
        <v>505</v>
      </c>
      <c r="B20" s="314"/>
      <c r="C20" s="314"/>
      <c r="D20" s="314"/>
      <c r="E20" s="314"/>
    </row>
    <row r="21" spans="1:6">
      <c r="A21" s="314" t="s">
        <v>703</v>
      </c>
      <c r="B21" s="313"/>
      <c r="C21" s="313"/>
      <c r="D21" s="313"/>
      <c r="E21" s="313"/>
    </row>
    <row r="22" spans="1:6">
      <c r="A22" s="307"/>
      <c r="B22" s="306"/>
      <c r="C22" s="306"/>
      <c r="D22" s="306"/>
      <c r="E22" s="306"/>
    </row>
    <row r="23" spans="1:6">
      <c r="A23" s="314" t="s">
        <v>8820</v>
      </c>
      <c r="B23" s="313"/>
      <c r="C23" s="313"/>
      <c r="D23" s="313"/>
      <c r="E23" s="313"/>
    </row>
    <row r="24" spans="1:6">
      <c r="A24" s="432" t="s">
        <v>8821</v>
      </c>
      <c r="B24" s="433"/>
      <c r="C24" s="433"/>
      <c r="D24" s="306"/>
      <c r="E24" s="306"/>
    </row>
    <row r="25" spans="1:6">
      <c r="A25" s="307" t="s">
        <v>8822</v>
      </c>
      <c r="B25" s="306"/>
      <c r="C25" s="306"/>
      <c r="D25" s="306"/>
      <c r="E25" s="306"/>
    </row>
    <row r="26" spans="1:6">
      <c r="A26" s="307"/>
      <c r="B26" s="306"/>
      <c r="C26" s="306"/>
      <c r="D26" s="306"/>
      <c r="E26" s="306"/>
    </row>
    <row r="27" spans="1:6">
      <c r="A27" s="165" t="s">
        <v>8815</v>
      </c>
      <c r="B27" s="161"/>
      <c r="C27" s="161"/>
      <c r="D27" s="161"/>
      <c r="E27" s="161"/>
    </row>
    <row r="28" spans="1:6">
      <c r="A28" s="165"/>
      <c r="B28" s="184"/>
      <c r="C28" s="184"/>
      <c r="D28" s="184"/>
      <c r="E28" s="184"/>
    </row>
    <row r="29" spans="1:6">
      <c r="A29" s="317" t="s">
        <v>716</v>
      </c>
      <c r="B29" s="318"/>
      <c r="C29" s="318"/>
      <c r="D29" s="318"/>
      <c r="E29" s="318"/>
      <c r="F29" s="318"/>
    </row>
    <row r="30" spans="1:6">
      <c r="A30" s="75"/>
      <c r="B30" s="75"/>
      <c r="C30" s="75"/>
      <c r="D30" s="75"/>
      <c r="E30" s="75"/>
    </row>
    <row r="31" spans="1:6" ht="15">
      <c r="A31" s="82" t="s">
        <v>96</v>
      </c>
      <c r="B31" s="75"/>
      <c r="C31" s="75"/>
      <c r="D31" s="75"/>
      <c r="E31" s="75"/>
    </row>
    <row r="32" spans="1:6" ht="15">
      <c r="A32" s="77"/>
      <c r="B32" s="316"/>
      <c r="C32" s="316"/>
      <c r="D32" s="316"/>
      <c r="E32" s="316"/>
    </row>
    <row r="33" spans="1:5" ht="28.5" customHeight="1">
      <c r="A33" s="313" t="s">
        <v>474</v>
      </c>
      <c r="B33" s="314"/>
      <c r="C33" s="314"/>
      <c r="D33" s="314"/>
      <c r="E33" s="314"/>
    </row>
    <row r="34" spans="1:5" ht="28.5" customHeight="1">
      <c r="A34" s="311" t="s">
        <v>635</v>
      </c>
      <c r="B34" s="311"/>
      <c r="C34" s="311"/>
      <c r="D34" s="311"/>
      <c r="E34" s="311"/>
    </row>
  </sheetData>
  <customSheetViews>
    <customSheetView guid="{5032A364-B81A-48DA-88DA-AB3B86B47EE9}">
      <selection activeCell="A12" sqref="A12"/>
      <pageMargins left="0.7" right="0.7" top="0.75" bottom="0.75" header="0.3" footer="0.3"/>
    </customSheetView>
  </customSheetViews>
  <mergeCells count="20">
    <mergeCell ref="A34:E34"/>
    <mergeCell ref="F11:H11"/>
    <mergeCell ref="B15:E15"/>
    <mergeCell ref="A20:E20"/>
    <mergeCell ref="A33:E33"/>
    <mergeCell ref="B12:E12"/>
    <mergeCell ref="B14:E14"/>
    <mergeCell ref="B13:E13"/>
    <mergeCell ref="B16:E16"/>
    <mergeCell ref="B19:E19"/>
    <mergeCell ref="B32:E32"/>
    <mergeCell ref="A21:E21"/>
    <mergeCell ref="A29:F29"/>
    <mergeCell ref="A23:E23"/>
    <mergeCell ref="A24:C24"/>
    <mergeCell ref="B8:E8"/>
    <mergeCell ref="B9:E9"/>
    <mergeCell ref="B10:E10"/>
    <mergeCell ref="B11:E11"/>
    <mergeCell ref="B7:E7"/>
  </mergeCells>
  <hyperlinks>
    <hyperlink ref="A8" location="'Annex 1 LV and HV charges'!A1" display="Annex 1 LV and HV charges"/>
    <hyperlink ref="A9" location="'Annex 2 EHV charges'!A1" display="Annex 2 EHV charges"/>
    <hyperlink ref="A10" location="'Annex 3 Preserved charges'!A1" display="Annex 3 Preserved charges"/>
    <hyperlink ref="A11" location="'Annex 4 LDNO charges'!A1" display="Annex 4 LDNO charges"/>
    <hyperlink ref="A12" location="'Annex 5 LLFs'!A1" display="Annex 5 LLFs"/>
    <hyperlink ref="A14" location="'Nodal prices'!A1" display="Nodal prices"/>
    <hyperlink ref="A13" location="'Annex 6 new or amended EHV'!Print_Area" display="Annex 6  Charges for New or Amended Designated EHV Properties"/>
    <hyperlink ref="A15" location="'SSC TPR unit rate lookup'!A1" display="SSC TPR to unit rate lookup table"/>
    <hyperlink ref="A16" location="'Charge Calculator'!B10" display="Charge calculator"/>
    <hyperlink ref="A24:C24" r:id="rId1" display="https://www.ofgem.gov.uk/publications-and-updates/decision-grant-derogations-all-distribution-network-operators-distribution-use-system-charges-202021"/>
  </hyperlinks>
  <pageMargins left="0.70866141732283472" right="0.70866141732283472" top="0.74803149606299213" bottom="0.74803149606299213" header="0.31496062992125984" footer="0.31496062992125984"/>
  <pageSetup paperSize="9" scale="69"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9" ht="27.75" customHeight="1">
      <c r="A1" s="103" t="s">
        <v>87</v>
      </c>
      <c r="B1" s="166"/>
      <c r="C1" s="166"/>
      <c r="D1" s="166"/>
      <c r="E1" s="319" t="s">
        <v>697</v>
      </c>
      <c r="F1" s="319"/>
      <c r="G1" s="319"/>
      <c r="H1" s="319"/>
      <c r="I1" s="319"/>
      <c r="J1" s="319"/>
      <c r="K1" s="319"/>
      <c r="L1" s="167"/>
      <c r="M1" s="167"/>
      <c r="N1" s="167"/>
      <c r="O1" s="167"/>
    </row>
    <row r="2" spans="1:19" ht="27" customHeight="1">
      <c r="A2" s="320" t="str">
        <f>Overview!B4&amp; " - Effective from "&amp;Overview!D4&amp;" - "&amp;Overview!E4&amp;" LV and HV charges in WPD South Wales Area (GSP Group _K)"</f>
        <v>Southern Electric Power Distribution plc - Effective from 1 April 2020 - Final LV and HV charges in WPD South Wales Area (GSP Group _K)</v>
      </c>
      <c r="B2" s="320"/>
      <c r="C2" s="320"/>
      <c r="D2" s="320"/>
      <c r="E2" s="320"/>
      <c r="F2" s="320"/>
      <c r="G2" s="320"/>
      <c r="H2" s="320"/>
      <c r="I2" s="320"/>
      <c r="J2" s="320"/>
      <c r="K2" s="320"/>
      <c r="L2" s="168"/>
      <c r="M2" s="169"/>
      <c r="N2" s="170"/>
      <c r="O2" s="170"/>
    </row>
    <row r="3" spans="1:19" s="95" customFormat="1" ht="15" customHeight="1">
      <c r="A3" s="93"/>
      <c r="B3" s="93"/>
      <c r="C3" s="93"/>
      <c r="D3" s="93"/>
      <c r="E3" s="93"/>
      <c r="F3" s="93"/>
      <c r="G3" s="93"/>
      <c r="H3" s="93"/>
      <c r="I3" s="93"/>
      <c r="J3" s="93"/>
      <c r="K3" s="93"/>
      <c r="L3" s="94"/>
      <c r="M3" s="94"/>
    </row>
    <row r="4" spans="1:19" ht="27" customHeight="1">
      <c r="A4" s="320" t="s">
        <v>496</v>
      </c>
      <c r="B4" s="320"/>
      <c r="C4" s="320"/>
      <c r="D4" s="320"/>
      <c r="E4" s="320"/>
      <c r="F4" s="93"/>
      <c r="G4" s="320" t="s">
        <v>495</v>
      </c>
      <c r="H4" s="320"/>
      <c r="I4" s="320"/>
      <c r="J4" s="320"/>
      <c r="K4" s="320"/>
      <c r="M4" s="2"/>
    </row>
    <row r="5" spans="1:19" ht="28.5" customHeight="1">
      <c r="A5" s="86" t="s">
        <v>80</v>
      </c>
      <c r="B5" s="186" t="s">
        <v>487</v>
      </c>
      <c r="C5" s="321" t="s">
        <v>488</v>
      </c>
      <c r="D5" s="322"/>
      <c r="E5" s="88" t="s">
        <v>489</v>
      </c>
      <c r="F5" s="93"/>
      <c r="G5" s="323"/>
      <c r="H5" s="324"/>
      <c r="I5" s="91" t="s">
        <v>493</v>
      </c>
      <c r="J5" s="92" t="s">
        <v>494</v>
      </c>
      <c r="K5" s="88" t="s">
        <v>489</v>
      </c>
      <c r="L5" s="93"/>
      <c r="M5" s="2"/>
    </row>
    <row r="6" spans="1:19" ht="50.25" customHeight="1">
      <c r="A6" s="248" t="s">
        <v>725</v>
      </c>
      <c r="B6" s="244" t="s">
        <v>757</v>
      </c>
      <c r="C6" s="340" t="s">
        <v>758</v>
      </c>
      <c r="D6" s="340"/>
      <c r="E6" s="249" t="s">
        <v>759</v>
      </c>
      <c r="F6" s="93"/>
      <c r="G6" s="338" t="s">
        <v>760</v>
      </c>
      <c r="H6" s="338"/>
      <c r="I6" s="244" t="s">
        <v>757</v>
      </c>
      <c r="J6" s="245" t="s">
        <v>758</v>
      </c>
      <c r="K6" s="245" t="s">
        <v>759</v>
      </c>
      <c r="L6" s="93"/>
      <c r="N6" s="4"/>
    </row>
    <row r="7" spans="1:19" ht="51.75" customHeight="1">
      <c r="A7" s="248" t="s">
        <v>730</v>
      </c>
      <c r="B7" s="247"/>
      <c r="C7" s="359" t="s">
        <v>761</v>
      </c>
      <c r="D7" s="359"/>
      <c r="E7" s="245" t="s">
        <v>820</v>
      </c>
      <c r="F7" s="93"/>
      <c r="G7" s="338" t="s">
        <v>762</v>
      </c>
      <c r="H7" s="338"/>
      <c r="I7" s="247"/>
      <c r="J7" s="245" t="s">
        <v>763</v>
      </c>
      <c r="K7" s="245" t="s">
        <v>759</v>
      </c>
      <c r="L7" s="93"/>
      <c r="N7" s="4"/>
    </row>
    <row r="8" spans="1:19" ht="38.25">
      <c r="A8" s="250" t="s">
        <v>81</v>
      </c>
      <c r="B8" s="340" t="s">
        <v>82</v>
      </c>
      <c r="C8" s="340"/>
      <c r="D8" s="340"/>
      <c r="E8" s="340"/>
      <c r="F8" s="93"/>
      <c r="G8" s="338" t="s">
        <v>730</v>
      </c>
      <c r="H8" s="338"/>
      <c r="I8" s="247"/>
      <c r="J8" s="245" t="s">
        <v>761</v>
      </c>
      <c r="K8" s="245" t="s">
        <v>764</v>
      </c>
      <c r="L8" s="93"/>
      <c r="N8" s="4"/>
    </row>
    <row r="9" spans="1:19" s="87" customFormat="1" ht="36" customHeight="1">
      <c r="A9" s="195"/>
      <c r="B9" s="195"/>
      <c r="C9" s="357"/>
      <c r="D9" s="358"/>
      <c r="E9" s="195"/>
      <c r="F9" s="93"/>
      <c r="G9" s="338" t="s">
        <v>81</v>
      </c>
      <c r="H9" s="338"/>
      <c r="I9" s="335" t="s">
        <v>82</v>
      </c>
      <c r="J9" s="336"/>
      <c r="K9" s="337"/>
      <c r="L9" s="93"/>
      <c r="M9" s="59"/>
      <c r="N9" s="59"/>
    </row>
    <row r="10" spans="1:19" s="95" customFormat="1" ht="27" customHeight="1">
      <c r="A10" s="93"/>
      <c r="B10" s="93"/>
      <c r="C10" s="93"/>
      <c r="D10" s="93"/>
      <c r="E10" s="93"/>
      <c r="F10" s="94"/>
      <c r="G10" s="94"/>
      <c r="H10" s="94"/>
      <c r="I10" s="94"/>
      <c r="J10" s="94"/>
      <c r="K10" s="94"/>
      <c r="L10" s="94"/>
      <c r="M10" s="94"/>
    </row>
    <row r="11" spans="1:19" s="95" customFormat="1" ht="12.75" customHeight="1">
      <c r="A11" s="93"/>
      <c r="B11" s="93"/>
      <c r="C11" s="93"/>
      <c r="D11" s="93"/>
      <c r="E11" s="93"/>
      <c r="F11" s="93"/>
      <c r="G11" s="93"/>
      <c r="H11" s="93"/>
      <c r="I11" s="93"/>
      <c r="J11" s="93"/>
      <c r="K11" s="93"/>
      <c r="L11" s="94"/>
      <c r="M11" s="94"/>
    </row>
    <row r="12" spans="1:19"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9" ht="32.25" customHeight="1">
      <c r="A13" s="17" t="s">
        <v>0</v>
      </c>
      <c r="B13" s="47" t="s">
        <v>8285</v>
      </c>
      <c r="C13" s="74">
        <v>1</v>
      </c>
      <c r="D13" s="48">
        <v>2.8809999999999998</v>
      </c>
      <c r="E13" s="49"/>
      <c r="F13" s="49"/>
      <c r="G13" s="54">
        <v>4.3899999999999997</v>
      </c>
      <c r="H13" s="55"/>
      <c r="I13" s="55"/>
      <c r="J13" s="49"/>
      <c r="K13" s="51"/>
    </row>
    <row r="14" spans="1:19" ht="32.25" customHeight="1">
      <c r="A14" s="17" t="s">
        <v>1</v>
      </c>
      <c r="B14" s="47" t="s">
        <v>8286</v>
      </c>
      <c r="C14" s="74">
        <v>2</v>
      </c>
      <c r="D14" s="48">
        <v>3.048</v>
      </c>
      <c r="E14" s="48">
        <v>1.4990000000000001</v>
      </c>
      <c r="F14" s="49"/>
      <c r="G14" s="54">
        <v>4.3899999999999997</v>
      </c>
      <c r="H14" s="55"/>
      <c r="I14" s="55"/>
      <c r="J14" s="49"/>
      <c r="K14" s="51"/>
    </row>
    <row r="15" spans="1:19" ht="32.25" customHeight="1">
      <c r="A15" s="17" t="s">
        <v>11</v>
      </c>
      <c r="B15" s="47" t="s">
        <v>8205</v>
      </c>
      <c r="C15" s="74">
        <v>2</v>
      </c>
      <c r="D15" s="48">
        <v>1.4850000000000001</v>
      </c>
      <c r="E15" s="49"/>
      <c r="F15" s="49"/>
      <c r="G15" s="55"/>
      <c r="H15" s="55"/>
      <c r="I15" s="55"/>
      <c r="J15" s="49"/>
      <c r="K15" s="51"/>
    </row>
    <row r="16" spans="1:19" s="4" customFormat="1" ht="32.25" customHeight="1">
      <c r="A16" s="17" t="s">
        <v>12</v>
      </c>
      <c r="B16" s="52" t="s">
        <v>8287</v>
      </c>
      <c r="C16" s="74">
        <v>3</v>
      </c>
      <c r="D16" s="48">
        <v>2.331</v>
      </c>
      <c r="E16" s="49"/>
      <c r="F16" s="49"/>
      <c r="G16" s="54">
        <v>8.76</v>
      </c>
      <c r="H16" s="55"/>
      <c r="I16" s="55"/>
      <c r="J16" s="49"/>
      <c r="K16" s="51"/>
      <c r="N16" s="2"/>
      <c r="O16" s="2"/>
      <c r="P16" s="2"/>
      <c r="Q16" s="2"/>
      <c r="R16" s="2"/>
      <c r="S16" s="2"/>
    </row>
    <row r="17" spans="1:19" s="4" customFormat="1" ht="32.25" customHeight="1">
      <c r="A17" s="17" t="s">
        <v>13</v>
      </c>
      <c r="B17" s="47" t="s">
        <v>8288</v>
      </c>
      <c r="C17" s="74">
        <v>4</v>
      </c>
      <c r="D17" s="48">
        <v>2.7210000000000001</v>
      </c>
      <c r="E17" s="48">
        <v>1.502</v>
      </c>
      <c r="F17" s="49"/>
      <c r="G17" s="54">
        <v>8.76</v>
      </c>
      <c r="H17" s="55"/>
      <c r="I17" s="55"/>
      <c r="J17" s="49"/>
      <c r="K17" s="51"/>
      <c r="N17" s="2"/>
      <c r="O17" s="2"/>
      <c r="P17" s="2"/>
      <c r="Q17" s="2"/>
      <c r="R17" s="2"/>
      <c r="S17" s="2"/>
    </row>
    <row r="18" spans="1:19" s="4" customFormat="1" ht="32.25" customHeight="1">
      <c r="A18" s="17" t="s">
        <v>14</v>
      </c>
      <c r="B18" s="47" t="s">
        <v>8205</v>
      </c>
      <c r="C18" s="74">
        <v>4</v>
      </c>
      <c r="D18" s="48">
        <v>1.486</v>
      </c>
      <c r="E18" s="49"/>
      <c r="F18" s="49"/>
      <c r="G18" s="55"/>
      <c r="H18" s="55"/>
      <c r="I18" s="55"/>
      <c r="J18" s="49"/>
      <c r="K18" s="51"/>
      <c r="N18" s="2"/>
      <c r="O18" s="2"/>
      <c r="P18" s="2"/>
      <c r="Q18" s="2"/>
      <c r="R18" s="2"/>
      <c r="S18" s="2"/>
    </row>
    <row r="19" spans="1:19" s="4" customFormat="1" ht="32.25" customHeight="1">
      <c r="A19" s="17" t="s">
        <v>2</v>
      </c>
      <c r="B19" s="52" t="s">
        <v>8289</v>
      </c>
      <c r="C19" s="74" t="s">
        <v>20</v>
      </c>
      <c r="D19" s="48">
        <v>2.56</v>
      </c>
      <c r="E19" s="48">
        <v>1.4490000000000001</v>
      </c>
      <c r="F19" s="49"/>
      <c r="G19" s="54">
        <v>39.409999999999997</v>
      </c>
      <c r="H19" s="55"/>
      <c r="I19" s="55"/>
      <c r="J19" s="49"/>
      <c r="K19" s="51"/>
      <c r="N19" s="2"/>
      <c r="O19" s="2"/>
      <c r="P19" s="2"/>
      <c r="Q19" s="2"/>
      <c r="R19" s="2"/>
      <c r="S19" s="2"/>
    </row>
    <row r="20" spans="1:19" s="4" customFormat="1" ht="32.25" customHeight="1">
      <c r="A20" s="17" t="s">
        <v>15</v>
      </c>
      <c r="B20" s="52">
        <v>414</v>
      </c>
      <c r="C20" s="74" t="s">
        <v>20</v>
      </c>
      <c r="D20" s="48">
        <v>2.4569999999999999</v>
      </c>
      <c r="E20" s="48">
        <v>1.4410000000000001</v>
      </c>
      <c r="F20" s="49"/>
      <c r="G20" s="54">
        <v>20.059999999999999</v>
      </c>
      <c r="H20" s="55"/>
      <c r="I20" s="55"/>
      <c r="J20" s="49"/>
      <c r="K20" s="51"/>
      <c r="N20" s="2"/>
      <c r="O20" s="2"/>
      <c r="P20" s="2"/>
      <c r="Q20" s="2"/>
      <c r="R20" s="2"/>
      <c r="S20" s="2"/>
    </row>
    <row r="21" spans="1:19" s="4" customFormat="1" ht="32.25" customHeight="1">
      <c r="A21" s="17" t="s">
        <v>16</v>
      </c>
      <c r="B21" s="28"/>
      <c r="C21" s="74"/>
      <c r="D21" s="48"/>
      <c r="E21" s="48"/>
      <c r="F21" s="49"/>
      <c r="G21" s="54"/>
      <c r="H21" s="55"/>
      <c r="I21" s="55"/>
      <c r="J21" s="49"/>
      <c r="K21" s="51"/>
      <c r="N21" s="2"/>
      <c r="O21" s="2"/>
      <c r="P21" s="2"/>
      <c r="Q21" s="2"/>
      <c r="R21" s="2"/>
      <c r="S21" s="2"/>
    </row>
    <row r="22" spans="1:19" s="4" customFormat="1" ht="32.25" customHeight="1">
      <c r="A22" s="17" t="s">
        <v>558</v>
      </c>
      <c r="B22" s="52" t="s">
        <v>8723</v>
      </c>
      <c r="C22" s="74" t="s">
        <v>6783</v>
      </c>
      <c r="D22" s="156">
        <v>11.396000000000001</v>
      </c>
      <c r="E22" s="157">
        <v>2.0390000000000001</v>
      </c>
      <c r="F22" s="158">
        <v>1.494</v>
      </c>
      <c r="G22" s="54">
        <v>4.3899999999999997</v>
      </c>
      <c r="H22" s="55"/>
      <c r="I22" s="55"/>
      <c r="J22" s="49"/>
      <c r="K22" s="51"/>
      <c r="N22" s="2"/>
      <c r="O22" s="2"/>
      <c r="P22" s="2"/>
      <c r="Q22" s="2"/>
      <c r="R22" s="2"/>
      <c r="S22" s="2"/>
    </row>
    <row r="23" spans="1:19" s="4" customFormat="1" ht="32.25" customHeight="1">
      <c r="A23" s="17" t="s">
        <v>559</v>
      </c>
      <c r="B23" s="52" t="s">
        <v>8724</v>
      </c>
      <c r="C23" s="74" t="s">
        <v>6783</v>
      </c>
      <c r="D23" s="156">
        <v>9.9580000000000002</v>
      </c>
      <c r="E23" s="157">
        <v>1.9279999999999999</v>
      </c>
      <c r="F23" s="158">
        <v>1.46</v>
      </c>
      <c r="G23" s="54">
        <v>8.76</v>
      </c>
      <c r="H23" s="55"/>
      <c r="I23" s="55"/>
      <c r="J23" s="49"/>
      <c r="K23" s="51"/>
      <c r="N23" s="2"/>
      <c r="O23" s="2"/>
      <c r="P23" s="2"/>
      <c r="Q23" s="2"/>
      <c r="R23" s="2"/>
      <c r="S23" s="2"/>
    </row>
    <row r="24" spans="1:19" s="4" customFormat="1" ht="32.25" customHeight="1">
      <c r="A24" s="17" t="s">
        <v>17</v>
      </c>
      <c r="B24" s="51" t="s">
        <v>8290</v>
      </c>
      <c r="C24" s="74" t="s">
        <v>6783</v>
      </c>
      <c r="D24" s="156">
        <v>8.0790000000000006</v>
      </c>
      <c r="E24" s="157">
        <v>1.774</v>
      </c>
      <c r="F24" s="158">
        <v>1.427</v>
      </c>
      <c r="G24" s="54">
        <v>13.21</v>
      </c>
      <c r="H24" s="54">
        <v>3.18</v>
      </c>
      <c r="I24" s="155">
        <v>6.81</v>
      </c>
      <c r="J24" s="48">
        <v>0.28000000000000003</v>
      </c>
      <c r="K24" s="51"/>
      <c r="N24" s="2"/>
      <c r="O24" s="2"/>
      <c r="P24" s="2"/>
      <c r="Q24" s="2"/>
      <c r="R24" s="2"/>
      <c r="S24" s="2"/>
    </row>
    <row r="25" spans="1:19" s="4" customFormat="1" ht="32.25" customHeight="1">
      <c r="A25" s="17" t="s">
        <v>18</v>
      </c>
      <c r="B25" s="51">
        <v>447</v>
      </c>
      <c r="C25" s="74" t="s">
        <v>6783</v>
      </c>
      <c r="D25" s="156">
        <v>6.2060000000000004</v>
      </c>
      <c r="E25" s="157">
        <v>1.617</v>
      </c>
      <c r="F25" s="158">
        <v>1.4</v>
      </c>
      <c r="G25" s="54">
        <v>10.31</v>
      </c>
      <c r="H25" s="54">
        <v>3.58</v>
      </c>
      <c r="I25" s="155">
        <v>6.7</v>
      </c>
      <c r="J25" s="48">
        <v>0.20100000000000001</v>
      </c>
      <c r="K25" s="51"/>
      <c r="N25" s="2"/>
      <c r="O25" s="2"/>
      <c r="P25" s="2"/>
      <c r="Q25" s="2"/>
      <c r="R25" s="2"/>
      <c r="S25" s="2"/>
    </row>
    <row r="26" spans="1:19" s="4" customFormat="1" ht="32.25" customHeight="1">
      <c r="A26" s="17" t="s">
        <v>19</v>
      </c>
      <c r="B26" s="51" t="s">
        <v>8291</v>
      </c>
      <c r="C26" s="74" t="s">
        <v>6783</v>
      </c>
      <c r="D26" s="156">
        <v>5.0990000000000002</v>
      </c>
      <c r="E26" s="157">
        <v>1.526</v>
      </c>
      <c r="F26" s="158">
        <v>1.373</v>
      </c>
      <c r="G26" s="54">
        <v>95.18</v>
      </c>
      <c r="H26" s="54">
        <v>3.65</v>
      </c>
      <c r="I26" s="155">
        <v>7.1</v>
      </c>
      <c r="J26" s="48">
        <v>0.14799999999999999</v>
      </c>
      <c r="K26" s="51"/>
      <c r="N26" s="2"/>
      <c r="O26" s="2"/>
      <c r="P26" s="2"/>
      <c r="Q26" s="2"/>
      <c r="R26" s="2"/>
      <c r="S26" s="2"/>
    </row>
    <row r="27" spans="1:19" s="4" customFormat="1" ht="32.25" customHeight="1">
      <c r="A27" s="17" t="s">
        <v>181</v>
      </c>
      <c r="B27" s="51" t="s">
        <v>8806</v>
      </c>
      <c r="C27" s="74">
        <v>8</v>
      </c>
      <c r="D27" s="48">
        <v>3.2130000000000001</v>
      </c>
      <c r="E27" s="49"/>
      <c r="F27" s="49"/>
      <c r="G27" s="55"/>
      <c r="H27" s="55"/>
      <c r="I27" s="55"/>
      <c r="J27" s="49"/>
      <c r="K27" s="51"/>
      <c r="N27" s="2"/>
      <c r="O27" s="2"/>
      <c r="P27" s="2"/>
      <c r="Q27" s="2"/>
      <c r="R27" s="2"/>
      <c r="S27" s="2"/>
    </row>
    <row r="28" spans="1:19" s="4" customFormat="1" ht="32.25" customHeight="1">
      <c r="A28" s="17" t="s">
        <v>182</v>
      </c>
      <c r="B28" s="51" t="s">
        <v>8292</v>
      </c>
      <c r="C28" s="74">
        <v>1</v>
      </c>
      <c r="D28" s="48">
        <v>3.4740000000000002</v>
      </c>
      <c r="E28" s="49"/>
      <c r="F28" s="49"/>
      <c r="G28" s="55"/>
      <c r="H28" s="55"/>
      <c r="I28" s="55"/>
      <c r="J28" s="49"/>
      <c r="K28" s="51"/>
      <c r="N28" s="2"/>
      <c r="O28" s="2"/>
      <c r="P28" s="2"/>
      <c r="Q28" s="2"/>
      <c r="R28" s="2"/>
      <c r="S28" s="2"/>
    </row>
    <row r="29" spans="1:19" s="4" customFormat="1" ht="32.25" customHeight="1">
      <c r="A29" s="17" t="s">
        <v>183</v>
      </c>
      <c r="B29" s="51" t="s">
        <v>8293</v>
      </c>
      <c r="C29" s="74">
        <v>1</v>
      </c>
      <c r="D29" s="48">
        <v>4.2510000000000003</v>
      </c>
      <c r="E29" s="49"/>
      <c r="F29" s="49"/>
      <c r="G29" s="55"/>
      <c r="H29" s="55"/>
      <c r="I29" s="55"/>
      <c r="J29" s="49"/>
      <c r="K29" s="51"/>
      <c r="N29" s="2"/>
      <c r="O29" s="2"/>
      <c r="P29" s="2"/>
      <c r="Q29" s="2"/>
      <c r="R29" s="2"/>
      <c r="S29" s="2"/>
    </row>
    <row r="30" spans="1:19" s="4" customFormat="1" ht="32.25" customHeight="1">
      <c r="A30" s="17" t="s">
        <v>184</v>
      </c>
      <c r="B30" s="51" t="s">
        <v>8294</v>
      </c>
      <c r="C30" s="74">
        <v>1</v>
      </c>
      <c r="D30" s="48">
        <v>2.9630000000000001</v>
      </c>
      <c r="E30" s="49"/>
      <c r="F30" s="49"/>
      <c r="G30" s="55"/>
      <c r="H30" s="55"/>
      <c r="I30" s="55"/>
      <c r="J30" s="49"/>
      <c r="K30" s="51"/>
      <c r="N30" s="2"/>
      <c r="O30" s="2"/>
      <c r="P30" s="2"/>
      <c r="Q30" s="2"/>
      <c r="R30" s="2"/>
      <c r="S30" s="2"/>
    </row>
    <row r="31" spans="1:19" s="4" customFormat="1" ht="32.25" customHeight="1">
      <c r="A31" s="17" t="s">
        <v>3</v>
      </c>
      <c r="B31" s="51">
        <v>570</v>
      </c>
      <c r="C31" s="74" t="s">
        <v>6783</v>
      </c>
      <c r="D31" s="159">
        <v>25.041</v>
      </c>
      <c r="E31" s="160">
        <v>3.0979999999999999</v>
      </c>
      <c r="F31" s="158">
        <v>2.3740000000000001</v>
      </c>
      <c r="G31" s="55"/>
      <c r="H31" s="55"/>
      <c r="I31" s="55"/>
      <c r="J31" s="49"/>
      <c r="K31" s="51"/>
      <c r="N31" s="2"/>
      <c r="O31" s="2"/>
      <c r="P31" s="2"/>
      <c r="Q31" s="2"/>
      <c r="R31" s="2"/>
      <c r="S31" s="2"/>
    </row>
    <row r="32" spans="1:19" s="4" customFormat="1" ht="32.25" customHeight="1">
      <c r="A32" s="17" t="s">
        <v>560</v>
      </c>
      <c r="B32" s="52" t="s">
        <v>8807</v>
      </c>
      <c r="C32" s="74" t="s">
        <v>2254</v>
      </c>
      <c r="D32" s="48">
        <v>-0.83899999999999997</v>
      </c>
      <c r="E32" s="49"/>
      <c r="F32" s="49"/>
      <c r="G32" s="54">
        <v>0</v>
      </c>
      <c r="H32" s="55"/>
      <c r="I32" s="55"/>
      <c r="J32" s="49"/>
      <c r="K32" s="51"/>
      <c r="N32" s="2"/>
      <c r="O32" s="2"/>
      <c r="P32" s="2"/>
      <c r="Q32" s="2"/>
      <c r="R32" s="2"/>
      <c r="S32" s="2"/>
    </row>
    <row r="33" spans="1:19" s="4" customFormat="1" ht="32.25" customHeight="1">
      <c r="A33" s="17" t="s">
        <v>10</v>
      </c>
      <c r="B33" s="51" t="s">
        <v>8205</v>
      </c>
      <c r="C33" s="74">
        <v>8</v>
      </c>
      <c r="D33" s="48">
        <v>-0.76500000000000001</v>
      </c>
      <c r="E33" s="49"/>
      <c r="F33" s="49"/>
      <c r="G33" s="54">
        <v>0</v>
      </c>
      <c r="H33" s="55"/>
      <c r="I33" s="55"/>
      <c r="J33" s="49"/>
      <c r="K33" s="51"/>
      <c r="N33" s="2"/>
      <c r="O33" s="2"/>
      <c r="P33" s="2"/>
      <c r="Q33" s="2"/>
      <c r="R33" s="2"/>
      <c r="S33" s="2"/>
    </row>
    <row r="34" spans="1:19" s="4" customFormat="1" ht="32.25" customHeight="1">
      <c r="A34" s="17" t="s">
        <v>4</v>
      </c>
      <c r="B34" s="51">
        <v>297</v>
      </c>
      <c r="C34" s="74" t="s">
        <v>6783</v>
      </c>
      <c r="D34" s="48">
        <v>-0.83899999999999997</v>
      </c>
      <c r="E34" s="49"/>
      <c r="F34" s="49"/>
      <c r="G34" s="54">
        <v>0</v>
      </c>
      <c r="H34" s="55"/>
      <c r="I34" s="55"/>
      <c r="J34" s="48">
        <v>0.30199999999999999</v>
      </c>
      <c r="K34" s="51"/>
      <c r="N34" s="2"/>
      <c r="O34" s="2"/>
      <c r="P34" s="2"/>
      <c r="Q34" s="2"/>
      <c r="R34" s="2"/>
      <c r="S34" s="2"/>
    </row>
    <row r="35" spans="1:19" s="4" customFormat="1" ht="32.25" customHeight="1">
      <c r="A35" s="17" t="s">
        <v>691</v>
      </c>
      <c r="B35" s="51">
        <v>61</v>
      </c>
      <c r="C35" s="74" t="s">
        <v>6783</v>
      </c>
      <c r="D35" s="48">
        <v>-0.83899999999999997</v>
      </c>
      <c r="E35" s="49"/>
      <c r="F35" s="49"/>
      <c r="G35" s="54">
        <v>0</v>
      </c>
      <c r="H35" s="55"/>
      <c r="I35" s="55"/>
      <c r="J35" s="49"/>
      <c r="K35" s="51"/>
      <c r="N35" s="2"/>
      <c r="O35" s="2"/>
      <c r="P35" s="2"/>
      <c r="Q35" s="2"/>
      <c r="R35" s="2"/>
      <c r="S35" s="2"/>
    </row>
    <row r="36" spans="1:19" s="4" customFormat="1" ht="32.25" customHeight="1">
      <c r="A36" s="17" t="s">
        <v>5</v>
      </c>
      <c r="B36" s="51">
        <v>57</v>
      </c>
      <c r="C36" s="74" t="s">
        <v>6783</v>
      </c>
      <c r="D36" s="156">
        <v>-7.0289999999999999</v>
      </c>
      <c r="E36" s="157">
        <v>-0.54400000000000004</v>
      </c>
      <c r="F36" s="158">
        <v>-0.16600000000000001</v>
      </c>
      <c r="G36" s="54">
        <v>0</v>
      </c>
      <c r="H36" s="55"/>
      <c r="I36" s="55"/>
      <c r="J36" s="48">
        <v>0.30199999999999999</v>
      </c>
      <c r="K36" s="51"/>
      <c r="N36" s="2"/>
      <c r="O36" s="2"/>
      <c r="P36" s="2"/>
      <c r="Q36" s="2"/>
      <c r="R36" s="2"/>
      <c r="S36" s="2"/>
    </row>
    <row r="37" spans="1:19" s="4" customFormat="1" ht="32.25" customHeight="1">
      <c r="A37" s="17" t="s">
        <v>692</v>
      </c>
      <c r="B37" s="51">
        <v>62</v>
      </c>
      <c r="C37" s="74" t="s">
        <v>6783</v>
      </c>
      <c r="D37" s="156">
        <v>-7.0289999999999999</v>
      </c>
      <c r="E37" s="157">
        <v>-0.54400000000000004</v>
      </c>
      <c r="F37" s="158">
        <v>-0.16600000000000001</v>
      </c>
      <c r="G37" s="54">
        <v>0</v>
      </c>
      <c r="H37" s="55"/>
      <c r="I37" s="55"/>
      <c r="J37" s="49"/>
      <c r="K37" s="51"/>
      <c r="N37" s="2"/>
      <c r="O37" s="2"/>
      <c r="P37" s="2"/>
      <c r="Q37" s="2"/>
      <c r="R37" s="2"/>
      <c r="S37" s="2"/>
    </row>
    <row r="38" spans="1:19" s="4" customFormat="1" ht="32.25" customHeight="1">
      <c r="A38" s="17" t="s">
        <v>6</v>
      </c>
      <c r="B38" s="51">
        <v>59</v>
      </c>
      <c r="C38" s="74" t="s">
        <v>6783</v>
      </c>
      <c r="D38" s="48">
        <v>-0.76500000000000001</v>
      </c>
      <c r="E38" s="49"/>
      <c r="F38" s="49"/>
      <c r="G38" s="54">
        <v>0</v>
      </c>
      <c r="H38" s="55"/>
      <c r="I38" s="55"/>
      <c r="J38" s="48">
        <v>0.254</v>
      </c>
      <c r="K38" s="51"/>
      <c r="N38" s="2"/>
      <c r="O38" s="2"/>
      <c r="P38" s="2"/>
      <c r="Q38" s="2"/>
      <c r="R38" s="2"/>
      <c r="S38" s="2"/>
    </row>
    <row r="39" spans="1:19" s="4" customFormat="1" ht="32.25" customHeight="1">
      <c r="A39" s="17" t="s">
        <v>693</v>
      </c>
      <c r="B39" s="51" t="s">
        <v>8295</v>
      </c>
      <c r="C39" s="74" t="s">
        <v>6783</v>
      </c>
      <c r="D39" s="48">
        <v>-0.76500000000000001</v>
      </c>
      <c r="E39" s="49"/>
      <c r="F39" s="49"/>
      <c r="G39" s="54">
        <v>0</v>
      </c>
      <c r="H39" s="55"/>
      <c r="I39" s="55"/>
      <c r="J39" s="49"/>
      <c r="K39" s="51"/>
      <c r="N39" s="2"/>
      <c r="O39" s="2"/>
      <c r="P39" s="2"/>
      <c r="Q39" s="2"/>
      <c r="R39" s="2"/>
      <c r="S39" s="2"/>
    </row>
    <row r="40" spans="1:19" s="4" customFormat="1" ht="32.25" customHeight="1">
      <c r="A40" s="17" t="s">
        <v>7</v>
      </c>
      <c r="B40" s="51">
        <v>58</v>
      </c>
      <c r="C40" s="74" t="s">
        <v>6783</v>
      </c>
      <c r="D40" s="156">
        <v>-6.3949999999999996</v>
      </c>
      <c r="E40" s="157">
        <v>-0.49099999999999999</v>
      </c>
      <c r="F40" s="158">
        <v>-0.158</v>
      </c>
      <c r="G40" s="54">
        <v>0</v>
      </c>
      <c r="H40" s="55"/>
      <c r="I40" s="55"/>
      <c r="J40" s="48">
        <v>0.254</v>
      </c>
      <c r="K40" s="51"/>
      <c r="N40" s="2"/>
      <c r="O40" s="2"/>
      <c r="P40" s="2"/>
      <c r="Q40" s="2"/>
      <c r="R40" s="2"/>
      <c r="S40" s="2"/>
    </row>
    <row r="41" spans="1:19" s="4" customFormat="1" ht="32.25" customHeight="1">
      <c r="A41" s="17" t="s">
        <v>694</v>
      </c>
      <c r="B41" s="51" t="s">
        <v>8296</v>
      </c>
      <c r="C41" s="74" t="s">
        <v>6783</v>
      </c>
      <c r="D41" s="156">
        <v>-6.3949999999999996</v>
      </c>
      <c r="E41" s="157">
        <v>-0.49099999999999999</v>
      </c>
      <c r="F41" s="158">
        <v>-0.158</v>
      </c>
      <c r="G41" s="54">
        <v>0</v>
      </c>
      <c r="H41" s="55"/>
      <c r="I41" s="55"/>
      <c r="J41" s="49"/>
      <c r="K41" s="51"/>
      <c r="N41" s="2"/>
      <c r="O41" s="2"/>
      <c r="P41" s="2"/>
      <c r="Q41" s="2"/>
      <c r="R41" s="2"/>
      <c r="S41" s="2"/>
    </row>
    <row r="42" spans="1:19" s="4" customFormat="1" ht="32.25" customHeight="1">
      <c r="A42" s="17" t="s">
        <v>8</v>
      </c>
      <c r="B42" s="51">
        <v>298</v>
      </c>
      <c r="C42" s="74" t="s">
        <v>6783</v>
      </c>
      <c r="D42" s="48">
        <v>-0.52100000000000002</v>
      </c>
      <c r="E42" s="49"/>
      <c r="F42" s="49"/>
      <c r="G42" s="54">
        <v>59.57</v>
      </c>
      <c r="H42" s="55"/>
      <c r="I42" s="55"/>
      <c r="J42" s="48">
        <v>0.21199999999999999</v>
      </c>
      <c r="K42" s="51"/>
      <c r="N42" s="2"/>
      <c r="O42" s="2"/>
      <c r="P42" s="2"/>
      <c r="Q42" s="2"/>
      <c r="R42" s="2"/>
      <c r="S42" s="2"/>
    </row>
    <row r="43" spans="1:19" s="4" customFormat="1" ht="32.25" customHeight="1">
      <c r="A43" s="17" t="s">
        <v>695</v>
      </c>
      <c r="B43" s="51" t="s">
        <v>8297</v>
      </c>
      <c r="C43" s="74" t="s">
        <v>6783</v>
      </c>
      <c r="D43" s="48">
        <v>-0.52100000000000002</v>
      </c>
      <c r="E43" s="49"/>
      <c r="F43" s="49"/>
      <c r="G43" s="54">
        <v>59.57</v>
      </c>
      <c r="H43" s="55"/>
      <c r="I43" s="55"/>
      <c r="J43" s="49"/>
      <c r="K43" s="51"/>
      <c r="N43" s="2"/>
      <c r="O43" s="2"/>
      <c r="P43" s="2"/>
      <c r="Q43" s="2"/>
      <c r="R43" s="2"/>
      <c r="S43" s="2"/>
    </row>
    <row r="44" spans="1:19" s="4" customFormat="1" ht="32.25" customHeight="1">
      <c r="A44" s="17" t="s">
        <v>9</v>
      </c>
      <c r="B44" s="51">
        <v>60</v>
      </c>
      <c r="C44" s="74" t="s">
        <v>6783</v>
      </c>
      <c r="D44" s="156">
        <v>-4.319</v>
      </c>
      <c r="E44" s="157">
        <v>-0.313</v>
      </c>
      <c r="F44" s="158">
        <v>-0.13</v>
      </c>
      <c r="G44" s="54">
        <v>59.57</v>
      </c>
      <c r="H44" s="55"/>
      <c r="I44" s="55"/>
      <c r="J44" s="48">
        <v>0.21199999999999999</v>
      </c>
      <c r="K44" s="51"/>
      <c r="N44" s="2"/>
      <c r="O44" s="2"/>
      <c r="P44" s="2"/>
      <c r="Q44" s="2"/>
      <c r="R44" s="2"/>
      <c r="S44" s="2"/>
    </row>
    <row r="45" spans="1:19" s="4" customFormat="1" ht="32.25" customHeight="1">
      <c r="A45" s="17" t="s">
        <v>696</v>
      </c>
      <c r="B45" s="51" t="s">
        <v>8298</v>
      </c>
      <c r="C45" s="74" t="s">
        <v>6783</v>
      </c>
      <c r="D45" s="156">
        <v>-4.319</v>
      </c>
      <c r="E45" s="157">
        <v>-0.313</v>
      </c>
      <c r="F45" s="158">
        <v>-0.13</v>
      </c>
      <c r="G45" s="54">
        <v>59.57</v>
      </c>
      <c r="H45" s="55"/>
      <c r="I45" s="55"/>
      <c r="J45" s="49"/>
      <c r="K45" s="51"/>
      <c r="N45" s="2"/>
      <c r="O45" s="2"/>
      <c r="P45" s="2"/>
      <c r="Q45" s="2"/>
      <c r="R45" s="2"/>
      <c r="S45" s="2"/>
    </row>
  </sheetData>
  <mergeCells count="15">
    <mergeCell ref="C9:D9"/>
    <mergeCell ref="G9:H9"/>
    <mergeCell ref="B8:E8"/>
    <mergeCell ref="I9:K9"/>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ignoredErrors>
    <ignoredError sqref="C22:C4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S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9" ht="27.75" customHeight="1">
      <c r="A1" s="103" t="s">
        <v>87</v>
      </c>
      <c r="B1" s="166"/>
      <c r="C1" s="166"/>
      <c r="D1" s="166"/>
      <c r="E1" s="319" t="s">
        <v>697</v>
      </c>
      <c r="F1" s="319"/>
      <c r="G1" s="319"/>
      <c r="H1" s="319"/>
      <c r="I1" s="319"/>
      <c r="J1" s="319"/>
      <c r="K1" s="319"/>
      <c r="L1" s="167"/>
      <c r="M1" s="167"/>
      <c r="N1" s="167"/>
      <c r="O1" s="167"/>
    </row>
    <row r="2" spans="1:19" ht="27" customHeight="1">
      <c r="A2" s="320" t="str">
        <f>Overview!B4&amp; " - Effective from "&amp;Overview!D4&amp;" - "&amp;Overview!E4&amp;" LV and HV charges in WPD South West Area (GSP Group _L)"</f>
        <v>Southern Electric Power Distribution plc - Effective from 1 April 2020 - Final LV and HV charges in WPD South West Area (GSP Group _L)</v>
      </c>
      <c r="B2" s="320"/>
      <c r="C2" s="320"/>
      <c r="D2" s="320"/>
      <c r="E2" s="320"/>
      <c r="F2" s="320"/>
      <c r="G2" s="320"/>
      <c r="H2" s="320"/>
      <c r="I2" s="320"/>
      <c r="J2" s="320"/>
      <c r="K2" s="320"/>
      <c r="L2" s="168"/>
      <c r="M2" s="169"/>
      <c r="N2" s="170"/>
      <c r="O2" s="170"/>
    </row>
    <row r="3" spans="1:19" s="95" customFormat="1" ht="15" customHeight="1">
      <c r="A3" s="93"/>
      <c r="B3" s="93"/>
      <c r="C3" s="93"/>
      <c r="D3" s="93"/>
      <c r="E3" s="93"/>
      <c r="F3" s="93"/>
      <c r="G3" s="93"/>
      <c r="H3" s="93"/>
      <c r="I3" s="93"/>
      <c r="J3" s="93"/>
      <c r="K3" s="93"/>
      <c r="L3" s="94"/>
      <c r="M3" s="94"/>
    </row>
    <row r="4" spans="1:19" ht="27" customHeight="1">
      <c r="A4" s="320" t="s">
        <v>496</v>
      </c>
      <c r="B4" s="320"/>
      <c r="C4" s="320"/>
      <c r="D4" s="320"/>
      <c r="E4" s="320"/>
      <c r="F4" s="93"/>
      <c r="G4" s="320" t="s">
        <v>495</v>
      </c>
      <c r="H4" s="320"/>
      <c r="I4" s="320"/>
      <c r="J4" s="320"/>
      <c r="K4" s="320"/>
      <c r="M4" s="2"/>
    </row>
    <row r="5" spans="1:19" ht="28.5" customHeight="1">
      <c r="A5" s="86" t="s">
        <v>80</v>
      </c>
      <c r="B5" s="186" t="s">
        <v>487</v>
      </c>
      <c r="C5" s="321" t="s">
        <v>488</v>
      </c>
      <c r="D5" s="322"/>
      <c r="E5" s="88" t="s">
        <v>489</v>
      </c>
      <c r="F5" s="93"/>
      <c r="G5" s="323"/>
      <c r="H5" s="324"/>
      <c r="I5" s="91" t="s">
        <v>493</v>
      </c>
      <c r="J5" s="92" t="s">
        <v>494</v>
      </c>
      <c r="K5" s="88" t="s">
        <v>489</v>
      </c>
      <c r="L5" s="93"/>
      <c r="M5" s="2"/>
    </row>
    <row r="6" spans="1:19" ht="43.5" customHeight="1">
      <c r="A6" s="237" t="s">
        <v>725</v>
      </c>
      <c r="B6" s="22" t="s">
        <v>765</v>
      </c>
      <c r="C6" s="332" t="s">
        <v>766</v>
      </c>
      <c r="D6" s="332"/>
      <c r="E6" s="185" t="s">
        <v>767</v>
      </c>
      <c r="F6" s="93"/>
      <c r="G6" s="347" t="s">
        <v>768</v>
      </c>
      <c r="H6" s="347"/>
      <c r="I6" s="22" t="s">
        <v>769</v>
      </c>
      <c r="J6" s="211" t="s">
        <v>766</v>
      </c>
      <c r="K6" s="211" t="s">
        <v>767</v>
      </c>
      <c r="L6" s="93"/>
      <c r="N6" s="4"/>
    </row>
    <row r="7" spans="1:19" ht="43.5" customHeight="1">
      <c r="A7" s="237" t="s">
        <v>730</v>
      </c>
      <c r="B7" s="206"/>
      <c r="C7" s="356" t="s">
        <v>770</v>
      </c>
      <c r="D7" s="356"/>
      <c r="E7" s="211" t="s">
        <v>771</v>
      </c>
      <c r="F7" s="93"/>
      <c r="G7" s="347" t="s">
        <v>772</v>
      </c>
      <c r="H7" s="347"/>
      <c r="I7" s="206"/>
      <c r="J7" s="211" t="s">
        <v>773</v>
      </c>
      <c r="K7" s="211" t="s">
        <v>767</v>
      </c>
      <c r="L7" s="93"/>
      <c r="N7" s="4"/>
    </row>
    <row r="8" spans="1:19" ht="39.75" customHeight="1">
      <c r="A8" s="250" t="s">
        <v>81</v>
      </c>
      <c r="B8" s="340" t="s">
        <v>82</v>
      </c>
      <c r="C8" s="340"/>
      <c r="D8" s="340"/>
      <c r="E8" s="340"/>
      <c r="F8" s="93"/>
      <c r="G8" s="347" t="s">
        <v>730</v>
      </c>
      <c r="H8" s="347"/>
      <c r="I8" s="206"/>
      <c r="J8" s="211" t="s">
        <v>770</v>
      </c>
      <c r="K8" s="211" t="s">
        <v>771</v>
      </c>
      <c r="L8" s="93"/>
      <c r="N8" s="4"/>
    </row>
    <row r="9" spans="1:19" s="87" customFormat="1" ht="34.5" customHeight="1">
      <c r="A9" s="195"/>
      <c r="B9" s="195"/>
      <c r="C9" s="339"/>
      <c r="D9" s="339"/>
      <c r="E9" s="195"/>
      <c r="F9" s="93"/>
      <c r="G9" s="338" t="s">
        <v>81</v>
      </c>
      <c r="H9" s="338"/>
      <c r="I9" s="335" t="s">
        <v>82</v>
      </c>
      <c r="J9" s="336"/>
      <c r="K9" s="337"/>
      <c r="L9" s="93"/>
      <c r="M9" s="59"/>
      <c r="N9" s="59"/>
    </row>
    <row r="10" spans="1:19" s="95" customFormat="1" ht="27" customHeight="1">
      <c r="A10" s="93"/>
      <c r="B10" s="93"/>
      <c r="C10" s="93"/>
      <c r="D10" s="93"/>
      <c r="E10" s="93"/>
      <c r="F10" s="94"/>
      <c r="G10" s="94"/>
      <c r="H10" s="94"/>
      <c r="I10" s="94"/>
      <c r="J10" s="94"/>
      <c r="K10" s="94"/>
      <c r="L10" s="94"/>
      <c r="M10" s="94"/>
    </row>
    <row r="11" spans="1:19" s="95" customFormat="1" ht="12.75" customHeight="1">
      <c r="A11" s="93"/>
      <c r="B11" s="93"/>
      <c r="C11" s="93"/>
      <c r="D11" s="93"/>
      <c r="E11" s="93"/>
      <c r="F11" s="93"/>
      <c r="G11" s="93"/>
      <c r="H11" s="93"/>
      <c r="I11" s="93"/>
      <c r="J11" s="93"/>
      <c r="K11" s="93"/>
      <c r="L11" s="94"/>
      <c r="M11" s="94"/>
    </row>
    <row r="12" spans="1:19"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9" ht="32.25" customHeight="1">
      <c r="A13" s="17" t="s">
        <v>0</v>
      </c>
      <c r="B13" s="47">
        <v>381</v>
      </c>
      <c r="C13" s="74">
        <v>1</v>
      </c>
      <c r="D13" s="48">
        <v>2.7810000000000001</v>
      </c>
      <c r="E13" s="49"/>
      <c r="F13" s="49"/>
      <c r="G13" s="54">
        <v>4.92</v>
      </c>
      <c r="H13" s="55"/>
      <c r="I13" s="55"/>
      <c r="J13" s="49"/>
      <c r="K13" s="51"/>
    </row>
    <row r="14" spans="1:19" ht="32.25" customHeight="1">
      <c r="A14" s="17" t="s">
        <v>1</v>
      </c>
      <c r="B14" s="47">
        <v>382</v>
      </c>
      <c r="C14" s="74">
        <v>2</v>
      </c>
      <c r="D14" s="48">
        <v>3.04</v>
      </c>
      <c r="E14" s="48">
        <v>1.4330000000000001</v>
      </c>
      <c r="F14" s="49"/>
      <c r="G14" s="54">
        <v>4.92</v>
      </c>
      <c r="H14" s="55"/>
      <c r="I14" s="55"/>
      <c r="J14" s="49"/>
      <c r="K14" s="51"/>
    </row>
    <row r="15" spans="1:19" ht="32.25" customHeight="1">
      <c r="A15" s="17" t="s">
        <v>11</v>
      </c>
      <c r="B15" s="47" t="s">
        <v>8205</v>
      </c>
      <c r="C15" s="74">
        <v>2</v>
      </c>
      <c r="D15" s="48">
        <v>1.4370000000000001</v>
      </c>
      <c r="E15" s="49"/>
      <c r="F15" s="49"/>
      <c r="G15" s="55"/>
      <c r="H15" s="55"/>
      <c r="I15" s="55"/>
      <c r="J15" s="49"/>
      <c r="K15" s="51"/>
    </row>
    <row r="16" spans="1:19" s="4" customFormat="1" ht="32.25" customHeight="1">
      <c r="A16" s="17" t="s">
        <v>12</v>
      </c>
      <c r="B16" s="52">
        <v>383</v>
      </c>
      <c r="C16" s="74">
        <v>3</v>
      </c>
      <c r="D16" s="48">
        <v>2.5390000000000001</v>
      </c>
      <c r="E16" s="49"/>
      <c r="F16" s="49"/>
      <c r="G16" s="54">
        <v>8.8699999999999992</v>
      </c>
      <c r="H16" s="55"/>
      <c r="I16" s="55"/>
      <c r="J16" s="49"/>
      <c r="K16" s="51"/>
      <c r="N16" s="2"/>
      <c r="O16" s="2"/>
      <c r="P16" s="2"/>
      <c r="Q16" s="2"/>
      <c r="R16" s="2"/>
      <c r="S16" s="2"/>
    </row>
    <row r="17" spans="1:19" s="4" customFormat="1" ht="32.25" customHeight="1">
      <c r="A17" s="17" t="s">
        <v>13</v>
      </c>
      <c r="B17" s="47">
        <v>384</v>
      </c>
      <c r="C17" s="74">
        <v>4</v>
      </c>
      <c r="D17" s="48">
        <v>2.7549999999999999</v>
      </c>
      <c r="E17" s="48">
        <v>1.4339999999999999</v>
      </c>
      <c r="F17" s="49"/>
      <c r="G17" s="54">
        <v>8.8699999999999992</v>
      </c>
      <c r="H17" s="55"/>
      <c r="I17" s="55"/>
      <c r="J17" s="49"/>
      <c r="K17" s="51"/>
      <c r="N17" s="2"/>
      <c r="O17" s="2"/>
      <c r="P17" s="2"/>
      <c r="Q17" s="2"/>
      <c r="R17" s="2"/>
      <c r="S17" s="2"/>
    </row>
    <row r="18" spans="1:19" s="4" customFormat="1" ht="32.25" customHeight="1">
      <c r="A18" s="17" t="s">
        <v>14</v>
      </c>
      <c r="B18" s="47" t="s">
        <v>8205</v>
      </c>
      <c r="C18" s="74">
        <v>4</v>
      </c>
      <c r="D18" s="48">
        <v>1.444</v>
      </c>
      <c r="E18" s="49"/>
      <c r="F18" s="49"/>
      <c r="G18" s="55"/>
      <c r="H18" s="55"/>
      <c r="I18" s="55"/>
      <c r="J18" s="49"/>
      <c r="K18" s="51"/>
      <c r="N18" s="2"/>
      <c r="O18" s="2"/>
      <c r="P18" s="2"/>
      <c r="Q18" s="2"/>
      <c r="R18" s="2"/>
      <c r="S18" s="2"/>
    </row>
    <row r="19" spans="1:19" s="4" customFormat="1" ht="32.25" customHeight="1">
      <c r="A19" s="17" t="s">
        <v>2</v>
      </c>
      <c r="B19" s="52">
        <v>385</v>
      </c>
      <c r="C19" s="74" t="s">
        <v>20</v>
      </c>
      <c r="D19" s="48">
        <v>2.54</v>
      </c>
      <c r="E19" s="48">
        <v>1.4059999999999999</v>
      </c>
      <c r="F19" s="49"/>
      <c r="G19" s="54">
        <v>37.479999999999997</v>
      </c>
      <c r="H19" s="55"/>
      <c r="I19" s="55"/>
      <c r="J19" s="49"/>
      <c r="K19" s="51"/>
      <c r="N19" s="2"/>
      <c r="O19" s="2"/>
      <c r="P19" s="2"/>
      <c r="Q19" s="2"/>
      <c r="R19" s="2"/>
      <c r="S19" s="2"/>
    </row>
    <row r="20" spans="1:19" s="4" customFormat="1" ht="32.25" customHeight="1">
      <c r="A20" s="17" t="s">
        <v>15</v>
      </c>
      <c r="B20" s="52">
        <v>415</v>
      </c>
      <c r="C20" s="74" t="s">
        <v>20</v>
      </c>
      <c r="D20" s="48">
        <v>2.3980000000000001</v>
      </c>
      <c r="E20" s="48">
        <v>1.395</v>
      </c>
      <c r="F20" s="49"/>
      <c r="G20" s="54">
        <v>21.41</v>
      </c>
      <c r="H20" s="55"/>
      <c r="I20" s="55"/>
      <c r="J20" s="49"/>
      <c r="K20" s="51"/>
      <c r="N20" s="2"/>
      <c r="O20" s="2"/>
      <c r="P20" s="2"/>
      <c r="Q20" s="2"/>
      <c r="R20" s="2"/>
      <c r="S20" s="2"/>
    </row>
    <row r="21" spans="1:19" s="4" customFormat="1" ht="32.25" customHeight="1">
      <c r="A21" s="17" t="s">
        <v>16</v>
      </c>
      <c r="B21" s="52"/>
      <c r="C21" s="74"/>
      <c r="D21" s="48"/>
      <c r="E21" s="48"/>
      <c r="F21" s="49"/>
      <c r="G21" s="54"/>
      <c r="H21" s="55"/>
      <c r="I21" s="55"/>
      <c r="J21" s="49"/>
      <c r="K21" s="51"/>
      <c r="N21" s="2"/>
      <c r="O21" s="2"/>
      <c r="P21" s="2"/>
      <c r="Q21" s="2"/>
      <c r="R21" s="2"/>
      <c r="S21" s="2"/>
    </row>
    <row r="22" spans="1:19" s="4" customFormat="1" ht="32.25" customHeight="1">
      <c r="A22" s="17" t="s">
        <v>558</v>
      </c>
      <c r="B22" s="52">
        <v>187</v>
      </c>
      <c r="C22" s="74">
        <v>0</v>
      </c>
      <c r="D22" s="156">
        <v>14.004</v>
      </c>
      <c r="E22" s="157">
        <v>1.954</v>
      </c>
      <c r="F22" s="158">
        <v>1.423</v>
      </c>
      <c r="G22" s="54">
        <v>4.92</v>
      </c>
      <c r="H22" s="55"/>
      <c r="I22" s="55"/>
      <c r="J22" s="49"/>
      <c r="K22" s="51"/>
      <c r="N22" s="2"/>
      <c r="O22" s="2"/>
      <c r="P22" s="2"/>
      <c r="Q22" s="2"/>
      <c r="R22" s="2"/>
      <c r="S22" s="2"/>
    </row>
    <row r="23" spans="1:19" s="4" customFormat="1" ht="32.25" customHeight="1">
      <c r="A23" s="17" t="s">
        <v>559</v>
      </c>
      <c r="B23" s="52">
        <v>188</v>
      </c>
      <c r="C23" s="74">
        <v>0</v>
      </c>
      <c r="D23" s="156">
        <v>14.045999999999999</v>
      </c>
      <c r="E23" s="157">
        <v>1.956</v>
      </c>
      <c r="F23" s="158">
        <v>1.4239999999999999</v>
      </c>
      <c r="G23" s="54">
        <v>8.8699999999999992</v>
      </c>
      <c r="H23" s="55"/>
      <c r="I23" s="55"/>
      <c r="J23" s="49"/>
      <c r="K23" s="51"/>
      <c r="N23" s="2"/>
      <c r="O23" s="2"/>
      <c r="P23" s="2"/>
      <c r="Q23" s="2"/>
      <c r="R23" s="2"/>
      <c r="S23" s="2"/>
    </row>
    <row r="24" spans="1:19" s="4" customFormat="1" ht="32.25" customHeight="1">
      <c r="A24" s="17" t="s">
        <v>17</v>
      </c>
      <c r="B24" s="51">
        <v>380</v>
      </c>
      <c r="C24" s="74">
        <v>0</v>
      </c>
      <c r="D24" s="156">
        <v>9.2189999999999994</v>
      </c>
      <c r="E24" s="157">
        <v>1.68</v>
      </c>
      <c r="F24" s="158">
        <v>1.381</v>
      </c>
      <c r="G24" s="54">
        <v>11.97</v>
      </c>
      <c r="H24" s="54">
        <v>3.27</v>
      </c>
      <c r="I24" s="155">
        <v>7.45</v>
      </c>
      <c r="J24" s="48">
        <v>0.13100000000000001</v>
      </c>
      <c r="K24" s="51"/>
      <c r="N24" s="2"/>
      <c r="O24" s="2"/>
      <c r="P24" s="2"/>
      <c r="Q24" s="2"/>
      <c r="R24" s="2"/>
      <c r="S24" s="2"/>
    </row>
    <row r="25" spans="1:19" s="4" customFormat="1" ht="32.25" customHeight="1">
      <c r="A25" s="17" t="s">
        <v>18</v>
      </c>
      <c r="B25" s="51">
        <v>448</v>
      </c>
      <c r="C25" s="74">
        <v>0</v>
      </c>
      <c r="D25" s="156">
        <v>7.4749999999999996</v>
      </c>
      <c r="E25" s="157">
        <v>1.544</v>
      </c>
      <c r="F25" s="158">
        <v>1.36</v>
      </c>
      <c r="G25" s="54">
        <v>9.35</v>
      </c>
      <c r="H25" s="54">
        <v>3.35</v>
      </c>
      <c r="I25" s="155">
        <v>6.89</v>
      </c>
      <c r="J25" s="48">
        <v>9.0999999999999998E-2</v>
      </c>
      <c r="K25" s="51"/>
      <c r="N25" s="2"/>
      <c r="O25" s="2"/>
      <c r="P25" s="2"/>
      <c r="Q25" s="2"/>
      <c r="R25" s="2"/>
      <c r="S25" s="2"/>
    </row>
    <row r="26" spans="1:19" s="4" customFormat="1" ht="32.25" customHeight="1">
      <c r="A26" s="17" t="s">
        <v>19</v>
      </c>
      <c r="B26" s="51" t="s">
        <v>8299</v>
      </c>
      <c r="C26" s="74">
        <v>0</v>
      </c>
      <c r="D26" s="156">
        <v>5.968</v>
      </c>
      <c r="E26" s="157">
        <v>1.452</v>
      </c>
      <c r="F26" s="158">
        <v>1.3460000000000001</v>
      </c>
      <c r="G26" s="54">
        <v>86.28</v>
      </c>
      <c r="H26" s="54">
        <v>2.72</v>
      </c>
      <c r="I26" s="155">
        <v>6.66</v>
      </c>
      <c r="J26" s="48">
        <v>6.3E-2</v>
      </c>
      <c r="K26" s="51"/>
      <c r="N26" s="2"/>
      <c r="O26" s="2"/>
      <c r="P26" s="2"/>
      <c r="Q26" s="2"/>
      <c r="R26" s="2"/>
      <c r="S26" s="2"/>
    </row>
    <row r="27" spans="1:19" s="4" customFormat="1" ht="32.25" customHeight="1">
      <c r="A27" s="17" t="s">
        <v>181</v>
      </c>
      <c r="B27" s="51" t="s">
        <v>8810</v>
      </c>
      <c r="C27" s="74">
        <v>8</v>
      </c>
      <c r="D27" s="48">
        <v>3.0670000000000002</v>
      </c>
      <c r="E27" s="49"/>
      <c r="F27" s="49"/>
      <c r="G27" s="55"/>
      <c r="H27" s="55"/>
      <c r="I27" s="55"/>
      <c r="J27" s="49"/>
      <c r="K27" s="51"/>
      <c r="N27" s="2"/>
      <c r="O27" s="2"/>
      <c r="P27" s="2"/>
      <c r="Q27" s="2"/>
      <c r="R27" s="2"/>
      <c r="S27" s="2"/>
    </row>
    <row r="28" spans="1:19" s="4" customFormat="1" ht="32.25" customHeight="1">
      <c r="A28" s="17" t="s">
        <v>182</v>
      </c>
      <c r="B28" s="51">
        <v>577</v>
      </c>
      <c r="C28" s="74">
        <v>1</v>
      </c>
      <c r="D28" s="48">
        <v>3.2629999999999999</v>
      </c>
      <c r="E28" s="49"/>
      <c r="F28" s="49"/>
      <c r="G28" s="55"/>
      <c r="H28" s="55"/>
      <c r="I28" s="55"/>
      <c r="J28" s="49"/>
      <c r="K28" s="51"/>
      <c r="N28" s="2"/>
      <c r="O28" s="2"/>
      <c r="P28" s="2"/>
      <c r="Q28" s="2"/>
      <c r="R28" s="2"/>
      <c r="S28" s="2"/>
    </row>
    <row r="29" spans="1:19" s="4" customFormat="1" ht="32.25" customHeight="1">
      <c r="A29" s="17" t="s">
        <v>183</v>
      </c>
      <c r="B29" s="51">
        <v>578</v>
      </c>
      <c r="C29" s="74">
        <v>1</v>
      </c>
      <c r="D29" s="48">
        <v>4.0490000000000004</v>
      </c>
      <c r="E29" s="49"/>
      <c r="F29" s="49"/>
      <c r="G29" s="55"/>
      <c r="H29" s="55"/>
      <c r="I29" s="55"/>
      <c r="J29" s="49"/>
      <c r="K29" s="51"/>
      <c r="N29" s="2"/>
      <c r="O29" s="2"/>
      <c r="P29" s="2"/>
      <c r="Q29" s="2"/>
      <c r="R29" s="2"/>
      <c r="S29" s="2"/>
    </row>
    <row r="30" spans="1:19" s="4" customFormat="1" ht="32.25" customHeight="1">
      <c r="A30" s="17" t="s">
        <v>184</v>
      </c>
      <c r="B30" s="51">
        <v>579</v>
      </c>
      <c r="C30" s="74">
        <v>1</v>
      </c>
      <c r="D30" s="48">
        <v>2.8780000000000001</v>
      </c>
      <c r="E30" s="49"/>
      <c r="F30" s="49"/>
      <c r="G30" s="55"/>
      <c r="H30" s="55"/>
      <c r="I30" s="55"/>
      <c r="J30" s="49"/>
      <c r="K30" s="51"/>
      <c r="N30" s="2"/>
      <c r="O30" s="2"/>
      <c r="P30" s="2"/>
      <c r="Q30" s="2"/>
      <c r="R30" s="2"/>
      <c r="S30" s="2"/>
    </row>
    <row r="31" spans="1:19" s="4" customFormat="1" ht="32.25" customHeight="1">
      <c r="A31" s="17" t="s">
        <v>3</v>
      </c>
      <c r="B31" s="51">
        <v>575</v>
      </c>
      <c r="C31" s="74">
        <v>0</v>
      </c>
      <c r="D31" s="159">
        <v>29.023</v>
      </c>
      <c r="E31" s="160">
        <v>3.052</v>
      </c>
      <c r="F31" s="158">
        <v>2.258</v>
      </c>
      <c r="G31" s="55"/>
      <c r="H31" s="55"/>
      <c r="I31" s="55"/>
      <c r="J31" s="49"/>
      <c r="K31" s="51"/>
      <c r="N31" s="2"/>
      <c r="O31" s="2"/>
      <c r="P31" s="2"/>
      <c r="Q31" s="2"/>
      <c r="R31" s="2"/>
      <c r="S31" s="2"/>
    </row>
    <row r="32" spans="1:19" s="4" customFormat="1" ht="32.25" customHeight="1">
      <c r="A32" s="17" t="s">
        <v>560</v>
      </c>
      <c r="B32" s="52" t="s">
        <v>8811</v>
      </c>
      <c r="C32" s="74" t="s">
        <v>2254</v>
      </c>
      <c r="D32" s="48">
        <v>-0.68200000000000005</v>
      </c>
      <c r="E32" s="49"/>
      <c r="F32" s="49"/>
      <c r="G32" s="54">
        <v>0</v>
      </c>
      <c r="H32" s="55"/>
      <c r="I32" s="55"/>
      <c r="J32" s="49"/>
      <c r="K32" s="51"/>
      <c r="N32" s="2"/>
      <c r="O32" s="2"/>
      <c r="P32" s="2"/>
      <c r="Q32" s="2"/>
      <c r="R32" s="2"/>
      <c r="S32" s="2"/>
    </row>
    <row r="33" spans="1:19" s="4" customFormat="1" ht="32.25" customHeight="1">
      <c r="A33" s="17" t="s">
        <v>10</v>
      </c>
      <c r="B33" s="51" t="s">
        <v>8205</v>
      </c>
      <c r="C33" s="74">
        <v>8</v>
      </c>
      <c r="D33" s="48">
        <v>-0.61299999999999999</v>
      </c>
      <c r="E33" s="49"/>
      <c r="F33" s="49"/>
      <c r="G33" s="54">
        <v>0</v>
      </c>
      <c r="H33" s="55"/>
      <c r="I33" s="55"/>
      <c r="J33" s="49"/>
      <c r="K33" s="51"/>
      <c r="N33" s="2"/>
      <c r="O33" s="2"/>
      <c r="P33" s="2"/>
      <c r="Q33" s="2"/>
      <c r="R33" s="2"/>
      <c r="S33" s="2"/>
    </row>
    <row r="34" spans="1:19" s="4" customFormat="1" ht="32.25" customHeight="1">
      <c r="A34" s="17" t="s">
        <v>4</v>
      </c>
      <c r="B34" s="51">
        <v>387</v>
      </c>
      <c r="C34" s="74">
        <v>0</v>
      </c>
      <c r="D34" s="48">
        <v>-0.68200000000000005</v>
      </c>
      <c r="E34" s="49"/>
      <c r="F34" s="49"/>
      <c r="G34" s="54">
        <v>0</v>
      </c>
      <c r="H34" s="55"/>
      <c r="I34" s="55"/>
      <c r="J34" s="48">
        <v>0.14299999999999999</v>
      </c>
      <c r="K34" s="51"/>
      <c r="N34" s="2"/>
      <c r="O34" s="2"/>
      <c r="P34" s="2"/>
      <c r="Q34" s="2"/>
      <c r="R34" s="2"/>
      <c r="S34" s="2"/>
    </row>
    <row r="35" spans="1:19" s="4" customFormat="1" ht="32.25" customHeight="1">
      <c r="A35" s="17" t="s">
        <v>691</v>
      </c>
      <c r="B35" s="51">
        <v>67</v>
      </c>
      <c r="C35" s="74">
        <v>0</v>
      </c>
      <c r="D35" s="48">
        <v>-0.68200000000000005</v>
      </c>
      <c r="E35" s="49"/>
      <c r="F35" s="49"/>
      <c r="G35" s="54">
        <v>0</v>
      </c>
      <c r="H35" s="55"/>
      <c r="I35" s="55"/>
      <c r="J35" s="49"/>
      <c r="K35" s="51"/>
      <c r="N35" s="2"/>
      <c r="O35" s="2"/>
      <c r="P35" s="2"/>
      <c r="Q35" s="2"/>
      <c r="R35" s="2"/>
      <c r="S35" s="2"/>
    </row>
    <row r="36" spans="1:19" s="4" customFormat="1" ht="32.25" customHeight="1">
      <c r="A36" s="17" t="s">
        <v>5</v>
      </c>
      <c r="B36" s="51">
        <v>63</v>
      </c>
      <c r="C36" s="74">
        <v>0</v>
      </c>
      <c r="D36" s="156">
        <v>-8.1760000000000002</v>
      </c>
      <c r="E36" s="157">
        <v>-0.40600000000000003</v>
      </c>
      <c r="F36" s="158">
        <v>-6.4000000000000001E-2</v>
      </c>
      <c r="G36" s="54">
        <v>0</v>
      </c>
      <c r="H36" s="55"/>
      <c r="I36" s="55"/>
      <c r="J36" s="48">
        <v>0.14299999999999999</v>
      </c>
      <c r="K36" s="51"/>
      <c r="N36" s="2"/>
      <c r="O36" s="2"/>
      <c r="P36" s="2"/>
      <c r="Q36" s="2"/>
      <c r="R36" s="2"/>
      <c r="S36" s="2"/>
    </row>
    <row r="37" spans="1:19" s="4" customFormat="1" ht="32.25" customHeight="1">
      <c r="A37" s="17" t="s">
        <v>692</v>
      </c>
      <c r="B37" s="51">
        <v>68</v>
      </c>
      <c r="C37" s="74">
        <v>0</v>
      </c>
      <c r="D37" s="156">
        <v>-8.1760000000000002</v>
      </c>
      <c r="E37" s="157">
        <v>-0.40600000000000003</v>
      </c>
      <c r="F37" s="158">
        <v>-6.4000000000000001E-2</v>
      </c>
      <c r="G37" s="54">
        <v>0</v>
      </c>
      <c r="H37" s="55"/>
      <c r="I37" s="55"/>
      <c r="J37" s="49"/>
      <c r="K37" s="51"/>
      <c r="N37" s="2"/>
      <c r="O37" s="2"/>
      <c r="P37" s="2"/>
      <c r="Q37" s="2"/>
      <c r="R37" s="2"/>
      <c r="S37" s="2"/>
    </row>
    <row r="38" spans="1:19" s="4" customFormat="1" ht="32.25" customHeight="1">
      <c r="A38" s="17" t="s">
        <v>6</v>
      </c>
      <c r="B38" s="51">
        <v>65</v>
      </c>
      <c r="C38" s="74">
        <v>0</v>
      </c>
      <c r="D38" s="48">
        <v>-0.61299999999999999</v>
      </c>
      <c r="E38" s="49"/>
      <c r="F38" s="49"/>
      <c r="G38" s="54">
        <v>0</v>
      </c>
      <c r="H38" s="55"/>
      <c r="I38" s="55"/>
      <c r="J38" s="48">
        <v>0.11700000000000001</v>
      </c>
      <c r="K38" s="51"/>
      <c r="N38" s="2"/>
      <c r="O38" s="2"/>
      <c r="P38" s="2"/>
      <c r="Q38" s="2"/>
      <c r="R38" s="2"/>
      <c r="S38" s="2"/>
    </row>
    <row r="39" spans="1:19" s="4" customFormat="1" ht="32.25" customHeight="1">
      <c r="A39" s="17" t="s">
        <v>693</v>
      </c>
      <c r="B39" s="51" t="s">
        <v>8300</v>
      </c>
      <c r="C39" s="74">
        <v>0</v>
      </c>
      <c r="D39" s="48">
        <v>-0.61299999999999999</v>
      </c>
      <c r="E39" s="49"/>
      <c r="F39" s="49"/>
      <c r="G39" s="54">
        <v>0</v>
      </c>
      <c r="H39" s="55"/>
      <c r="I39" s="55"/>
      <c r="J39" s="49"/>
      <c r="K39" s="51"/>
      <c r="N39" s="2"/>
      <c r="O39" s="2"/>
      <c r="P39" s="2"/>
      <c r="Q39" s="2"/>
      <c r="R39" s="2"/>
      <c r="S39" s="2"/>
    </row>
    <row r="40" spans="1:19" s="4" customFormat="1" ht="32.25" customHeight="1">
      <c r="A40" s="17" t="s">
        <v>7</v>
      </c>
      <c r="B40" s="51">
        <v>64</v>
      </c>
      <c r="C40" s="74">
        <v>0</v>
      </c>
      <c r="D40" s="156">
        <v>-7.4690000000000003</v>
      </c>
      <c r="E40" s="157">
        <v>-0.35</v>
      </c>
      <c r="F40" s="158">
        <v>-5.5E-2</v>
      </c>
      <c r="G40" s="54">
        <v>0</v>
      </c>
      <c r="H40" s="55"/>
      <c r="I40" s="55"/>
      <c r="J40" s="48">
        <v>0.11700000000000001</v>
      </c>
      <c r="K40" s="51"/>
      <c r="N40" s="2"/>
      <c r="O40" s="2"/>
      <c r="P40" s="2"/>
      <c r="Q40" s="2"/>
      <c r="R40" s="2"/>
      <c r="S40" s="2"/>
    </row>
    <row r="41" spans="1:19" s="4" customFormat="1" ht="32.25" customHeight="1">
      <c r="A41" s="17" t="s">
        <v>694</v>
      </c>
      <c r="B41" s="51" t="s">
        <v>8301</v>
      </c>
      <c r="C41" s="74">
        <v>0</v>
      </c>
      <c r="D41" s="156">
        <v>-7.4690000000000003</v>
      </c>
      <c r="E41" s="157">
        <v>-0.35</v>
      </c>
      <c r="F41" s="158">
        <v>-5.5E-2</v>
      </c>
      <c r="G41" s="54">
        <v>0</v>
      </c>
      <c r="H41" s="55"/>
      <c r="I41" s="55"/>
      <c r="J41" s="49"/>
      <c r="K41" s="51"/>
      <c r="N41" s="2"/>
      <c r="O41" s="2"/>
      <c r="P41" s="2"/>
      <c r="Q41" s="2"/>
      <c r="R41" s="2"/>
      <c r="S41" s="2"/>
    </row>
    <row r="42" spans="1:19" s="4" customFormat="1" ht="32.25" customHeight="1">
      <c r="A42" s="17" t="s">
        <v>8</v>
      </c>
      <c r="B42" s="51">
        <v>388</v>
      </c>
      <c r="C42" s="74">
        <v>0</v>
      </c>
      <c r="D42" s="48">
        <v>-0.38</v>
      </c>
      <c r="E42" s="49"/>
      <c r="F42" s="49"/>
      <c r="G42" s="54">
        <v>54</v>
      </c>
      <c r="H42" s="55"/>
      <c r="I42" s="55"/>
      <c r="J42" s="48">
        <v>8.8999999999999996E-2</v>
      </c>
      <c r="K42" s="51"/>
      <c r="N42" s="2"/>
      <c r="O42" s="2"/>
      <c r="P42" s="2"/>
      <c r="Q42" s="2"/>
      <c r="R42" s="2"/>
      <c r="S42" s="2"/>
    </row>
    <row r="43" spans="1:19" s="4" customFormat="1" ht="32.25" customHeight="1">
      <c r="A43" s="17" t="s">
        <v>695</v>
      </c>
      <c r="B43" s="51" t="s">
        <v>8302</v>
      </c>
      <c r="C43" s="74">
        <v>0</v>
      </c>
      <c r="D43" s="48">
        <v>-0.38</v>
      </c>
      <c r="E43" s="49"/>
      <c r="F43" s="49"/>
      <c r="G43" s="54">
        <v>54</v>
      </c>
      <c r="H43" s="55"/>
      <c r="I43" s="55"/>
      <c r="J43" s="49"/>
      <c r="K43" s="51"/>
      <c r="N43" s="2"/>
      <c r="O43" s="2"/>
      <c r="P43" s="2"/>
      <c r="Q43" s="2"/>
      <c r="R43" s="2"/>
      <c r="S43" s="2"/>
    </row>
    <row r="44" spans="1:19" s="4" customFormat="1" ht="32.25" customHeight="1">
      <c r="A44" s="17" t="s">
        <v>9</v>
      </c>
      <c r="B44" s="51">
        <v>66</v>
      </c>
      <c r="C44" s="74">
        <v>0</v>
      </c>
      <c r="D44" s="156">
        <v>-5.0679999999999996</v>
      </c>
      <c r="E44" s="157">
        <v>-0.16200000000000001</v>
      </c>
      <c r="F44" s="158">
        <v>-2.7E-2</v>
      </c>
      <c r="G44" s="54">
        <v>54</v>
      </c>
      <c r="H44" s="55"/>
      <c r="I44" s="55"/>
      <c r="J44" s="48">
        <v>8.8999999999999996E-2</v>
      </c>
      <c r="K44" s="51"/>
      <c r="N44" s="2"/>
      <c r="O44" s="2"/>
      <c r="P44" s="2"/>
      <c r="Q44" s="2"/>
      <c r="R44" s="2"/>
      <c r="S44" s="2"/>
    </row>
    <row r="45" spans="1:19" s="4" customFormat="1" ht="32.25" customHeight="1">
      <c r="A45" s="17" t="s">
        <v>696</v>
      </c>
      <c r="B45" s="51" t="s">
        <v>8303</v>
      </c>
      <c r="C45" s="74">
        <v>0</v>
      </c>
      <c r="D45" s="156">
        <v>-5.0679999999999996</v>
      </c>
      <c r="E45" s="157">
        <v>-0.16200000000000001</v>
      </c>
      <c r="F45" s="158">
        <v>-2.7E-2</v>
      </c>
      <c r="G45" s="54">
        <v>54</v>
      </c>
      <c r="H45" s="55"/>
      <c r="I45" s="55"/>
      <c r="J45" s="49"/>
      <c r="K45" s="51"/>
      <c r="N45" s="2"/>
      <c r="O45" s="2"/>
      <c r="P45" s="2"/>
      <c r="Q45" s="2"/>
      <c r="R45" s="2"/>
      <c r="S45" s="2"/>
    </row>
  </sheetData>
  <mergeCells count="15">
    <mergeCell ref="C9:D9"/>
    <mergeCell ref="G9:H9"/>
    <mergeCell ref="B8:E8"/>
    <mergeCell ref="I9:K9"/>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O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5" ht="27.75" customHeight="1">
      <c r="A1" s="103" t="s">
        <v>87</v>
      </c>
      <c r="B1" s="166"/>
      <c r="C1" s="166"/>
      <c r="D1" s="166"/>
      <c r="E1" s="319" t="s">
        <v>697</v>
      </c>
      <c r="F1" s="319"/>
      <c r="G1" s="319"/>
      <c r="H1" s="319"/>
      <c r="I1" s="319"/>
      <c r="J1" s="319"/>
      <c r="K1" s="319"/>
      <c r="L1" s="167"/>
      <c r="M1" s="167"/>
      <c r="N1" s="167"/>
      <c r="O1" s="167"/>
    </row>
    <row r="2" spans="1:15" ht="27" customHeight="1">
      <c r="A2" s="320" t="str">
        <f>Overview!B4&amp; " - Effective from "&amp;Overview!D4&amp;" - "&amp;Overview!E4&amp;" LV and HV charges in NPG Yorkshire Area (GSP Group _M)"</f>
        <v>Southern Electric Power Distribution plc - Effective from 1 April 2020 - Final LV and HV charges in NPG Yorkshire Area (GSP Group _M)</v>
      </c>
      <c r="B2" s="320"/>
      <c r="C2" s="320"/>
      <c r="D2" s="320"/>
      <c r="E2" s="320"/>
      <c r="F2" s="320"/>
      <c r="G2" s="320"/>
      <c r="H2" s="320"/>
      <c r="I2" s="320"/>
      <c r="J2" s="320"/>
      <c r="K2" s="320"/>
      <c r="L2" s="168"/>
      <c r="M2" s="169"/>
      <c r="N2" s="170"/>
      <c r="O2" s="170"/>
    </row>
    <row r="3" spans="1:15" s="95" customFormat="1" ht="15" customHeight="1">
      <c r="A3" s="93"/>
      <c r="B3" s="93"/>
      <c r="C3" s="93"/>
      <c r="D3" s="93"/>
      <c r="E3" s="93"/>
      <c r="F3" s="93"/>
      <c r="G3" s="93"/>
      <c r="H3" s="93"/>
      <c r="I3" s="93"/>
      <c r="J3" s="93"/>
      <c r="K3" s="93"/>
      <c r="L3" s="94"/>
      <c r="M3" s="94"/>
    </row>
    <row r="4" spans="1:15" ht="27" customHeight="1">
      <c r="A4" s="320" t="s">
        <v>496</v>
      </c>
      <c r="B4" s="320"/>
      <c r="C4" s="320"/>
      <c r="D4" s="320"/>
      <c r="E4" s="320"/>
      <c r="F4" s="93"/>
      <c r="G4" s="320" t="s">
        <v>495</v>
      </c>
      <c r="H4" s="320"/>
      <c r="I4" s="320"/>
      <c r="J4" s="320"/>
      <c r="K4" s="320"/>
      <c r="M4" s="2"/>
    </row>
    <row r="5" spans="1:15" ht="28.5" customHeight="1">
      <c r="A5" s="86" t="s">
        <v>80</v>
      </c>
      <c r="B5" s="186" t="s">
        <v>487</v>
      </c>
      <c r="C5" s="321" t="s">
        <v>488</v>
      </c>
      <c r="D5" s="322"/>
      <c r="E5" s="88" t="s">
        <v>489</v>
      </c>
      <c r="F5" s="93"/>
      <c r="G5" s="323"/>
      <c r="H5" s="324"/>
      <c r="I5" s="91" t="s">
        <v>493</v>
      </c>
      <c r="J5" s="92" t="s">
        <v>494</v>
      </c>
      <c r="K5" s="88" t="s">
        <v>489</v>
      </c>
      <c r="L5" s="93"/>
      <c r="M5" s="2"/>
    </row>
    <row r="6" spans="1:15" ht="65.25" customHeight="1">
      <c r="A6" s="89" t="s">
        <v>490</v>
      </c>
      <c r="B6" s="22" t="s">
        <v>747</v>
      </c>
      <c r="C6" s="332" t="s">
        <v>748</v>
      </c>
      <c r="D6" s="332"/>
      <c r="E6" s="22" t="s">
        <v>749</v>
      </c>
      <c r="F6" s="93"/>
      <c r="G6" s="353" t="s">
        <v>491</v>
      </c>
      <c r="H6" s="353"/>
      <c r="I6" s="22" t="s">
        <v>747</v>
      </c>
      <c r="J6" s="211" t="s">
        <v>748</v>
      </c>
      <c r="K6" s="211" t="s">
        <v>749</v>
      </c>
      <c r="L6" s="93"/>
      <c r="M6" s="2"/>
    </row>
    <row r="7" spans="1:15" ht="65.25" customHeight="1">
      <c r="A7" s="89" t="s">
        <v>83</v>
      </c>
      <c r="B7" s="202">
        <v>0</v>
      </c>
      <c r="C7" s="354">
        <v>0</v>
      </c>
      <c r="D7" s="355"/>
      <c r="E7" s="22" t="s">
        <v>731</v>
      </c>
      <c r="F7" s="93"/>
      <c r="G7" s="353" t="s">
        <v>750</v>
      </c>
      <c r="H7" s="353"/>
      <c r="I7" s="202">
        <v>0</v>
      </c>
      <c r="J7" s="211" t="s">
        <v>751</v>
      </c>
      <c r="K7" s="211" t="s">
        <v>749</v>
      </c>
      <c r="L7" s="93"/>
      <c r="M7" s="2"/>
    </row>
    <row r="8" spans="1:15" ht="42.75" customHeight="1">
      <c r="A8" s="215" t="s">
        <v>81</v>
      </c>
      <c r="B8" s="343" t="s">
        <v>82</v>
      </c>
      <c r="C8" s="344"/>
      <c r="D8" s="344"/>
      <c r="E8" s="345"/>
      <c r="F8" s="93"/>
      <c r="G8" s="353" t="s">
        <v>724</v>
      </c>
      <c r="H8" s="353"/>
      <c r="I8" s="202">
        <v>0</v>
      </c>
      <c r="J8" s="202">
        <v>0</v>
      </c>
      <c r="K8" s="211" t="s">
        <v>731</v>
      </c>
      <c r="L8" s="93"/>
      <c r="M8" s="2"/>
    </row>
    <row r="9" spans="1:15" s="95" customFormat="1" ht="27" customHeight="1">
      <c r="A9" s="93"/>
      <c r="B9" s="93"/>
      <c r="C9" s="93"/>
      <c r="D9" s="93"/>
      <c r="E9" s="93"/>
      <c r="F9" s="93"/>
      <c r="G9" s="325" t="s">
        <v>81</v>
      </c>
      <c r="H9" s="325"/>
      <c r="I9" s="343" t="s">
        <v>82</v>
      </c>
      <c r="J9" s="344"/>
      <c r="K9" s="345"/>
      <c r="L9" s="94"/>
    </row>
    <row r="10" spans="1:15" s="95" customFormat="1" ht="27" customHeight="1">
      <c r="A10" s="93"/>
      <c r="B10" s="93"/>
      <c r="C10" s="93"/>
      <c r="D10" s="93"/>
      <c r="E10" s="93"/>
      <c r="F10" s="94"/>
      <c r="G10" s="94"/>
      <c r="H10" s="94"/>
      <c r="I10" s="94"/>
      <c r="J10" s="94"/>
      <c r="K10" s="94"/>
      <c r="L10" s="94"/>
      <c r="M10" s="94"/>
    </row>
    <row r="11" spans="1:15" s="95" customFormat="1" ht="12.75" customHeight="1">
      <c r="A11" s="93"/>
      <c r="B11" s="93"/>
      <c r="C11" s="93"/>
      <c r="D11" s="93"/>
      <c r="E11" s="93"/>
      <c r="F11" s="93"/>
      <c r="G11" s="93"/>
      <c r="H11" s="93"/>
      <c r="I11" s="93"/>
      <c r="J11" s="93"/>
      <c r="K11" s="93"/>
      <c r="L11" s="94"/>
      <c r="M11" s="94"/>
    </row>
    <row r="12" spans="1:15"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5" ht="32.25" customHeight="1">
      <c r="A13" s="17" t="s">
        <v>0</v>
      </c>
      <c r="B13" s="268" t="s">
        <v>8304</v>
      </c>
      <c r="C13" s="74">
        <v>1</v>
      </c>
      <c r="D13" s="48">
        <v>1.885</v>
      </c>
      <c r="E13" s="49"/>
      <c r="F13" s="49"/>
      <c r="G13" s="54">
        <v>6.81</v>
      </c>
      <c r="H13" s="55"/>
      <c r="I13" s="55"/>
      <c r="J13" s="49"/>
      <c r="K13" s="51"/>
    </row>
    <row r="14" spans="1:15" ht="32.25" customHeight="1">
      <c r="A14" s="17" t="s">
        <v>1</v>
      </c>
      <c r="B14" s="268" t="s">
        <v>8305</v>
      </c>
      <c r="C14" s="74">
        <v>2</v>
      </c>
      <c r="D14" s="48">
        <v>2.1469999999999998</v>
      </c>
      <c r="E14" s="48">
        <v>1.052</v>
      </c>
      <c r="F14" s="49"/>
      <c r="G14" s="54">
        <v>6.81</v>
      </c>
      <c r="H14" s="55"/>
      <c r="I14" s="55"/>
      <c r="J14" s="49"/>
      <c r="K14" s="51"/>
    </row>
    <row r="15" spans="1:15" ht="32.25" customHeight="1">
      <c r="A15" s="17" t="s">
        <v>11</v>
      </c>
      <c r="B15" s="268">
        <v>389</v>
      </c>
      <c r="C15" s="74">
        <v>2</v>
      </c>
      <c r="D15" s="48">
        <v>1.2170000000000001</v>
      </c>
      <c r="E15" s="49"/>
      <c r="F15" s="49"/>
      <c r="G15" s="55"/>
      <c r="H15" s="55"/>
      <c r="I15" s="55"/>
      <c r="J15" s="49"/>
      <c r="K15" s="51"/>
    </row>
    <row r="16" spans="1:15" s="4" customFormat="1" ht="32.25" customHeight="1">
      <c r="A16" s="17" t="s">
        <v>12</v>
      </c>
      <c r="B16" s="268" t="s">
        <v>8306</v>
      </c>
      <c r="C16" s="74">
        <v>3</v>
      </c>
      <c r="D16" s="48">
        <v>2.1549999999999998</v>
      </c>
      <c r="E16" s="49"/>
      <c r="F16" s="49"/>
      <c r="G16" s="54">
        <v>7.23</v>
      </c>
      <c r="H16" s="55"/>
      <c r="I16" s="55"/>
      <c r="J16" s="49"/>
      <c r="K16" s="51"/>
      <c r="N16" s="2"/>
      <c r="O16" s="2"/>
    </row>
    <row r="17" spans="1:15" s="4" customFormat="1" ht="32.25" customHeight="1">
      <c r="A17" s="17" t="s">
        <v>13</v>
      </c>
      <c r="B17" s="268" t="s">
        <v>8307</v>
      </c>
      <c r="C17" s="74">
        <v>4</v>
      </c>
      <c r="D17" s="48">
        <v>2.3610000000000002</v>
      </c>
      <c r="E17" s="48">
        <v>1.1200000000000001</v>
      </c>
      <c r="F17" s="49"/>
      <c r="G17" s="54">
        <v>7.23</v>
      </c>
      <c r="H17" s="55"/>
      <c r="I17" s="55"/>
      <c r="J17" s="49"/>
      <c r="K17" s="51"/>
      <c r="N17" s="2"/>
      <c r="O17" s="2"/>
    </row>
    <row r="18" spans="1:15" s="4" customFormat="1" ht="32.25" customHeight="1">
      <c r="A18" s="17" t="s">
        <v>14</v>
      </c>
      <c r="B18" s="268" t="s">
        <v>8205</v>
      </c>
      <c r="C18" s="74">
        <v>4</v>
      </c>
      <c r="D18" s="48">
        <v>1.266</v>
      </c>
      <c r="E18" s="49"/>
      <c r="F18" s="49"/>
      <c r="G18" s="55"/>
      <c r="H18" s="55"/>
      <c r="I18" s="55"/>
      <c r="J18" s="49"/>
      <c r="K18" s="51"/>
      <c r="N18" s="2"/>
      <c r="O18" s="2"/>
    </row>
    <row r="19" spans="1:15" s="4" customFormat="1" ht="32.25" customHeight="1">
      <c r="A19" s="17" t="s">
        <v>2</v>
      </c>
      <c r="B19" s="268" t="s">
        <v>8308</v>
      </c>
      <c r="C19" s="74" t="s">
        <v>20</v>
      </c>
      <c r="D19" s="48">
        <v>2.1059999999999999</v>
      </c>
      <c r="E19" s="48">
        <v>1.0329999999999999</v>
      </c>
      <c r="F19" s="49"/>
      <c r="G19" s="54">
        <v>44.69</v>
      </c>
      <c r="H19" s="55"/>
      <c r="I19" s="55"/>
      <c r="J19" s="49"/>
      <c r="K19" s="51"/>
      <c r="N19" s="2"/>
      <c r="O19" s="2"/>
    </row>
    <row r="20" spans="1:15" s="4" customFormat="1" ht="32.25" customHeight="1">
      <c r="A20" s="17" t="s">
        <v>15</v>
      </c>
      <c r="B20" s="268">
        <v>416</v>
      </c>
      <c r="C20" s="74" t="s">
        <v>20</v>
      </c>
      <c r="D20" s="48">
        <v>1.663</v>
      </c>
      <c r="E20" s="48">
        <v>1.002</v>
      </c>
      <c r="F20" s="49"/>
      <c r="G20" s="54">
        <v>19.91</v>
      </c>
      <c r="H20" s="55"/>
      <c r="I20" s="55"/>
      <c r="J20" s="49"/>
      <c r="K20" s="51"/>
      <c r="N20" s="2"/>
      <c r="O20" s="2"/>
    </row>
    <row r="21" spans="1:15" s="4" customFormat="1" ht="32.25" customHeight="1">
      <c r="A21" s="17" t="s">
        <v>16</v>
      </c>
      <c r="B21" s="268" t="s">
        <v>8205</v>
      </c>
      <c r="C21" s="74" t="s">
        <v>20</v>
      </c>
      <c r="D21" s="48">
        <v>1.5980000000000001</v>
      </c>
      <c r="E21" s="48">
        <v>0.98499999999999999</v>
      </c>
      <c r="F21" s="49"/>
      <c r="G21" s="54">
        <v>301.16000000000003</v>
      </c>
      <c r="H21" s="55"/>
      <c r="I21" s="55"/>
      <c r="J21" s="49"/>
      <c r="K21" s="51"/>
      <c r="N21" s="2"/>
      <c r="O21" s="2"/>
    </row>
    <row r="22" spans="1:15" s="4" customFormat="1" ht="32.25" customHeight="1">
      <c r="A22" s="17" t="s">
        <v>558</v>
      </c>
      <c r="B22" s="268" t="s">
        <v>8309</v>
      </c>
      <c r="C22" s="74">
        <v>0</v>
      </c>
      <c r="D22" s="156">
        <v>5.1210000000000004</v>
      </c>
      <c r="E22" s="157">
        <v>1.762</v>
      </c>
      <c r="F22" s="158">
        <v>1.024</v>
      </c>
      <c r="G22" s="54">
        <v>6.81</v>
      </c>
      <c r="H22" s="55"/>
      <c r="I22" s="55"/>
      <c r="J22" s="49"/>
      <c r="K22" s="51"/>
      <c r="N22" s="2"/>
      <c r="O22" s="2"/>
    </row>
    <row r="23" spans="1:15" s="4" customFormat="1" ht="32.25" customHeight="1">
      <c r="A23" s="17" t="s">
        <v>559</v>
      </c>
      <c r="B23" s="268" t="s">
        <v>8310</v>
      </c>
      <c r="C23" s="74">
        <v>0</v>
      </c>
      <c r="D23" s="156">
        <v>6.2190000000000003</v>
      </c>
      <c r="E23" s="157">
        <v>1.9750000000000001</v>
      </c>
      <c r="F23" s="158">
        <v>1.0429999999999999</v>
      </c>
      <c r="G23" s="54">
        <v>7.23</v>
      </c>
      <c r="H23" s="55"/>
      <c r="I23" s="55"/>
      <c r="J23" s="49"/>
      <c r="K23" s="51"/>
      <c r="N23" s="2"/>
      <c r="O23" s="2"/>
    </row>
    <row r="24" spans="1:15" s="4" customFormat="1" ht="32.25" customHeight="1">
      <c r="A24" s="17" t="s">
        <v>17</v>
      </c>
      <c r="B24" s="268" t="s">
        <v>8725</v>
      </c>
      <c r="C24" s="74">
        <v>0</v>
      </c>
      <c r="D24" s="156">
        <v>4.1970000000000001</v>
      </c>
      <c r="E24" s="157">
        <v>1.5649999999999999</v>
      </c>
      <c r="F24" s="158">
        <v>1.006</v>
      </c>
      <c r="G24" s="54">
        <v>19.91</v>
      </c>
      <c r="H24" s="54">
        <v>1.4</v>
      </c>
      <c r="I24" s="155">
        <v>2.95</v>
      </c>
      <c r="J24" s="48">
        <v>0.14000000000000001</v>
      </c>
      <c r="K24" s="51"/>
      <c r="N24" s="2"/>
      <c r="O24" s="2"/>
    </row>
    <row r="25" spans="1:15" s="4" customFormat="1" ht="32.25" customHeight="1">
      <c r="A25" s="17" t="s">
        <v>18</v>
      </c>
      <c r="B25" s="268">
        <v>449</v>
      </c>
      <c r="C25" s="74">
        <v>0</v>
      </c>
      <c r="D25" s="156">
        <v>3.5329999999999999</v>
      </c>
      <c r="E25" s="157">
        <v>1.405</v>
      </c>
      <c r="F25" s="158">
        <v>0.99</v>
      </c>
      <c r="G25" s="54">
        <v>19.91</v>
      </c>
      <c r="H25" s="54">
        <v>1.58</v>
      </c>
      <c r="I25" s="155">
        <v>2.46</v>
      </c>
      <c r="J25" s="48">
        <v>8.8999999999999996E-2</v>
      </c>
      <c r="K25" s="51"/>
      <c r="N25" s="2"/>
      <c r="O25" s="2"/>
    </row>
    <row r="26" spans="1:15" s="4" customFormat="1" ht="32.25" customHeight="1">
      <c r="A26" s="17" t="s">
        <v>19</v>
      </c>
      <c r="B26" s="268">
        <v>396</v>
      </c>
      <c r="C26" s="74">
        <v>0</v>
      </c>
      <c r="D26" s="156">
        <v>2.84</v>
      </c>
      <c r="E26" s="157">
        <v>1.2470000000000001</v>
      </c>
      <c r="F26" s="158">
        <v>0.97499999999999998</v>
      </c>
      <c r="G26" s="54">
        <v>192.18</v>
      </c>
      <c r="H26" s="54">
        <v>1.91</v>
      </c>
      <c r="I26" s="155">
        <v>3.05</v>
      </c>
      <c r="J26" s="48">
        <v>0.06</v>
      </c>
      <c r="K26" s="51"/>
      <c r="N26" s="2"/>
      <c r="O26" s="2"/>
    </row>
    <row r="27" spans="1:15" s="4" customFormat="1" ht="32.25" customHeight="1">
      <c r="A27" s="17" t="s">
        <v>181</v>
      </c>
      <c r="B27" s="268" t="s">
        <v>8813</v>
      </c>
      <c r="C27" s="74">
        <v>8</v>
      </c>
      <c r="D27" s="48">
        <v>1.671</v>
      </c>
      <c r="E27" s="49"/>
      <c r="F27" s="49"/>
      <c r="G27" s="55"/>
      <c r="H27" s="55"/>
      <c r="I27" s="55"/>
      <c r="J27" s="49"/>
      <c r="K27" s="51"/>
      <c r="N27" s="2"/>
      <c r="O27" s="2"/>
    </row>
    <row r="28" spans="1:15" s="4" customFormat="1" ht="32.25" customHeight="1">
      <c r="A28" s="17" t="s">
        <v>182</v>
      </c>
      <c r="B28" s="268">
        <v>582</v>
      </c>
      <c r="C28" s="74">
        <v>1</v>
      </c>
      <c r="D28" s="48">
        <v>1.7749999999999999</v>
      </c>
      <c r="E28" s="49"/>
      <c r="F28" s="49"/>
      <c r="G28" s="55"/>
      <c r="H28" s="55"/>
      <c r="I28" s="55"/>
      <c r="J28" s="49"/>
      <c r="K28" s="51"/>
      <c r="N28" s="2"/>
      <c r="O28" s="2"/>
    </row>
    <row r="29" spans="1:15" s="4" customFormat="1" ht="32.25" customHeight="1">
      <c r="A29" s="17" t="s">
        <v>183</v>
      </c>
      <c r="B29" s="268">
        <v>583</v>
      </c>
      <c r="C29" s="74">
        <v>1</v>
      </c>
      <c r="D29" s="48">
        <v>2.4540000000000002</v>
      </c>
      <c r="E29" s="49"/>
      <c r="F29" s="49"/>
      <c r="G29" s="55"/>
      <c r="H29" s="55"/>
      <c r="I29" s="55"/>
      <c r="J29" s="49"/>
      <c r="K29" s="51"/>
      <c r="N29" s="2"/>
      <c r="O29" s="2"/>
    </row>
    <row r="30" spans="1:15" s="4" customFormat="1" ht="32.25" customHeight="1">
      <c r="A30" s="17" t="s">
        <v>184</v>
      </c>
      <c r="B30" s="268">
        <v>584</v>
      </c>
      <c r="C30" s="74">
        <v>1</v>
      </c>
      <c r="D30" s="48">
        <v>1.62</v>
      </c>
      <c r="E30" s="49"/>
      <c r="F30" s="49"/>
      <c r="G30" s="55"/>
      <c r="H30" s="55"/>
      <c r="I30" s="55"/>
      <c r="J30" s="49"/>
      <c r="K30" s="51"/>
      <c r="N30" s="2"/>
      <c r="O30" s="2"/>
    </row>
    <row r="31" spans="1:15" s="4" customFormat="1" ht="32.25" customHeight="1">
      <c r="A31" s="17" t="s">
        <v>3</v>
      </c>
      <c r="B31" s="268">
        <v>580</v>
      </c>
      <c r="C31" s="74">
        <v>0</v>
      </c>
      <c r="D31" s="159">
        <v>11.7</v>
      </c>
      <c r="E31" s="160">
        <v>1.7569999999999999</v>
      </c>
      <c r="F31" s="158">
        <v>1.0249999999999999</v>
      </c>
      <c r="G31" s="55"/>
      <c r="H31" s="55"/>
      <c r="I31" s="55"/>
      <c r="J31" s="49"/>
      <c r="K31" s="51"/>
      <c r="N31" s="2"/>
      <c r="O31" s="2"/>
    </row>
    <row r="32" spans="1:15" s="4" customFormat="1" ht="32.25" customHeight="1">
      <c r="A32" s="17" t="s">
        <v>560</v>
      </c>
      <c r="B32" s="268" t="s">
        <v>8814</v>
      </c>
      <c r="C32" s="74" t="s">
        <v>2253</v>
      </c>
      <c r="D32" s="48">
        <v>-0.55300000000000005</v>
      </c>
      <c r="E32" s="49"/>
      <c r="F32" s="49"/>
      <c r="G32" s="54">
        <v>0</v>
      </c>
      <c r="H32" s="55"/>
      <c r="I32" s="55"/>
      <c r="J32" s="49"/>
      <c r="K32" s="51"/>
      <c r="N32" s="2"/>
      <c r="O32" s="2"/>
    </row>
    <row r="33" spans="1:15" s="4" customFormat="1" ht="32.25" customHeight="1">
      <c r="A33" s="17" t="s">
        <v>10</v>
      </c>
      <c r="B33" s="268" t="s">
        <v>8205</v>
      </c>
      <c r="C33" s="74">
        <v>8</v>
      </c>
      <c r="D33" s="48">
        <v>-0.49099999999999999</v>
      </c>
      <c r="E33" s="49"/>
      <c r="F33" s="49"/>
      <c r="G33" s="54">
        <v>0</v>
      </c>
      <c r="H33" s="55"/>
      <c r="I33" s="55"/>
      <c r="J33" s="49"/>
      <c r="K33" s="51"/>
      <c r="N33" s="2"/>
      <c r="O33" s="2"/>
    </row>
    <row r="34" spans="1:15" s="4" customFormat="1" ht="32.25" customHeight="1">
      <c r="A34" s="17" t="s">
        <v>4</v>
      </c>
      <c r="B34" s="268">
        <v>397</v>
      </c>
      <c r="C34" s="74">
        <v>0</v>
      </c>
      <c r="D34" s="48">
        <v>-0.55300000000000005</v>
      </c>
      <c r="E34" s="49"/>
      <c r="F34" s="49"/>
      <c r="G34" s="54">
        <v>0</v>
      </c>
      <c r="H34" s="55"/>
      <c r="I34" s="55"/>
      <c r="J34" s="48">
        <v>0.104</v>
      </c>
      <c r="K34" s="51"/>
      <c r="N34" s="2"/>
      <c r="O34" s="2"/>
    </row>
    <row r="35" spans="1:15" s="4" customFormat="1" ht="32.25" customHeight="1">
      <c r="A35" s="17" t="s">
        <v>691</v>
      </c>
      <c r="B35" s="268">
        <v>73</v>
      </c>
      <c r="C35" s="74">
        <v>0</v>
      </c>
      <c r="D35" s="48">
        <v>-0.55300000000000005</v>
      </c>
      <c r="E35" s="49"/>
      <c r="F35" s="49"/>
      <c r="G35" s="54">
        <v>0</v>
      </c>
      <c r="H35" s="55"/>
      <c r="I35" s="55"/>
      <c r="J35" s="49"/>
      <c r="K35" s="51"/>
      <c r="N35" s="2"/>
      <c r="O35" s="2"/>
    </row>
    <row r="36" spans="1:15" s="4" customFormat="1" ht="32.25" customHeight="1">
      <c r="A36" s="17" t="s">
        <v>5</v>
      </c>
      <c r="B36" s="268">
        <v>69</v>
      </c>
      <c r="C36" s="74">
        <v>0</v>
      </c>
      <c r="D36" s="156">
        <v>-3.157</v>
      </c>
      <c r="E36" s="157">
        <v>-0.61299999999999999</v>
      </c>
      <c r="F36" s="158">
        <v>-5.3999999999999999E-2</v>
      </c>
      <c r="G36" s="54">
        <v>0</v>
      </c>
      <c r="H36" s="55"/>
      <c r="I36" s="55"/>
      <c r="J36" s="48">
        <v>0.104</v>
      </c>
      <c r="K36" s="51"/>
      <c r="N36" s="2"/>
      <c r="O36" s="2"/>
    </row>
    <row r="37" spans="1:15" s="4" customFormat="1" ht="32.25" customHeight="1">
      <c r="A37" s="17" t="s">
        <v>692</v>
      </c>
      <c r="B37" s="268">
        <v>74</v>
      </c>
      <c r="C37" s="74">
        <v>0</v>
      </c>
      <c r="D37" s="156">
        <v>-3.157</v>
      </c>
      <c r="E37" s="157">
        <v>-0.61299999999999999</v>
      </c>
      <c r="F37" s="158">
        <v>-5.3999999999999999E-2</v>
      </c>
      <c r="G37" s="54">
        <v>0</v>
      </c>
      <c r="H37" s="55"/>
      <c r="I37" s="55"/>
      <c r="J37" s="49"/>
      <c r="K37" s="51"/>
      <c r="N37" s="2"/>
      <c r="O37" s="2"/>
    </row>
    <row r="38" spans="1:15" s="4" customFormat="1" ht="32.25" customHeight="1">
      <c r="A38" s="17" t="s">
        <v>6</v>
      </c>
      <c r="B38" s="268">
        <v>71</v>
      </c>
      <c r="C38" s="74">
        <v>0</v>
      </c>
      <c r="D38" s="48">
        <v>-0.49099999999999999</v>
      </c>
      <c r="E38" s="49"/>
      <c r="F38" s="49"/>
      <c r="G38" s="54">
        <v>0</v>
      </c>
      <c r="H38" s="55"/>
      <c r="I38" s="55"/>
      <c r="J38" s="48">
        <v>9.8000000000000004E-2</v>
      </c>
      <c r="K38" s="51"/>
      <c r="N38" s="2"/>
      <c r="O38" s="2"/>
    </row>
    <row r="39" spans="1:15" s="4" customFormat="1" ht="32.25" customHeight="1">
      <c r="A39" s="17" t="s">
        <v>693</v>
      </c>
      <c r="B39" s="268" t="s">
        <v>8311</v>
      </c>
      <c r="C39" s="74">
        <v>0</v>
      </c>
      <c r="D39" s="48">
        <v>-0.49099999999999999</v>
      </c>
      <c r="E39" s="49"/>
      <c r="F39" s="49"/>
      <c r="G39" s="54">
        <v>0</v>
      </c>
      <c r="H39" s="55"/>
      <c r="I39" s="55"/>
      <c r="J39" s="49"/>
      <c r="K39" s="51"/>
      <c r="N39" s="2"/>
      <c r="O39" s="2"/>
    </row>
    <row r="40" spans="1:15" s="4" customFormat="1" ht="32.25" customHeight="1">
      <c r="A40" s="17" t="s">
        <v>7</v>
      </c>
      <c r="B40" s="268">
        <v>70</v>
      </c>
      <c r="C40" s="74">
        <v>0</v>
      </c>
      <c r="D40" s="156">
        <v>-2.8239999999999998</v>
      </c>
      <c r="E40" s="157">
        <v>-0.54</v>
      </c>
      <c r="F40" s="158">
        <v>-4.7E-2</v>
      </c>
      <c r="G40" s="54">
        <v>0</v>
      </c>
      <c r="H40" s="55"/>
      <c r="I40" s="55"/>
      <c r="J40" s="48">
        <v>9.8000000000000004E-2</v>
      </c>
      <c r="K40" s="51"/>
      <c r="N40" s="2"/>
      <c r="O40" s="2"/>
    </row>
    <row r="41" spans="1:15" s="4" customFormat="1" ht="32.25" customHeight="1">
      <c r="A41" s="17" t="s">
        <v>694</v>
      </c>
      <c r="B41" s="268" t="s">
        <v>8312</v>
      </c>
      <c r="C41" s="74">
        <v>0</v>
      </c>
      <c r="D41" s="156">
        <v>-2.8239999999999998</v>
      </c>
      <c r="E41" s="157">
        <v>-0.54</v>
      </c>
      <c r="F41" s="158">
        <v>-4.7E-2</v>
      </c>
      <c r="G41" s="54">
        <v>0</v>
      </c>
      <c r="H41" s="55"/>
      <c r="I41" s="55"/>
      <c r="J41" s="49"/>
      <c r="K41" s="51"/>
      <c r="N41" s="2"/>
      <c r="O41" s="2"/>
    </row>
    <row r="42" spans="1:15" s="4" customFormat="1" ht="32.25" customHeight="1">
      <c r="A42" s="17" t="s">
        <v>8</v>
      </c>
      <c r="B42" s="268">
        <v>398</v>
      </c>
      <c r="C42" s="74">
        <v>0</v>
      </c>
      <c r="D42" s="48">
        <v>-0.34499999999999997</v>
      </c>
      <c r="E42" s="49"/>
      <c r="F42" s="49"/>
      <c r="G42" s="54">
        <v>115.34</v>
      </c>
      <c r="H42" s="55"/>
      <c r="I42" s="55"/>
      <c r="J42" s="48">
        <v>8.1000000000000003E-2</v>
      </c>
      <c r="K42" s="51"/>
      <c r="N42" s="2"/>
      <c r="O42" s="2"/>
    </row>
    <row r="43" spans="1:15" s="4" customFormat="1" ht="32.25" customHeight="1">
      <c r="A43" s="17" t="s">
        <v>695</v>
      </c>
      <c r="B43" s="268" t="s">
        <v>8313</v>
      </c>
      <c r="C43" s="74">
        <v>0</v>
      </c>
      <c r="D43" s="48">
        <v>-0.34499999999999997</v>
      </c>
      <c r="E43" s="49"/>
      <c r="F43" s="49"/>
      <c r="G43" s="54">
        <v>115.34</v>
      </c>
      <c r="H43" s="55"/>
      <c r="I43" s="55"/>
      <c r="J43" s="49"/>
      <c r="K43" s="51"/>
      <c r="N43" s="2"/>
      <c r="O43" s="2"/>
    </row>
    <row r="44" spans="1:15" s="4" customFormat="1" ht="32.25" customHeight="1">
      <c r="A44" s="17" t="s">
        <v>9</v>
      </c>
      <c r="B44" s="268">
        <v>72</v>
      </c>
      <c r="C44" s="74">
        <v>0</v>
      </c>
      <c r="D44" s="156">
        <v>-2.0720000000000001</v>
      </c>
      <c r="E44" s="157">
        <v>-0.35799999999999998</v>
      </c>
      <c r="F44" s="158">
        <v>-0.03</v>
      </c>
      <c r="G44" s="54">
        <v>115.34</v>
      </c>
      <c r="H44" s="55"/>
      <c r="I44" s="55"/>
      <c r="J44" s="48">
        <v>8.1000000000000003E-2</v>
      </c>
      <c r="K44" s="51"/>
      <c r="N44" s="2"/>
      <c r="O44" s="2"/>
    </row>
    <row r="45" spans="1:15" s="4" customFormat="1" ht="32.25" customHeight="1">
      <c r="A45" s="17" t="s">
        <v>696</v>
      </c>
      <c r="B45" s="268" t="s">
        <v>8314</v>
      </c>
      <c r="C45" s="74">
        <v>0</v>
      </c>
      <c r="D45" s="156">
        <v>-2.0720000000000001</v>
      </c>
      <c r="E45" s="157">
        <v>-0.35799999999999998</v>
      </c>
      <c r="F45" s="158">
        <v>-0.03</v>
      </c>
      <c r="G45" s="54">
        <v>115.34</v>
      </c>
      <c r="H45" s="55"/>
      <c r="I45" s="55"/>
      <c r="J45" s="49"/>
      <c r="K45" s="51"/>
      <c r="N45" s="2"/>
      <c r="O45" s="2"/>
    </row>
  </sheetData>
  <mergeCells count="14">
    <mergeCell ref="G9:H9"/>
    <mergeCell ref="B8:E8"/>
    <mergeCell ref="I9:K9"/>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25"/>
  <sheetViews>
    <sheetView zoomScale="85" zoomScaleNormal="85" workbookViewId="0"/>
  </sheetViews>
  <sheetFormatPr defaultRowHeight="12.75"/>
  <cols>
    <col min="1" max="1" width="8.7109375" style="61" customWidth="1"/>
    <col min="2" max="2" width="17.42578125" style="67" customWidth="1"/>
    <col min="3" max="3" width="8.7109375" style="61" customWidth="1"/>
    <col min="4" max="4" width="17.28515625" style="67" customWidth="1"/>
    <col min="5" max="5" width="15.7109375" style="67" customWidth="1"/>
    <col min="6" max="8" width="15.85546875" style="67" customWidth="1"/>
    <col min="9" max="9" width="15.85546875" style="68" customWidth="1"/>
    <col min="10" max="11" width="15.85546875" style="69" customWidth="1"/>
    <col min="12" max="13" width="15.85546875" style="61" customWidth="1"/>
    <col min="14" max="15" width="14.7109375" style="61" customWidth="1"/>
    <col min="16" max="17" width="15.5703125" style="61" customWidth="1"/>
    <col min="18" max="16384" width="9.140625" style="61"/>
  </cols>
  <sheetData>
    <row r="1" spans="1:15" ht="27.75" customHeight="1">
      <c r="A1" s="60" t="s">
        <v>87</v>
      </c>
      <c r="B1" s="182"/>
      <c r="C1" s="366"/>
      <c r="D1" s="366"/>
      <c r="E1" s="370" t="s">
        <v>180</v>
      </c>
      <c r="F1" s="371"/>
      <c r="G1" s="371"/>
      <c r="H1" s="371"/>
      <c r="I1" s="371"/>
      <c r="J1" s="371"/>
      <c r="K1" s="371"/>
      <c r="L1" s="371"/>
      <c r="M1" s="371"/>
      <c r="N1" s="181"/>
      <c r="O1" s="181"/>
    </row>
    <row r="2" spans="1:15" s="62" customFormat="1" ht="41.25" customHeight="1">
      <c r="A2" s="367" t="str">
        <f>Overview!B4&amp; " - Effective from "&amp;Overview!D4&amp;" - "&amp;Overview!E4&amp;" Schedule of Charges for use of the Distribution System by EHV Properties (including LDNOs with EHV Properties/end-users) in UKPN EPN Area (GSP Group _A)"</f>
        <v>Southern Electric Power Distribution plc - Effective from 1 April 2020 - Final Schedule of Charges for use of the Distribution System by EHV Properties (including LDNOs with EHV Properties/end-users) in UKPN EPN Area (GSP Group _A)</v>
      </c>
      <c r="B2" s="368"/>
      <c r="C2" s="368"/>
      <c r="D2" s="368"/>
      <c r="E2" s="368"/>
      <c r="F2" s="368"/>
      <c r="G2" s="368"/>
      <c r="H2" s="368"/>
      <c r="I2" s="368"/>
      <c r="J2" s="368"/>
      <c r="K2" s="368"/>
      <c r="L2" s="368"/>
      <c r="M2" s="369"/>
      <c r="N2" s="172"/>
      <c r="O2" s="93"/>
    </row>
    <row r="3" spans="1:15" s="96" customFormat="1" ht="28.5" customHeight="1">
      <c r="A3" s="93"/>
      <c r="B3" s="93"/>
      <c r="C3" s="93"/>
      <c r="D3" s="93"/>
      <c r="E3" s="93"/>
      <c r="F3" s="93"/>
      <c r="G3" s="93"/>
      <c r="H3" s="93"/>
      <c r="I3" s="93"/>
      <c r="J3" s="93"/>
      <c r="K3" s="93"/>
      <c r="L3" s="93"/>
      <c r="M3" s="93"/>
      <c r="N3" s="93"/>
      <c r="O3" s="93"/>
    </row>
    <row r="4" spans="1:15" s="96" customFormat="1" ht="26.25" customHeight="1">
      <c r="A4" s="320" t="s">
        <v>714</v>
      </c>
      <c r="B4" s="320"/>
      <c r="C4" s="320"/>
      <c r="D4" s="320"/>
      <c r="E4" s="320"/>
      <c r="F4" s="320"/>
      <c r="G4" s="93"/>
      <c r="H4" s="93"/>
      <c r="I4" s="93"/>
      <c r="J4" s="93"/>
      <c r="K4" s="93"/>
      <c r="L4" s="93"/>
      <c r="M4" s="93"/>
      <c r="N4" s="93"/>
      <c r="O4" s="93"/>
    </row>
    <row r="5" spans="1:15" s="96" customFormat="1" ht="18">
      <c r="A5" s="363" t="s">
        <v>80</v>
      </c>
      <c r="B5" s="364"/>
      <c r="C5" s="364"/>
      <c r="D5" s="365" t="s">
        <v>492</v>
      </c>
      <c r="E5" s="365"/>
      <c r="F5" s="365"/>
      <c r="G5" s="93"/>
      <c r="H5" s="93"/>
      <c r="I5" s="93"/>
      <c r="J5" s="93"/>
      <c r="K5" s="93"/>
      <c r="L5" s="93"/>
      <c r="M5" s="93"/>
      <c r="N5" s="93"/>
      <c r="O5" s="93"/>
    </row>
    <row r="6" spans="1:15" s="96" customFormat="1" ht="53.25" customHeight="1">
      <c r="A6" s="329" t="s">
        <v>491</v>
      </c>
      <c r="B6" s="330"/>
      <c r="C6" s="331"/>
      <c r="D6" s="348" t="s">
        <v>717</v>
      </c>
      <c r="E6" s="349"/>
      <c r="F6" s="350"/>
      <c r="G6" s="93"/>
      <c r="H6" s="93"/>
      <c r="I6" s="93"/>
      <c r="J6" s="93"/>
      <c r="K6" s="93"/>
      <c r="L6" s="93"/>
      <c r="M6" s="93"/>
      <c r="N6" s="93"/>
      <c r="O6" s="93"/>
    </row>
    <row r="7" spans="1:15" s="96" customFormat="1" ht="26.25" customHeight="1">
      <c r="A7" s="329" t="s">
        <v>81</v>
      </c>
      <c r="B7" s="330"/>
      <c r="C7" s="331"/>
      <c r="D7" s="360" t="s">
        <v>723</v>
      </c>
      <c r="E7" s="361"/>
      <c r="F7" s="362"/>
      <c r="G7" s="93"/>
      <c r="H7" s="93"/>
      <c r="I7" s="93"/>
      <c r="J7" s="93"/>
      <c r="K7" s="93"/>
      <c r="L7" s="93"/>
      <c r="M7" s="93"/>
      <c r="N7" s="93"/>
      <c r="O7" s="93"/>
    </row>
    <row r="8" spans="1:15" s="96" customFormat="1" ht="28.5" customHeight="1">
      <c r="A8" s="93"/>
      <c r="B8" s="93"/>
      <c r="C8" s="93"/>
      <c r="D8" s="93"/>
      <c r="E8" s="93"/>
      <c r="F8" s="93"/>
      <c r="G8" s="93"/>
      <c r="H8" s="93"/>
      <c r="I8" s="93"/>
      <c r="J8" s="93"/>
      <c r="K8" s="93"/>
      <c r="L8" s="93"/>
      <c r="M8" s="93"/>
      <c r="N8" s="93"/>
      <c r="O8" s="93"/>
    </row>
    <row r="9" spans="1:15" ht="51">
      <c r="A9" s="64" t="s">
        <v>705</v>
      </c>
      <c r="B9" s="63" t="s">
        <v>468</v>
      </c>
      <c r="C9" s="64" t="s">
        <v>706</v>
      </c>
      <c r="D9" s="63" t="s">
        <v>469</v>
      </c>
      <c r="E9" s="65" t="s">
        <v>774</v>
      </c>
      <c r="F9" s="66" t="s">
        <v>627</v>
      </c>
      <c r="G9" s="65" t="s">
        <v>485</v>
      </c>
      <c r="H9" s="65" t="s">
        <v>625</v>
      </c>
      <c r="I9" s="144" t="s">
        <v>685</v>
      </c>
      <c r="J9" s="66" t="s">
        <v>628</v>
      </c>
      <c r="K9" s="65" t="s">
        <v>486</v>
      </c>
      <c r="L9" s="65" t="s">
        <v>626</v>
      </c>
      <c r="M9" s="144" t="s">
        <v>686</v>
      </c>
    </row>
    <row r="10" spans="1:15" ht="153">
      <c r="A10" s="104">
        <v>590</v>
      </c>
      <c r="B10" s="183" t="s">
        <v>8726</v>
      </c>
      <c r="C10" s="104"/>
      <c r="D10" s="183"/>
      <c r="E10" s="183"/>
      <c r="F10" s="70">
        <v>0</v>
      </c>
      <c r="G10" s="71">
        <v>37430.648906170871</v>
      </c>
      <c r="H10" s="71">
        <v>1.62</v>
      </c>
      <c r="I10" s="71">
        <v>1.62</v>
      </c>
      <c r="J10" s="72"/>
      <c r="K10" s="73"/>
      <c r="L10" s="73"/>
      <c r="M10" s="73"/>
    </row>
    <row r="11" spans="1:15" ht="51">
      <c r="A11" s="104">
        <v>591</v>
      </c>
      <c r="B11" s="183" t="s">
        <v>8727</v>
      </c>
      <c r="C11" s="104"/>
      <c r="D11" s="183"/>
      <c r="E11" s="183"/>
      <c r="F11" s="70">
        <v>0</v>
      </c>
      <c r="G11" s="71">
        <v>31830.335129935709</v>
      </c>
      <c r="H11" s="71">
        <v>2.2200000000000002</v>
      </c>
      <c r="I11" s="71">
        <v>2.2200000000000002</v>
      </c>
      <c r="J11" s="72"/>
      <c r="K11" s="73"/>
      <c r="L11" s="73"/>
      <c r="M11" s="73"/>
    </row>
    <row r="12" spans="1:15" ht="25.5">
      <c r="A12" s="104">
        <v>593</v>
      </c>
      <c r="B12" s="183" t="s">
        <v>8728</v>
      </c>
      <c r="C12" s="104"/>
      <c r="D12" s="183"/>
      <c r="E12" s="183"/>
      <c r="F12" s="70">
        <v>0</v>
      </c>
      <c r="G12" s="71">
        <v>4210.9480019442226</v>
      </c>
      <c r="H12" s="71">
        <v>1.62</v>
      </c>
      <c r="I12" s="71">
        <v>1.62</v>
      </c>
      <c r="J12" s="72"/>
      <c r="K12" s="73"/>
      <c r="L12" s="73"/>
      <c r="M12" s="73"/>
    </row>
    <row r="13" spans="1:15" ht="25.5">
      <c r="A13" s="104">
        <v>594</v>
      </c>
      <c r="B13" s="183" t="s">
        <v>8729</v>
      </c>
      <c r="C13" s="104"/>
      <c r="D13" s="183"/>
      <c r="E13" s="183"/>
      <c r="F13" s="70">
        <v>0</v>
      </c>
      <c r="G13" s="71">
        <v>23862.03867768393</v>
      </c>
      <c r="H13" s="71">
        <v>1.62</v>
      </c>
      <c r="I13" s="71">
        <v>1.62</v>
      </c>
      <c r="J13" s="72"/>
      <c r="K13" s="73"/>
      <c r="L13" s="73"/>
      <c r="M13" s="73"/>
    </row>
    <row r="14" spans="1:15" ht="28.5" customHeight="1"/>
    <row r="15" spans="1:15" ht="28.5" customHeight="1"/>
    <row r="16" spans="1:15" ht="41.25" customHeight="1">
      <c r="A16" s="367" t="str">
        <f>Overview!B4&amp; " - Effective from "&amp;Overview!D4&amp;" - "&amp;Overview!E4&amp;" Schedule of Charges for use of the Distribution System by EHV Properties (including LDNOs with EHV Properties/end-users) in WPD EM Area (GSP Group _B)"</f>
        <v>Southern Electric Power Distribution plc - Effective from 1 April 2020 - Final Schedule of Charges for use of the Distribution System by EHV Properties (including LDNOs with EHV Properties/end-users) in WPD EM Area (GSP Group _B)</v>
      </c>
      <c r="B16" s="368"/>
      <c r="C16" s="368"/>
      <c r="D16" s="368"/>
      <c r="E16" s="368"/>
      <c r="F16" s="368"/>
      <c r="G16" s="368"/>
      <c r="H16" s="368"/>
      <c r="I16" s="368"/>
      <c r="J16" s="368"/>
      <c r="K16" s="368"/>
      <c r="L16" s="368"/>
      <c r="M16" s="369"/>
    </row>
    <row r="17" spans="1:13" ht="28.5" customHeight="1"/>
    <row r="18" spans="1:13" ht="26.25" customHeight="1">
      <c r="A18" s="320" t="s">
        <v>714</v>
      </c>
      <c r="B18" s="320"/>
      <c r="C18" s="320"/>
      <c r="D18" s="320"/>
      <c r="E18" s="320"/>
      <c r="F18" s="320"/>
    </row>
    <row r="19" spans="1:13" ht="18" customHeight="1">
      <c r="A19" s="363" t="s">
        <v>80</v>
      </c>
      <c r="B19" s="364"/>
      <c r="C19" s="364"/>
      <c r="D19" s="365" t="s">
        <v>492</v>
      </c>
      <c r="E19" s="365"/>
      <c r="F19" s="365"/>
    </row>
    <row r="20" spans="1:13" ht="53.25" customHeight="1">
      <c r="A20" s="325" t="s">
        <v>729</v>
      </c>
      <c r="B20" s="325"/>
      <c r="C20" s="325"/>
      <c r="D20" s="348" t="s">
        <v>726</v>
      </c>
      <c r="E20" s="349"/>
      <c r="F20" s="350"/>
    </row>
    <row r="21" spans="1:13" ht="26.25" customHeight="1">
      <c r="A21" s="325" t="s">
        <v>81</v>
      </c>
      <c r="B21" s="325"/>
      <c r="C21" s="325"/>
      <c r="D21" s="348" t="s">
        <v>82</v>
      </c>
      <c r="E21" s="349"/>
      <c r="F21" s="350"/>
    </row>
    <row r="22" spans="1:13" ht="28.5" customHeight="1"/>
    <row r="23" spans="1:13" ht="51">
      <c r="A23" s="64" t="s">
        <v>705</v>
      </c>
      <c r="B23" s="63" t="s">
        <v>468</v>
      </c>
      <c r="C23" s="64" t="s">
        <v>706</v>
      </c>
      <c r="D23" s="63" t="s">
        <v>469</v>
      </c>
      <c r="E23" s="65" t="s">
        <v>774</v>
      </c>
      <c r="F23" s="66" t="s">
        <v>627</v>
      </c>
      <c r="G23" s="65" t="s">
        <v>485</v>
      </c>
      <c r="H23" s="65" t="s">
        <v>625</v>
      </c>
      <c r="I23" s="144" t="s">
        <v>685</v>
      </c>
      <c r="J23" s="66" t="s">
        <v>628</v>
      </c>
      <c r="K23" s="65" t="s">
        <v>486</v>
      </c>
      <c r="L23" s="65" t="s">
        <v>626</v>
      </c>
      <c r="M23" s="144" t="s">
        <v>686</v>
      </c>
    </row>
    <row r="24" spans="1:13">
      <c r="A24" s="104"/>
      <c r="B24" s="183"/>
      <c r="C24" s="104"/>
      <c r="D24" s="183"/>
      <c r="E24" s="183"/>
      <c r="F24" s="70"/>
      <c r="G24" s="71"/>
      <c r="H24" s="71"/>
      <c r="I24" s="71"/>
      <c r="J24" s="72"/>
      <c r="K24" s="73"/>
      <c r="L24" s="73"/>
      <c r="M24" s="73"/>
    </row>
    <row r="25" spans="1:13" ht="28.5" customHeight="1"/>
    <row r="26" spans="1:13" ht="28.5" customHeight="1"/>
    <row r="27" spans="1:13" ht="50.25" customHeight="1">
      <c r="A27" s="367" t="str">
        <f>Overview!B4&amp; " - Effective from "&amp;Overview!D4&amp;" - "&amp;Overview!E4&amp;" Schedule of Charges for use of the Distribution System by EHV Properties (including LDNOs with EHV Properties/end-users) in UKPN LPN Area (GSP Group _C)"</f>
        <v>Southern Electric Power Distribution plc - Effective from 1 April 2020 - Final Schedule of Charges for use of the Distribution System by EHV Properties (including LDNOs with EHV Properties/end-users) in UKPN LPN Area (GSP Group _C)</v>
      </c>
      <c r="B27" s="368"/>
      <c r="C27" s="368"/>
      <c r="D27" s="368"/>
      <c r="E27" s="368"/>
      <c r="F27" s="368"/>
      <c r="G27" s="368"/>
      <c r="H27" s="368"/>
      <c r="I27" s="368"/>
      <c r="J27" s="368"/>
      <c r="K27" s="368"/>
      <c r="L27" s="368"/>
      <c r="M27" s="369"/>
    </row>
    <row r="28" spans="1:13" ht="28.5" customHeight="1"/>
    <row r="29" spans="1:13" ht="26.25" customHeight="1">
      <c r="A29" s="320" t="s">
        <v>714</v>
      </c>
      <c r="B29" s="320"/>
      <c r="C29" s="320"/>
      <c r="D29" s="320"/>
      <c r="E29" s="320"/>
      <c r="F29" s="320"/>
    </row>
    <row r="30" spans="1:13" ht="18" customHeight="1">
      <c r="A30" s="363" t="s">
        <v>80</v>
      </c>
      <c r="B30" s="364"/>
      <c r="C30" s="364"/>
      <c r="D30" s="365" t="s">
        <v>492</v>
      </c>
      <c r="E30" s="365"/>
      <c r="F30" s="365"/>
    </row>
    <row r="31" spans="1:13" ht="53.25" customHeight="1">
      <c r="A31" s="333" t="s">
        <v>736</v>
      </c>
      <c r="B31" s="333"/>
      <c r="C31" s="333"/>
      <c r="D31" s="332" t="s">
        <v>737</v>
      </c>
      <c r="E31" s="332"/>
      <c r="F31" s="332"/>
    </row>
    <row r="32" spans="1:13" ht="53.25" customHeight="1">
      <c r="A32" s="333" t="s">
        <v>491</v>
      </c>
      <c r="B32" s="333"/>
      <c r="C32" s="333"/>
      <c r="D32" s="332" t="s">
        <v>717</v>
      </c>
      <c r="E32" s="332"/>
      <c r="F32" s="332"/>
    </row>
    <row r="33" spans="1:13" ht="26.25" customHeight="1">
      <c r="A33" s="333" t="s">
        <v>81</v>
      </c>
      <c r="B33" s="333"/>
      <c r="C33" s="333"/>
      <c r="D33" s="347" t="s">
        <v>723</v>
      </c>
      <c r="E33" s="347"/>
      <c r="F33" s="347"/>
    </row>
    <row r="34" spans="1:13" ht="28.5" customHeight="1"/>
    <row r="35" spans="1:13" ht="51">
      <c r="A35" s="64" t="s">
        <v>705</v>
      </c>
      <c r="B35" s="63" t="s">
        <v>468</v>
      </c>
      <c r="C35" s="64" t="s">
        <v>706</v>
      </c>
      <c r="D35" s="63" t="s">
        <v>469</v>
      </c>
      <c r="E35" s="65" t="s">
        <v>774</v>
      </c>
      <c r="F35" s="66" t="s">
        <v>627</v>
      </c>
      <c r="G35" s="65" t="s">
        <v>485</v>
      </c>
      <c r="H35" s="65" t="s">
        <v>625</v>
      </c>
      <c r="I35" s="144" t="s">
        <v>685</v>
      </c>
      <c r="J35" s="66" t="s">
        <v>628</v>
      </c>
      <c r="K35" s="65" t="s">
        <v>486</v>
      </c>
      <c r="L35" s="65" t="s">
        <v>626</v>
      </c>
      <c r="M35" s="144" t="s">
        <v>686</v>
      </c>
    </row>
    <row r="36" spans="1:13">
      <c r="A36" s="104"/>
      <c r="B36" s="183"/>
      <c r="C36" s="104"/>
      <c r="D36" s="183"/>
      <c r="E36" s="183"/>
      <c r="F36" s="70"/>
      <c r="G36" s="71"/>
      <c r="H36" s="71"/>
      <c r="I36" s="71"/>
      <c r="J36" s="72"/>
      <c r="K36" s="73"/>
      <c r="L36" s="73"/>
      <c r="M36" s="73"/>
    </row>
    <row r="37" spans="1:13" ht="28.5" customHeight="1"/>
    <row r="38" spans="1:13" ht="28.5" customHeight="1"/>
    <row r="39" spans="1:13" ht="50.25" customHeight="1">
      <c r="A39" s="367" t="str">
        <f>Overview!B4&amp; " - Effective from "&amp;Overview!D4&amp;" - "&amp;Overview!E4&amp;" Schedule of Charges for use of the Distribution System by EHV Properties (including LDNOs with EHV Properties/end-users) in SP Manweb Area (GSP Group _D)"</f>
        <v>Southern Electric Power Distribution plc - Effective from 1 April 2020 - Final Schedule of Charges for use of the Distribution System by EHV Properties (including LDNOs with EHV Properties/end-users) in SP Manweb Area (GSP Group _D)</v>
      </c>
      <c r="B39" s="368"/>
      <c r="C39" s="368"/>
      <c r="D39" s="368"/>
      <c r="E39" s="368"/>
      <c r="F39" s="368"/>
      <c r="G39" s="368"/>
      <c r="H39" s="368"/>
      <c r="I39" s="368"/>
      <c r="J39" s="368"/>
      <c r="K39" s="368"/>
      <c r="L39" s="368"/>
      <c r="M39" s="369"/>
    </row>
    <row r="40" spans="1:13" ht="28.5" customHeight="1"/>
    <row r="41" spans="1:13" ht="26.25" customHeight="1">
      <c r="A41" s="320" t="s">
        <v>714</v>
      </c>
      <c r="B41" s="320"/>
      <c r="C41" s="320"/>
      <c r="D41" s="320"/>
      <c r="E41" s="320"/>
      <c r="F41" s="320"/>
    </row>
    <row r="42" spans="1:13" ht="18" customHeight="1">
      <c r="A42" s="363" t="s">
        <v>80</v>
      </c>
      <c r="B42" s="364"/>
      <c r="C42" s="364"/>
      <c r="D42" s="365" t="s">
        <v>492</v>
      </c>
      <c r="E42" s="365"/>
      <c r="F42" s="365"/>
    </row>
    <row r="43" spans="1:13" ht="53.25" customHeight="1">
      <c r="A43" s="325" t="s">
        <v>736</v>
      </c>
      <c r="B43" s="325"/>
      <c r="C43" s="325"/>
      <c r="D43" s="372"/>
      <c r="E43" s="372"/>
      <c r="F43" s="372"/>
    </row>
    <row r="44" spans="1:13" ht="53.25" customHeight="1">
      <c r="A44" s="325" t="s">
        <v>491</v>
      </c>
      <c r="B44" s="325"/>
      <c r="C44" s="325"/>
      <c r="D44" s="332" t="s">
        <v>704</v>
      </c>
      <c r="E44" s="332"/>
      <c r="F44" s="332"/>
    </row>
    <row r="45" spans="1:13" ht="26.25" customHeight="1">
      <c r="A45" s="325" t="s">
        <v>81</v>
      </c>
      <c r="B45" s="325"/>
      <c r="C45" s="325"/>
      <c r="D45" s="332" t="s">
        <v>82</v>
      </c>
      <c r="E45" s="332"/>
      <c r="F45" s="332"/>
    </row>
    <row r="46" spans="1:13" ht="28.5" customHeight="1"/>
    <row r="47" spans="1:13" ht="51">
      <c r="A47" s="64" t="s">
        <v>705</v>
      </c>
      <c r="B47" s="63" t="s">
        <v>468</v>
      </c>
      <c r="C47" s="64" t="s">
        <v>706</v>
      </c>
      <c r="D47" s="63" t="s">
        <v>469</v>
      </c>
      <c r="E47" s="65" t="s">
        <v>774</v>
      </c>
      <c r="F47" s="66" t="s">
        <v>627</v>
      </c>
      <c r="G47" s="65" t="s">
        <v>485</v>
      </c>
      <c r="H47" s="65" t="s">
        <v>625</v>
      </c>
      <c r="I47" s="144" t="s">
        <v>685</v>
      </c>
      <c r="J47" s="66" t="s">
        <v>628</v>
      </c>
      <c r="K47" s="65" t="s">
        <v>486</v>
      </c>
      <c r="L47" s="65" t="s">
        <v>626</v>
      </c>
      <c r="M47" s="144" t="s">
        <v>686</v>
      </c>
    </row>
    <row r="48" spans="1:13">
      <c r="A48" s="104"/>
      <c r="B48" s="183"/>
      <c r="C48" s="104"/>
      <c r="D48" s="183"/>
      <c r="E48" s="183"/>
      <c r="F48" s="70"/>
      <c r="G48" s="71"/>
      <c r="H48" s="71"/>
      <c r="I48" s="71"/>
      <c r="J48" s="72"/>
      <c r="K48" s="73"/>
      <c r="L48" s="73"/>
      <c r="M48" s="73"/>
    </row>
    <row r="49" spans="1:13" ht="28.5" customHeight="1"/>
    <row r="50" spans="1:13" ht="28.5" customHeight="1"/>
    <row r="51" spans="1:13" ht="41.25" customHeight="1">
      <c r="A51" s="367" t="str">
        <f>Overview!B4&amp; " - Effective from "&amp;Overview!D4&amp;" - "&amp;Overview!E4&amp;" Schedule of Charges for use of the Distribution System by EHV Properties (including LDNOs with EHV Properties/end-users) in WPD West Midlands Area (GSP Group _E)"</f>
        <v>Southern Electric Power Distribution plc - Effective from 1 April 2020 - Final Schedule of Charges for use of the Distribution System by EHV Properties (including LDNOs with EHV Properties/end-users) in WPD West Midlands Area (GSP Group _E)</v>
      </c>
      <c r="B51" s="368"/>
      <c r="C51" s="368"/>
      <c r="D51" s="368"/>
      <c r="E51" s="368"/>
      <c r="F51" s="368"/>
      <c r="G51" s="368"/>
      <c r="H51" s="368"/>
      <c r="I51" s="368"/>
      <c r="J51" s="368"/>
      <c r="K51" s="368"/>
      <c r="L51" s="368"/>
      <c r="M51" s="369"/>
    </row>
    <row r="52" spans="1:13" ht="28.5" customHeight="1"/>
    <row r="53" spans="1:13" ht="26.25" customHeight="1">
      <c r="A53" s="320" t="s">
        <v>714</v>
      </c>
      <c r="B53" s="320"/>
      <c r="C53" s="320"/>
      <c r="D53" s="320"/>
      <c r="E53" s="320"/>
      <c r="F53" s="320"/>
    </row>
    <row r="54" spans="1:13" ht="18" customHeight="1">
      <c r="A54" s="363" t="s">
        <v>80</v>
      </c>
      <c r="B54" s="364"/>
      <c r="C54" s="364"/>
      <c r="D54" s="365" t="s">
        <v>492</v>
      </c>
      <c r="E54" s="365"/>
      <c r="F54" s="365"/>
    </row>
    <row r="55" spans="1:13" ht="53.25" customHeight="1">
      <c r="A55" s="326" t="s">
        <v>729</v>
      </c>
      <c r="B55" s="327"/>
      <c r="C55" s="328"/>
      <c r="D55" s="348" t="s">
        <v>726</v>
      </c>
      <c r="E55" s="349"/>
      <c r="F55" s="350"/>
    </row>
    <row r="56" spans="1:13" ht="26.25" customHeight="1">
      <c r="A56" s="326" t="s">
        <v>81</v>
      </c>
      <c r="B56" s="327"/>
      <c r="C56" s="328"/>
      <c r="D56" s="348" t="s">
        <v>82</v>
      </c>
      <c r="E56" s="349"/>
      <c r="F56" s="350"/>
    </row>
    <row r="57" spans="1:13" ht="28.5" customHeight="1"/>
    <row r="58" spans="1:13" ht="51">
      <c r="A58" s="64" t="s">
        <v>705</v>
      </c>
      <c r="B58" s="63" t="s">
        <v>468</v>
      </c>
      <c r="C58" s="64" t="s">
        <v>706</v>
      </c>
      <c r="D58" s="63" t="s">
        <v>469</v>
      </c>
      <c r="E58" s="65" t="s">
        <v>774</v>
      </c>
      <c r="F58" s="66" t="s">
        <v>627</v>
      </c>
      <c r="G58" s="65" t="s">
        <v>485</v>
      </c>
      <c r="H58" s="65" t="s">
        <v>625</v>
      </c>
      <c r="I58" s="144" t="s">
        <v>685</v>
      </c>
      <c r="J58" s="66" t="s">
        <v>628</v>
      </c>
      <c r="K58" s="65" t="s">
        <v>486</v>
      </c>
      <c r="L58" s="65" t="s">
        <v>626</v>
      </c>
      <c r="M58" s="144" t="s">
        <v>686</v>
      </c>
    </row>
    <row r="59" spans="1:13">
      <c r="A59" s="104"/>
      <c r="B59" s="183"/>
      <c r="C59" s="104"/>
      <c r="D59" s="183"/>
      <c r="E59" s="183"/>
      <c r="F59" s="70"/>
      <c r="G59" s="71"/>
      <c r="H59" s="71"/>
      <c r="I59" s="71"/>
      <c r="J59" s="72"/>
      <c r="K59" s="73"/>
      <c r="L59" s="73"/>
      <c r="M59" s="73"/>
    </row>
    <row r="60" spans="1:13" ht="28.5" customHeight="1"/>
    <row r="61" spans="1:13" ht="28.5" customHeight="1"/>
    <row r="62" spans="1:13" ht="41.25" customHeight="1">
      <c r="A62" s="367" t="str">
        <f>Overview!B4&amp; " - Effective from "&amp;Overview!D4&amp;" - "&amp;Overview!E4&amp;" Schedule of Charges for use of the Distribution System by EHV Properties (including LDNOs with EHV Properties/end-users) in NPG Northeast Area (GSP Group _F)"</f>
        <v>Southern Electric Power Distribution plc - Effective from 1 April 2020 - Final Schedule of Charges for use of the Distribution System by EHV Properties (including LDNOs with EHV Properties/end-users) in NPG Northeast Area (GSP Group _F)</v>
      </c>
      <c r="B62" s="368"/>
      <c r="C62" s="368"/>
      <c r="D62" s="368"/>
      <c r="E62" s="368"/>
      <c r="F62" s="368"/>
      <c r="G62" s="368"/>
      <c r="H62" s="368"/>
      <c r="I62" s="368"/>
      <c r="J62" s="368"/>
      <c r="K62" s="368"/>
      <c r="L62" s="368"/>
      <c r="M62" s="369"/>
    </row>
    <row r="63" spans="1:13" ht="28.5" customHeight="1"/>
    <row r="64" spans="1:13" ht="28.5" customHeight="1">
      <c r="A64" s="320" t="s">
        <v>714</v>
      </c>
      <c r="B64" s="320"/>
      <c r="C64" s="320"/>
      <c r="D64" s="320"/>
      <c r="E64" s="320"/>
      <c r="F64" s="320"/>
    </row>
    <row r="65" spans="1:13" ht="28.5" customHeight="1">
      <c r="A65" s="363" t="s">
        <v>80</v>
      </c>
      <c r="B65" s="364"/>
      <c r="C65" s="364"/>
      <c r="D65" s="365" t="s">
        <v>492</v>
      </c>
      <c r="E65" s="365"/>
      <c r="F65" s="365"/>
    </row>
    <row r="66" spans="1:13" ht="53.25" customHeight="1">
      <c r="A66" s="325" t="s">
        <v>491</v>
      </c>
      <c r="B66" s="325"/>
      <c r="C66" s="325"/>
      <c r="D66" s="332" t="s">
        <v>819</v>
      </c>
      <c r="E66" s="332"/>
      <c r="F66" s="332"/>
    </row>
    <row r="67" spans="1:13" ht="26.25" customHeight="1">
      <c r="A67" s="325" t="s">
        <v>81</v>
      </c>
      <c r="B67" s="325"/>
      <c r="C67" s="325"/>
      <c r="D67" s="332" t="s">
        <v>82</v>
      </c>
      <c r="E67" s="332"/>
      <c r="F67" s="332"/>
    </row>
    <row r="68" spans="1:13" ht="28.5" customHeight="1"/>
    <row r="69" spans="1:13" ht="51">
      <c r="A69" s="64" t="s">
        <v>705</v>
      </c>
      <c r="B69" s="63" t="s">
        <v>468</v>
      </c>
      <c r="C69" s="64" t="s">
        <v>706</v>
      </c>
      <c r="D69" s="63" t="s">
        <v>469</v>
      </c>
      <c r="E69" s="65" t="s">
        <v>774</v>
      </c>
      <c r="F69" s="66" t="s">
        <v>627</v>
      </c>
      <c r="G69" s="65" t="s">
        <v>485</v>
      </c>
      <c r="H69" s="65" t="s">
        <v>625</v>
      </c>
      <c r="I69" s="144" t="s">
        <v>685</v>
      </c>
      <c r="J69" s="66" t="s">
        <v>628</v>
      </c>
      <c r="K69" s="65" t="s">
        <v>486</v>
      </c>
      <c r="L69" s="65" t="s">
        <v>626</v>
      </c>
      <c r="M69" s="144" t="s">
        <v>686</v>
      </c>
    </row>
    <row r="70" spans="1:13" ht="25.5">
      <c r="A70" s="104">
        <v>592</v>
      </c>
      <c r="B70" s="183" t="s">
        <v>8730</v>
      </c>
      <c r="C70" s="104"/>
      <c r="D70" s="183"/>
      <c r="E70" s="183"/>
      <c r="F70" s="70">
        <v>0</v>
      </c>
      <c r="G70" s="71">
        <v>39204.35333649745</v>
      </c>
      <c r="H70" s="71">
        <v>1.91</v>
      </c>
      <c r="I70" s="71">
        <v>1.91</v>
      </c>
      <c r="J70" s="72"/>
      <c r="K70" s="73"/>
      <c r="L70" s="73"/>
      <c r="M70" s="73"/>
    </row>
    <row r="71" spans="1:13" ht="28.5" customHeight="1"/>
    <row r="72" spans="1:13" ht="28.5" customHeight="1"/>
    <row r="73" spans="1:13" ht="41.25" customHeight="1">
      <c r="A73" s="367" t="str">
        <f>Overview!B4&amp; " - Effective from "&amp;Overview!D4&amp;" - "&amp;Overview!E4&amp;" Schedule of Charges for use of the Distribution System by EHV Properties (including LDNOs with EHV Properties/end-users) in Electricity North West Area (GSP Group _G)"</f>
        <v>Southern Electric Power Distribution plc - Effective from 1 April 2020 - Final Schedule of Charges for use of the Distribution System by EHV Properties (including LDNOs with EHV Properties/end-users) in Electricity North West Area (GSP Group _G)</v>
      </c>
      <c r="B73" s="368"/>
      <c r="C73" s="368"/>
      <c r="D73" s="368"/>
      <c r="E73" s="368"/>
      <c r="F73" s="368"/>
      <c r="G73" s="368"/>
      <c r="H73" s="368"/>
      <c r="I73" s="368"/>
      <c r="J73" s="368"/>
      <c r="K73" s="368"/>
      <c r="L73" s="368"/>
      <c r="M73" s="369"/>
    </row>
    <row r="74" spans="1:13" ht="28.5" customHeight="1"/>
    <row r="75" spans="1:13" ht="28.5" customHeight="1">
      <c r="A75" s="320" t="s">
        <v>714</v>
      </c>
      <c r="B75" s="320"/>
      <c r="C75" s="320"/>
      <c r="D75" s="320"/>
      <c r="E75" s="320"/>
      <c r="F75" s="320"/>
    </row>
    <row r="76" spans="1:13" ht="28.5" customHeight="1">
      <c r="A76" s="363" t="s">
        <v>80</v>
      </c>
      <c r="B76" s="364"/>
      <c r="C76" s="364"/>
      <c r="D76" s="365" t="s">
        <v>492</v>
      </c>
      <c r="E76" s="365"/>
      <c r="F76" s="365"/>
    </row>
    <row r="77" spans="1:13" ht="53.25" customHeight="1">
      <c r="A77" s="325" t="s">
        <v>491</v>
      </c>
      <c r="B77" s="325"/>
      <c r="C77" s="325"/>
      <c r="D77" s="332" t="s">
        <v>717</v>
      </c>
      <c r="E77" s="332"/>
      <c r="F77" s="332"/>
    </row>
    <row r="78" spans="1:13" ht="26.25" customHeight="1">
      <c r="A78" s="325" t="s">
        <v>81</v>
      </c>
      <c r="B78" s="325"/>
      <c r="C78" s="325"/>
      <c r="D78" s="348" t="s">
        <v>82</v>
      </c>
      <c r="E78" s="349"/>
      <c r="F78" s="350"/>
    </row>
    <row r="79" spans="1:13" ht="28.5" customHeight="1"/>
    <row r="80" spans="1:13" ht="51">
      <c r="A80" s="64" t="s">
        <v>705</v>
      </c>
      <c r="B80" s="63" t="s">
        <v>468</v>
      </c>
      <c r="C80" s="64" t="s">
        <v>706</v>
      </c>
      <c r="D80" s="63" t="s">
        <v>469</v>
      </c>
      <c r="E80" s="65" t="s">
        <v>774</v>
      </c>
      <c r="F80" s="66" t="s">
        <v>627</v>
      </c>
      <c r="G80" s="65" t="s">
        <v>485</v>
      </c>
      <c r="H80" s="65" t="s">
        <v>625</v>
      </c>
      <c r="I80" s="144" t="s">
        <v>685</v>
      </c>
      <c r="J80" s="66" t="s">
        <v>628</v>
      </c>
      <c r="K80" s="65" t="s">
        <v>486</v>
      </c>
      <c r="L80" s="65" t="s">
        <v>626</v>
      </c>
      <c r="M80" s="144" t="s">
        <v>686</v>
      </c>
    </row>
    <row r="81" spans="1:13">
      <c r="A81" s="104"/>
      <c r="B81" s="183"/>
      <c r="C81" s="104"/>
      <c r="D81" s="183"/>
      <c r="E81" s="183"/>
      <c r="F81" s="70"/>
      <c r="G81" s="71"/>
      <c r="H81" s="71"/>
      <c r="I81" s="71"/>
      <c r="J81" s="72"/>
      <c r="K81" s="73"/>
      <c r="L81" s="73"/>
      <c r="M81" s="73"/>
    </row>
    <row r="82" spans="1:13" ht="28.5" customHeight="1"/>
    <row r="83" spans="1:13" ht="28.5" customHeight="1"/>
    <row r="84" spans="1:13" ht="41.25" customHeight="1">
      <c r="A84" s="367" t="str">
        <f>Overview!B4&amp; " - Effective from "&amp;Overview!D4&amp;" - "&amp;Overview!E4&amp;" Schedule of Charges for use of the Distribution System by EHV Properties (including LDNOs with EHV Properties/end-users) in UKPN SPN Area (GSP Group _J)"</f>
        <v>Southern Electric Power Distribution plc - Effective from 1 April 2020 - Final Schedule of Charges for use of the Distribution System by EHV Properties (including LDNOs with EHV Properties/end-users) in UKPN SPN Area (GSP Group _J)</v>
      </c>
      <c r="B84" s="368"/>
      <c r="C84" s="368"/>
      <c r="D84" s="368"/>
      <c r="E84" s="368"/>
      <c r="F84" s="368"/>
      <c r="G84" s="368"/>
      <c r="H84" s="368"/>
      <c r="I84" s="368"/>
      <c r="J84" s="368"/>
      <c r="K84" s="368"/>
      <c r="L84" s="368"/>
      <c r="M84" s="369"/>
    </row>
    <row r="85" spans="1:13" ht="28.5" customHeight="1"/>
    <row r="86" spans="1:13" ht="28.5" customHeight="1">
      <c r="A86" s="320" t="s">
        <v>714</v>
      </c>
      <c r="B86" s="320"/>
      <c r="C86" s="320"/>
      <c r="D86" s="320"/>
      <c r="E86" s="320"/>
      <c r="F86" s="320"/>
    </row>
    <row r="87" spans="1:13" ht="28.5" customHeight="1">
      <c r="A87" s="363" t="s">
        <v>80</v>
      </c>
      <c r="B87" s="364"/>
      <c r="C87" s="364"/>
      <c r="D87" s="365" t="s">
        <v>492</v>
      </c>
      <c r="E87" s="365"/>
      <c r="F87" s="365"/>
    </row>
    <row r="88" spans="1:13" ht="53.25" customHeight="1">
      <c r="A88" s="325" t="s">
        <v>491</v>
      </c>
      <c r="B88" s="325"/>
      <c r="C88" s="325"/>
      <c r="D88" s="348" t="s">
        <v>717</v>
      </c>
      <c r="E88" s="349"/>
      <c r="F88" s="350"/>
    </row>
    <row r="89" spans="1:13" ht="26.25" customHeight="1">
      <c r="A89" s="325" t="s">
        <v>81</v>
      </c>
      <c r="B89" s="325"/>
      <c r="C89" s="325"/>
      <c r="D89" s="348" t="s">
        <v>723</v>
      </c>
      <c r="E89" s="349"/>
      <c r="F89" s="350"/>
    </row>
    <row r="90" spans="1:13" ht="28.5" customHeight="1"/>
    <row r="91" spans="1:13" ht="51">
      <c r="A91" s="64" t="s">
        <v>705</v>
      </c>
      <c r="B91" s="63" t="s">
        <v>468</v>
      </c>
      <c r="C91" s="64" t="s">
        <v>706</v>
      </c>
      <c r="D91" s="63" t="s">
        <v>469</v>
      </c>
      <c r="E91" s="65" t="s">
        <v>774</v>
      </c>
      <c r="F91" s="66" t="s">
        <v>627</v>
      </c>
      <c r="G91" s="65" t="s">
        <v>485</v>
      </c>
      <c r="H91" s="65" t="s">
        <v>625</v>
      </c>
      <c r="I91" s="144" t="s">
        <v>685</v>
      </c>
      <c r="J91" s="66" t="s">
        <v>628</v>
      </c>
      <c r="K91" s="65" t="s">
        <v>486</v>
      </c>
      <c r="L91" s="65" t="s">
        <v>626</v>
      </c>
      <c r="M91" s="144" t="s">
        <v>686</v>
      </c>
    </row>
    <row r="92" spans="1:13" ht="25.5">
      <c r="A92" s="104">
        <v>773</v>
      </c>
      <c r="B92" s="183" t="s">
        <v>8731</v>
      </c>
      <c r="C92" s="104"/>
      <c r="D92" s="183"/>
      <c r="E92" s="183"/>
      <c r="F92" s="70">
        <v>0</v>
      </c>
      <c r="G92" s="71">
        <v>69919.254238924404</v>
      </c>
      <c r="H92" s="71">
        <v>1.54</v>
      </c>
      <c r="I92" s="71">
        <v>1.54</v>
      </c>
      <c r="J92" s="72"/>
      <c r="K92" s="73"/>
      <c r="L92" s="73"/>
      <c r="M92" s="73"/>
    </row>
    <row r="93" spans="1:13" ht="28.5" customHeight="1"/>
    <row r="94" spans="1:13" ht="28.5" customHeight="1"/>
    <row r="95" spans="1:13" ht="41.25" customHeight="1">
      <c r="A95" s="367" t="str">
        <f>Overview!B4&amp; " - Effective from "&amp;Overview!D4&amp;" - "&amp;Overview!E4&amp;" Schedule of Charges for use of the Distribution System by EHV Properties (including LDNOs with EHV Properties/end-users) in WPD South Wales Area (GSP Group _K)"</f>
        <v>Southern Electric Power Distribution plc - Effective from 1 April 2020 - Final Schedule of Charges for use of the Distribution System by EHV Properties (including LDNOs with EHV Properties/end-users) in WPD South Wales Area (GSP Group _K)</v>
      </c>
      <c r="B95" s="368"/>
      <c r="C95" s="368"/>
      <c r="D95" s="368"/>
      <c r="E95" s="368"/>
      <c r="F95" s="368"/>
      <c r="G95" s="368"/>
      <c r="H95" s="368"/>
      <c r="I95" s="368"/>
      <c r="J95" s="368"/>
      <c r="K95" s="368"/>
      <c r="L95" s="368"/>
      <c r="M95" s="369"/>
    </row>
    <row r="96" spans="1:13" ht="28.5" customHeight="1"/>
    <row r="97" spans="1:13" ht="28.5" customHeight="1">
      <c r="A97" s="320" t="s">
        <v>714</v>
      </c>
      <c r="B97" s="320"/>
      <c r="C97" s="320"/>
      <c r="D97" s="320"/>
      <c r="E97" s="320"/>
      <c r="F97" s="320"/>
    </row>
    <row r="98" spans="1:13" ht="28.5" customHeight="1">
      <c r="A98" s="363" t="s">
        <v>80</v>
      </c>
      <c r="B98" s="364"/>
      <c r="C98" s="364"/>
      <c r="D98" s="365" t="s">
        <v>492</v>
      </c>
      <c r="E98" s="365"/>
      <c r="F98" s="365"/>
    </row>
    <row r="99" spans="1:13" ht="53.25" customHeight="1">
      <c r="A99" s="373" t="s">
        <v>775</v>
      </c>
      <c r="B99" s="373"/>
      <c r="C99" s="373"/>
      <c r="D99" s="335" t="s">
        <v>776</v>
      </c>
      <c r="E99" s="336"/>
      <c r="F99" s="337"/>
    </row>
    <row r="100" spans="1:13" ht="26.25" customHeight="1">
      <c r="A100" s="325" t="s">
        <v>81</v>
      </c>
      <c r="B100" s="325"/>
      <c r="C100" s="325"/>
      <c r="D100" s="348" t="s">
        <v>82</v>
      </c>
      <c r="E100" s="349"/>
      <c r="F100" s="350"/>
    </row>
    <row r="101" spans="1:13" ht="28.5" customHeight="1"/>
    <row r="102" spans="1:13" ht="51">
      <c r="A102" s="64" t="s">
        <v>705</v>
      </c>
      <c r="B102" s="63" t="s">
        <v>468</v>
      </c>
      <c r="C102" s="64" t="s">
        <v>706</v>
      </c>
      <c r="D102" s="63" t="s">
        <v>469</v>
      </c>
      <c r="E102" s="65" t="s">
        <v>774</v>
      </c>
      <c r="F102" s="66" t="s">
        <v>627</v>
      </c>
      <c r="G102" s="65" t="s">
        <v>485</v>
      </c>
      <c r="H102" s="65" t="s">
        <v>625</v>
      </c>
      <c r="I102" s="144" t="s">
        <v>685</v>
      </c>
      <c r="J102" s="66" t="s">
        <v>628</v>
      </c>
      <c r="K102" s="65" t="s">
        <v>486</v>
      </c>
      <c r="L102" s="65" t="s">
        <v>626</v>
      </c>
      <c r="M102" s="144" t="s">
        <v>686</v>
      </c>
    </row>
    <row r="103" spans="1:13">
      <c r="A103" s="104"/>
      <c r="B103" s="183"/>
      <c r="C103" s="104"/>
      <c r="D103" s="183"/>
      <c r="E103" s="183"/>
      <c r="F103" s="70"/>
      <c r="G103" s="71"/>
      <c r="H103" s="71"/>
      <c r="I103" s="71"/>
      <c r="J103" s="72"/>
      <c r="K103" s="73"/>
      <c r="L103" s="73"/>
      <c r="M103" s="73"/>
    </row>
    <row r="104" spans="1:13" ht="28.5" customHeight="1"/>
    <row r="105" spans="1:13" ht="28.5" customHeight="1"/>
    <row r="106" spans="1:13" ht="41.25" customHeight="1">
      <c r="A106" s="367" t="str">
        <f>Overview!B4&amp; " - Effective from "&amp;Overview!D4&amp;" - "&amp;Overview!E4&amp;" Schedule of Charges for use of the Distribution System by EHV Properties (including LDNOs with EHV Properties/end-users) in WPD South West Area (GSP Group _L)"</f>
        <v>Southern Electric Power Distribution plc - Effective from 1 April 2020 - Final Schedule of Charges for use of the Distribution System by EHV Properties (including LDNOs with EHV Properties/end-users) in WPD South West Area (GSP Group _L)</v>
      </c>
      <c r="B106" s="368"/>
      <c r="C106" s="368"/>
      <c r="D106" s="368"/>
      <c r="E106" s="368"/>
      <c r="F106" s="368"/>
      <c r="G106" s="368"/>
      <c r="H106" s="368"/>
      <c r="I106" s="368"/>
      <c r="J106" s="368"/>
      <c r="K106" s="368"/>
      <c r="L106" s="368"/>
      <c r="M106" s="369"/>
    </row>
    <row r="107" spans="1:13" ht="28.5" customHeight="1"/>
    <row r="108" spans="1:13" ht="28.5" customHeight="1">
      <c r="A108" s="320" t="s">
        <v>714</v>
      </c>
      <c r="B108" s="320"/>
      <c r="C108" s="320"/>
      <c r="D108" s="320"/>
      <c r="E108" s="320"/>
      <c r="F108" s="320"/>
    </row>
    <row r="109" spans="1:13" ht="28.5" customHeight="1">
      <c r="A109" s="363" t="s">
        <v>80</v>
      </c>
      <c r="B109" s="364"/>
      <c r="C109" s="364"/>
      <c r="D109" s="365" t="s">
        <v>492</v>
      </c>
      <c r="E109" s="365"/>
      <c r="F109" s="365"/>
    </row>
    <row r="110" spans="1:13" ht="53.25" customHeight="1">
      <c r="A110" s="325" t="s">
        <v>775</v>
      </c>
      <c r="B110" s="325"/>
      <c r="C110" s="325"/>
      <c r="D110" s="348" t="s">
        <v>777</v>
      </c>
      <c r="E110" s="349"/>
      <c r="F110" s="350"/>
    </row>
    <row r="111" spans="1:13" ht="26.25" customHeight="1">
      <c r="A111" s="325" t="s">
        <v>81</v>
      </c>
      <c r="B111" s="325"/>
      <c r="C111" s="325"/>
      <c r="D111" s="348" t="s">
        <v>82</v>
      </c>
      <c r="E111" s="349"/>
      <c r="F111" s="350"/>
    </row>
    <row r="112" spans="1:13" ht="28.5" customHeight="1"/>
    <row r="113" spans="1:13" ht="51">
      <c r="A113" s="64" t="s">
        <v>705</v>
      </c>
      <c r="B113" s="63" t="s">
        <v>468</v>
      </c>
      <c r="C113" s="64" t="s">
        <v>706</v>
      </c>
      <c r="D113" s="63" t="s">
        <v>469</v>
      </c>
      <c r="E113" s="65" t="s">
        <v>774</v>
      </c>
      <c r="F113" s="66" t="s">
        <v>627</v>
      </c>
      <c r="G113" s="65" t="s">
        <v>485</v>
      </c>
      <c r="H113" s="65" t="s">
        <v>625</v>
      </c>
      <c r="I113" s="144" t="s">
        <v>685</v>
      </c>
      <c r="J113" s="66" t="s">
        <v>628</v>
      </c>
      <c r="K113" s="65" t="s">
        <v>486</v>
      </c>
      <c r="L113" s="65" t="s">
        <v>626</v>
      </c>
      <c r="M113" s="144" t="s">
        <v>686</v>
      </c>
    </row>
    <row r="114" spans="1:13">
      <c r="A114" s="104"/>
      <c r="B114" s="183"/>
      <c r="C114" s="104"/>
      <c r="D114" s="183"/>
      <c r="E114" s="183"/>
      <c r="F114" s="70"/>
      <c r="G114" s="71"/>
      <c r="H114" s="71"/>
      <c r="I114" s="71"/>
      <c r="J114" s="72"/>
      <c r="K114" s="73"/>
      <c r="L114" s="73"/>
      <c r="M114" s="73"/>
    </row>
    <row r="117" spans="1:13" ht="41.25" customHeight="1">
      <c r="A117" s="367" t="str">
        <f>Overview!B4&amp; " - Effective from "&amp;Overview!D4&amp;" - "&amp;Overview!E4&amp;" Schedule of Charges for use of the Distribution System by EHV Properties (including LDNOs with EHV Properties/end-users) in NPG Yorkshire Area (GSP Group _M)"</f>
        <v>Southern Electric Power Distribution plc - Effective from 1 April 2020 - Final Schedule of Charges for use of the Distribution System by EHV Properties (including LDNOs with EHV Properties/end-users) in NPG Yorkshire Area (GSP Group _M)</v>
      </c>
      <c r="B117" s="368"/>
      <c r="C117" s="368"/>
      <c r="D117" s="368"/>
      <c r="E117" s="368"/>
      <c r="F117" s="368"/>
      <c r="G117" s="368"/>
      <c r="H117" s="368"/>
      <c r="I117" s="368"/>
      <c r="J117" s="368"/>
      <c r="K117" s="368"/>
      <c r="L117" s="368"/>
      <c r="M117" s="369"/>
    </row>
    <row r="118" spans="1:13" ht="28.5" customHeight="1"/>
    <row r="119" spans="1:13" ht="28.5" customHeight="1">
      <c r="A119" s="320" t="s">
        <v>714</v>
      </c>
      <c r="B119" s="320"/>
      <c r="C119" s="320"/>
      <c r="D119" s="320"/>
      <c r="E119" s="320"/>
      <c r="F119" s="320"/>
    </row>
    <row r="120" spans="1:13" ht="28.5" customHeight="1">
      <c r="A120" s="363" t="s">
        <v>80</v>
      </c>
      <c r="B120" s="364"/>
      <c r="C120" s="364"/>
      <c r="D120" s="365" t="s">
        <v>492</v>
      </c>
      <c r="E120" s="365"/>
      <c r="F120" s="365"/>
    </row>
    <row r="121" spans="1:13" ht="53.25" customHeight="1">
      <c r="A121" s="325" t="s">
        <v>491</v>
      </c>
      <c r="B121" s="325"/>
      <c r="C121" s="325"/>
      <c r="D121" s="348" t="s">
        <v>819</v>
      </c>
      <c r="E121" s="349"/>
      <c r="F121" s="350"/>
    </row>
    <row r="122" spans="1:13" ht="26.25" customHeight="1">
      <c r="A122" s="325" t="s">
        <v>81</v>
      </c>
      <c r="B122" s="325"/>
      <c r="C122" s="325"/>
      <c r="D122" s="348" t="s">
        <v>82</v>
      </c>
      <c r="E122" s="349"/>
      <c r="F122" s="350"/>
    </row>
    <row r="123" spans="1:13" ht="28.5" customHeight="1"/>
    <row r="124" spans="1:13" ht="51">
      <c r="A124" s="64" t="s">
        <v>705</v>
      </c>
      <c r="B124" s="63" t="s">
        <v>468</v>
      </c>
      <c r="C124" s="64" t="s">
        <v>706</v>
      </c>
      <c r="D124" s="63" t="s">
        <v>469</v>
      </c>
      <c r="E124" s="65" t="s">
        <v>774</v>
      </c>
      <c r="F124" s="66" t="s">
        <v>627</v>
      </c>
      <c r="G124" s="65" t="s">
        <v>485</v>
      </c>
      <c r="H124" s="65" t="s">
        <v>625</v>
      </c>
      <c r="I124" s="144" t="s">
        <v>685</v>
      </c>
      <c r="J124" s="66" t="s">
        <v>628</v>
      </c>
      <c r="K124" s="65" t="s">
        <v>486</v>
      </c>
      <c r="L124" s="65" t="s">
        <v>626</v>
      </c>
      <c r="M124" s="144" t="s">
        <v>686</v>
      </c>
    </row>
    <row r="125" spans="1:13">
      <c r="A125" s="104"/>
      <c r="B125" s="183"/>
      <c r="C125" s="104"/>
      <c r="D125" s="183"/>
      <c r="E125" s="183"/>
      <c r="F125" s="70"/>
      <c r="G125" s="71"/>
      <c r="H125" s="71"/>
      <c r="I125" s="71"/>
      <c r="J125" s="72"/>
      <c r="K125" s="73"/>
      <c r="L125" s="73"/>
      <c r="M125" s="73"/>
    </row>
  </sheetData>
  <autoFilter ref="A9:M13"/>
  <mergeCells count="94">
    <mergeCell ref="A122:C122"/>
    <mergeCell ref="D122:F122"/>
    <mergeCell ref="A119:F119"/>
    <mergeCell ref="A120:C120"/>
    <mergeCell ref="D120:F120"/>
    <mergeCell ref="A121:C121"/>
    <mergeCell ref="D121:F121"/>
    <mergeCell ref="A110:C110"/>
    <mergeCell ref="D110:F110"/>
    <mergeCell ref="A111:C111"/>
    <mergeCell ref="D111:F111"/>
    <mergeCell ref="A117:M117"/>
    <mergeCell ref="A100:C100"/>
    <mergeCell ref="D100:F100"/>
    <mergeCell ref="A106:M106"/>
    <mergeCell ref="A108:F108"/>
    <mergeCell ref="A109:C109"/>
    <mergeCell ref="D109:F109"/>
    <mergeCell ref="A97:F97"/>
    <mergeCell ref="A98:C98"/>
    <mergeCell ref="D98:F98"/>
    <mergeCell ref="A99:C99"/>
    <mergeCell ref="D99:F99"/>
    <mergeCell ref="A88:C88"/>
    <mergeCell ref="D88:F88"/>
    <mergeCell ref="A89:C89"/>
    <mergeCell ref="D89:F89"/>
    <mergeCell ref="A95:M95"/>
    <mergeCell ref="A78:C78"/>
    <mergeCell ref="D78:F78"/>
    <mergeCell ref="A84:M84"/>
    <mergeCell ref="A86:F86"/>
    <mergeCell ref="A87:C87"/>
    <mergeCell ref="D87:F87"/>
    <mergeCell ref="A75:F75"/>
    <mergeCell ref="A76:C76"/>
    <mergeCell ref="D76:F76"/>
    <mergeCell ref="A77:C77"/>
    <mergeCell ref="D77:F77"/>
    <mergeCell ref="A66:C66"/>
    <mergeCell ref="D66:F66"/>
    <mergeCell ref="A67:C67"/>
    <mergeCell ref="D67:F67"/>
    <mergeCell ref="A73:M73"/>
    <mergeCell ref="A56:C56"/>
    <mergeCell ref="D56:F56"/>
    <mergeCell ref="A62:M62"/>
    <mergeCell ref="A64:F64"/>
    <mergeCell ref="A65:C65"/>
    <mergeCell ref="D65:F65"/>
    <mergeCell ref="A53:F53"/>
    <mergeCell ref="A54:C54"/>
    <mergeCell ref="D54:F54"/>
    <mergeCell ref="A55:C55"/>
    <mergeCell ref="D55:F55"/>
    <mergeCell ref="A44:C44"/>
    <mergeCell ref="D44:F44"/>
    <mergeCell ref="A45:C45"/>
    <mergeCell ref="D45:F45"/>
    <mergeCell ref="A51:M51"/>
    <mergeCell ref="A39:M39"/>
    <mergeCell ref="A41:F41"/>
    <mergeCell ref="A42:C42"/>
    <mergeCell ref="D42:F42"/>
    <mergeCell ref="A43:C43"/>
    <mergeCell ref="D43:F43"/>
    <mergeCell ref="A31:C31"/>
    <mergeCell ref="D31:F31"/>
    <mergeCell ref="A33:C33"/>
    <mergeCell ref="D33:F33"/>
    <mergeCell ref="A32:C32"/>
    <mergeCell ref="D32:F32"/>
    <mergeCell ref="A21:C21"/>
    <mergeCell ref="D21:F21"/>
    <mergeCell ref="A27:M27"/>
    <mergeCell ref="A29:F29"/>
    <mergeCell ref="A30:C30"/>
    <mergeCell ref="D30:F30"/>
    <mergeCell ref="A16:M16"/>
    <mergeCell ref="A18:F18"/>
    <mergeCell ref="A19:C19"/>
    <mergeCell ref="D19:F19"/>
    <mergeCell ref="A20:C20"/>
    <mergeCell ref="D20:F20"/>
    <mergeCell ref="A4:F4"/>
    <mergeCell ref="D5:F5"/>
    <mergeCell ref="C1:D1"/>
    <mergeCell ref="A2:M2"/>
    <mergeCell ref="E1:M1"/>
    <mergeCell ref="D6:F6"/>
    <mergeCell ref="D7:F7"/>
    <mergeCell ref="A5:C5"/>
    <mergeCell ref="A6:C6"/>
    <mergeCell ref="A7:C7"/>
  </mergeCells>
  <hyperlinks>
    <hyperlink ref="A1" location="Overview!A1" display="Back to Overview"/>
  </hyperlinks>
  <pageMargins left="0.39370078740157483" right="0.35433070866141736" top="0.86614173228346458" bottom="0.55118110236220474" header="0.27559055118110237" footer="0.27559055118110237"/>
  <pageSetup paperSize="9" scale="57"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Designated EHV Properties (including LDNOs with Designated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12"/>
  <sheetViews>
    <sheetView zoomScale="85" zoomScaleNormal="85" workbookViewId="0"/>
  </sheetViews>
  <sheetFormatPr defaultRowHeight="12.75"/>
  <cols>
    <col min="1" max="1" width="47.5703125" customWidth="1"/>
    <col min="2" max="2" width="17.7109375" customWidth="1"/>
    <col min="4" max="10" width="17.7109375" customWidth="1"/>
  </cols>
  <sheetData>
    <row r="1" spans="1:12" s="2" customFormat="1" ht="27" customHeight="1">
      <c r="A1" s="14" t="s">
        <v>87</v>
      </c>
      <c r="B1" s="3"/>
      <c r="D1" s="3"/>
      <c r="E1" s="3"/>
      <c r="F1" s="3"/>
      <c r="G1" s="10"/>
      <c r="H1" s="4"/>
      <c r="I1" s="4"/>
    </row>
    <row r="2" spans="1:12" s="2" customFormat="1" ht="27" customHeight="1">
      <c r="A2" s="320" t="str">
        <f>Overview!B4&amp; " - Effective from "&amp;Overview!D4&amp;" - "&amp;Overview!E4&amp;" LV and HV tariffs in E &amp; W"</f>
        <v>Southern Electric Power Distribution plc - Effective from 1 April 2020 - Final LV and HV tariffs in E &amp; W</v>
      </c>
      <c r="B2" s="320"/>
      <c r="C2" s="320"/>
      <c r="D2" s="320"/>
      <c r="E2" s="320"/>
      <c r="F2" s="320"/>
      <c r="G2" s="320"/>
      <c r="H2" s="320"/>
      <c r="I2" s="320"/>
      <c r="J2" s="320"/>
      <c r="K2" s="4"/>
      <c r="L2" s="4"/>
    </row>
    <row r="3" spans="1:12" s="2" customFormat="1" ht="27" customHeight="1">
      <c r="A3" s="374" t="s">
        <v>453</v>
      </c>
      <c r="B3" s="374"/>
      <c r="C3" s="374"/>
      <c r="D3" s="374"/>
      <c r="E3" s="374"/>
      <c r="F3" s="374"/>
      <c r="G3" s="374"/>
      <c r="H3" s="374"/>
      <c r="I3" s="374"/>
      <c r="J3" s="374"/>
      <c r="K3" s="4"/>
      <c r="L3" s="4"/>
    </row>
    <row r="4" spans="1:12" s="2" customFormat="1" ht="71.25" customHeight="1">
      <c r="A4" s="16"/>
      <c r="B4" s="29" t="s">
        <v>50</v>
      </c>
      <c r="C4" s="15" t="s">
        <v>92</v>
      </c>
      <c r="D4" s="15"/>
      <c r="E4" s="139"/>
      <c r="F4" s="139"/>
      <c r="G4" s="15"/>
      <c r="H4" s="15"/>
      <c r="I4" s="15"/>
      <c r="J4" s="15"/>
      <c r="K4" s="4"/>
      <c r="L4" s="4"/>
    </row>
    <row r="5" spans="1:12" s="2" customFormat="1" ht="32.25" customHeight="1">
      <c r="A5" s="17"/>
      <c r="B5" s="47"/>
      <c r="C5" s="171"/>
      <c r="D5" s="27"/>
      <c r="E5" s="27"/>
      <c r="F5" s="27"/>
      <c r="G5" s="27"/>
      <c r="H5" s="27"/>
      <c r="I5" s="27"/>
      <c r="J5" s="27"/>
      <c r="K5" s="4"/>
      <c r="L5" s="4"/>
    </row>
    <row r="6" spans="1:12">
      <c r="A6" s="164" t="s">
        <v>52</v>
      </c>
      <c r="B6" s="375" t="s">
        <v>53</v>
      </c>
      <c r="C6" s="375"/>
      <c r="D6" s="375"/>
      <c r="E6" s="375"/>
      <c r="F6" s="375"/>
      <c r="G6" s="375"/>
      <c r="H6" s="376"/>
      <c r="I6" s="376"/>
      <c r="J6" s="376"/>
    </row>
    <row r="7" spans="1:12">
      <c r="A7" s="59"/>
      <c r="B7" s="59"/>
      <c r="C7" s="59"/>
      <c r="D7" s="59"/>
      <c r="E7" s="59"/>
      <c r="F7" s="59"/>
      <c r="G7" s="59"/>
      <c r="H7" s="59"/>
      <c r="I7" s="59"/>
      <c r="J7" s="59"/>
    </row>
    <row r="8" spans="1:12">
      <c r="A8" s="59"/>
      <c r="B8" s="59"/>
      <c r="C8" s="59"/>
      <c r="D8" s="59"/>
      <c r="E8" s="59"/>
      <c r="F8" s="59"/>
      <c r="G8" s="59"/>
      <c r="H8" s="59"/>
      <c r="I8" s="59"/>
      <c r="J8" s="59"/>
    </row>
    <row r="9" spans="1:12" s="2" customFormat="1" ht="27" customHeight="1">
      <c r="A9" s="374" t="s">
        <v>454</v>
      </c>
      <c r="B9" s="374"/>
      <c r="C9" s="374"/>
      <c r="D9" s="374"/>
      <c r="E9" s="374"/>
      <c r="F9" s="374"/>
      <c r="G9" s="374"/>
      <c r="H9" s="374"/>
      <c r="I9" s="374"/>
      <c r="J9" s="374"/>
      <c r="K9" s="4"/>
      <c r="L9" s="4"/>
    </row>
    <row r="10" spans="1:12" s="2" customFormat="1" ht="58.5" customHeight="1">
      <c r="A10" s="16"/>
      <c r="B10" s="29" t="s">
        <v>50</v>
      </c>
      <c r="C10" s="15" t="s">
        <v>92</v>
      </c>
      <c r="D10" s="29" t="s">
        <v>632</v>
      </c>
      <c r="E10" s="29" t="s">
        <v>633</v>
      </c>
      <c r="F10" s="29" t="s">
        <v>634</v>
      </c>
      <c r="G10" s="139" t="s">
        <v>93</v>
      </c>
      <c r="H10" s="139" t="s">
        <v>94</v>
      </c>
      <c r="I10" s="29" t="s">
        <v>684</v>
      </c>
      <c r="J10" s="139" t="s">
        <v>452</v>
      </c>
      <c r="K10" s="4"/>
      <c r="L10" s="4"/>
    </row>
    <row r="11" spans="1:12" s="2" customFormat="1" ht="32.25" customHeight="1">
      <c r="A11" s="17"/>
      <c r="B11" s="28"/>
      <c r="C11" s="18"/>
      <c r="D11" s="19"/>
      <c r="E11" s="19"/>
      <c r="F11" s="19"/>
      <c r="G11" s="20"/>
      <c r="H11" s="20"/>
      <c r="I11" s="20"/>
      <c r="J11" s="19"/>
      <c r="K11" s="4"/>
      <c r="L11" s="4"/>
    </row>
    <row r="12" spans="1:12">
      <c r="A12" s="188" t="s">
        <v>52</v>
      </c>
      <c r="B12" s="377"/>
      <c r="C12" s="377"/>
      <c r="D12" s="377"/>
      <c r="E12" s="377"/>
      <c r="F12" s="377"/>
      <c r="G12" s="377"/>
      <c r="H12" s="378"/>
      <c r="I12" s="378"/>
      <c r="J12" s="378"/>
    </row>
  </sheetData>
  <customSheetViews>
    <customSheetView guid="{5032A364-B81A-48DA-88DA-AB3B86B47EE9}" scale="80" fitToPage="1">
      <selection activeCell="A2" sqref="A2:J2"/>
      <pageMargins left="0.70866141732283472" right="0.70866141732283472" top="1.0236220472440944" bottom="0.74803149606299213" header="0.31496062992125984" footer="0.31496062992125984"/>
      <pageSetup paperSize="9" scale="57" fitToHeight="0" orientation="portrait" r:id="rId1"/>
      <headerFooter scaleWithDoc="0">
        <oddHeader>&amp;L
&amp;"Arial,Bold"Annex 3&amp;"Arial,Regular" - Schedule of Chargesfor use of the Distribution System to Preserved/Additional LLFC Classes</oddHeader>
        <oddFooter>&amp;C&amp;P of &amp;N</oddFooter>
      </headerFooter>
    </customSheetView>
  </customSheetViews>
  <mergeCells count="5">
    <mergeCell ref="A2:J2"/>
    <mergeCell ref="A3:J3"/>
    <mergeCell ref="B6:J6"/>
    <mergeCell ref="A9:J9"/>
    <mergeCell ref="B12:J12"/>
  </mergeCells>
  <phoneticPr fontId="12" type="noConversion"/>
  <hyperlinks>
    <hyperlink ref="A1" location="Overview!A1" display="Back to Overview"/>
  </hyperlinks>
  <pageMargins left="0.70866141732283472" right="0.70866141732283472" top="1.0236220472440944" bottom="0.74803149606299213" header="0.31496062992125984" footer="0.31496062992125984"/>
  <pageSetup paperSize="9" scale="54" fitToHeight="0" orientation="portrait" r:id="rId2"/>
  <headerFooter scaleWithDoc="0">
    <oddHeader>&amp;L
&amp;"Arial,Bold"Annex 3&amp;"Arial,Regular" - Schedule of Chargesfor use of the Distribution System to Preserved/Additional LLFC Classes</oddHeader>
    <oddFooter>&amp;C&amp;P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190"/>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3" ht="27.75" customHeight="1">
      <c r="A1" s="14" t="s">
        <v>87</v>
      </c>
      <c r="B1" s="379"/>
      <c r="C1" s="379"/>
      <c r="D1" s="379"/>
      <c r="F1" s="380"/>
      <c r="G1" s="380"/>
      <c r="H1" s="380"/>
      <c r="I1" s="4"/>
      <c r="J1" s="2"/>
      <c r="K1" s="2"/>
    </row>
    <row r="2" spans="1:13" ht="31.5" customHeight="1">
      <c r="A2" s="381" t="str">
        <f>Overview!B4&amp; " - Effective from "&amp;Overview!D4&amp;" - "&amp;Overview!E4&amp;" LDNO tariffs in UKPN EPN Area (GSP Group _A)"</f>
        <v>Southern Electric Power Distribution plc - Effective from 1 April 2020 - Final LDNO tariffs in UKPN EPN Area (GSP Group _A)</v>
      </c>
      <c r="B2" s="381"/>
      <c r="C2" s="381"/>
      <c r="D2" s="381"/>
      <c r="E2" s="381"/>
      <c r="F2" s="381"/>
      <c r="G2" s="381"/>
      <c r="H2" s="381"/>
      <c r="I2" s="381"/>
      <c r="J2" s="381"/>
    </row>
    <row r="3" spans="1:13" ht="8.25" customHeight="1">
      <c r="A3" s="97"/>
      <c r="B3" s="97"/>
      <c r="C3" s="97"/>
      <c r="D3" s="97"/>
      <c r="E3" s="97"/>
      <c r="F3" s="97"/>
      <c r="G3" s="97"/>
      <c r="H3" s="97"/>
      <c r="I3" s="97"/>
      <c r="J3" s="97"/>
    </row>
    <row r="4" spans="1:13" s="117" customFormat="1" ht="27" customHeight="1">
      <c r="A4" s="381" t="s">
        <v>496</v>
      </c>
      <c r="B4" s="381"/>
      <c r="C4" s="381"/>
      <c r="D4" s="381"/>
      <c r="E4" s="173"/>
      <c r="F4" s="381" t="s">
        <v>495</v>
      </c>
      <c r="G4" s="381"/>
      <c r="H4" s="381"/>
      <c r="I4" s="381"/>
      <c r="J4" s="381"/>
      <c r="K4" s="174"/>
      <c r="L4" s="174"/>
    </row>
    <row r="5" spans="1:13" s="117" customFormat="1" ht="32.25" customHeight="1">
      <c r="A5" s="175" t="s">
        <v>80</v>
      </c>
      <c r="B5" s="176" t="s">
        <v>487</v>
      </c>
      <c r="C5" s="177" t="s">
        <v>488</v>
      </c>
      <c r="D5" s="178" t="s">
        <v>489</v>
      </c>
      <c r="E5" s="97"/>
      <c r="F5" s="382"/>
      <c r="G5" s="383"/>
      <c r="H5" s="179" t="s">
        <v>493</v>
      </c>
      <c r="I5" s="180" t="s">
        <v>494</v>
      </c>
      <c r="J5" s="178" t="s">
        <v>489</v>
      </c>
      <c r="K5" s="97"/>
      <c r="L5" s="174"/>
      <c r="M5" s="174"/>
    </row>
    <row r="6" spans="1:13" ht="56.25" customHeight="1">
      <c r="A6" s="89" t="s">
        <v>490</v>
      </c>
      <c r="B6" s="205" t="s">
        <v>717</v>
      </c>
      <c r="C6" s="205" t="s">
        <v>718</v>
      </c>
      <c r="D6" s="185" t="s">
        <v>719</v>
      </c>
      <c r="E6" s="93"/>
      <c r="F6" s="329" t="s">
        <v>491</v>
      </c>
      <c r="G6" s="331"/>
      <c r="H6" s="205" t="s">
        <v>717</v>
      </c>
      <c r="I6" s="211" t="s">
        <v>718</v>
      </c>
      <c r="J6" s="185" t="s">
        <v>719</v>
      </c>
      <c r="K6" s="93"/>
      <c r="L6" s="4"/>
      <c r="M6" s="4"/>
    </row>
    <row r="7" spans="1:13" ht="56.25" customHeight="1">
      <c r="A7" s="89" t="s">
        <v>83</v>
      </c>
      <c r="B7" s="206"/>
      <c r="C7" s="203"/>
      <c r="D7" s="211" t="s">
        <v>720</v>
      </c>
      <c r="E7" s="93"/>
      <c r="F7" s="329" t="s">
        <v>721</v>
      </c>
      <c r="G7" s="331"/>
      <c r="H7" s="206"/>
      <c r="I7" s="211" t="s">
        <v>722</v>
      </c>
      <c r="J7" s="185" t="s">
        <v>719</v>
      </c>
      <c r="K7" s="93"/>
      <c r="L7" s="4"/>
      <c r="M7" s="4"/>
    </row>
    <row r="8" spans="1:13" ht="55.5" customHeight="1">
      <c r="A8" s="215" t="s">
        <v>81</v>
      </c>
      <c r="B8" s="329" t="s">
        <v>723</v>
      </c>
      <c r="C8" s="330"/>
      <c r="D8" s="331"/>
      <c r="E8" s="93"/>
      <c r="F8" s="329" t="s">
        <v>83</v>
      </c>
      <c r="G8" s="331"/>
      <c r="H8" s="206"/>
      <c r="I8" s="206"/>
      <c r="J8" s="211" t="s">
        <v>720</v>
      </c>
      <c r="K8" s="93"/>
      <c r="L8" s="4"/>
      <c r="M8" s="4"/>
    </row>
    <row r="9" spans="1:13" s="95" customFormat="1" ht="37.5" customHeight="1">
      <c r="B9" s="93"/>
      <c r="C9" s="93"/>
      <c r="D9" s="93"/>
      <c r="E9" s="204"/>
      <c r="F9" s="325" t="s">
        <v>81</v>
      </c>
      <c r="G9" s="325"/>
      <c r="H9" s="329" t="s">
        <v>723</v>
      </c>
      <c r="I9" s="330"/>
      <c r="J9" s="331"/>
      <c r="K9" s="94"/>
      <c r="L9" s="94"/>
    </row>
    <row r="10" spans="1:13" s="95" customFormat="1" ht="21" customHeight="1">
      <c r="B10" s="93"/>
      <c r="C10" s="93"/>
      <c r="D10" s="93"/>
      <c r="E10" s="94"/>
      <c r="F10" s="94"/>
      <c r="G10" s="94"/>
      <c r="H10" s="94"/>
      <c r="I10" s="94"/>
      <c r="J10" s="94"/>
      <c r="K10" s="94"/>
      <c r="L10" s="94"/>
    </row>
    <row r="11" spans="1:13" s="95" customFormat="1" ht="12" customHeight="1">
      <c r="A11" s="93"/>
      <c r="B11" s="93"/>
      <c r="C11" s="93"/>
      <c r="D11" s="93"/>
      <c r="E11" s="93"/>
      <c r="F11" s="98"/>
      <c r="G11" s="98"/>
      <c r="H11" s="99"/>
      <c r="I11" s="99"/>
      <c r="J11" s="99"/>
      <c r="K11" s="94"/>
      <c r="L11" s="94"/>
    </row>
    <row r="12" spans="1:13" ht="66" customHeight="1">
      <c r="A12" s="42" t="s">
        <v>683</v>
      </c>
      <c r="B12" s="42" t="s">
        <v>193</v>
      </c>
      <c r="C12" s="25" t="s">
        <v>92</v>
      </c>
      <c r="D12" s="293" t="s">
        <v>629</v>
      </c>
      <c r="E12" s="293" t="s">
        <v>630</v>
      </c>
      <c r="F12" s="293" t="s">
        <v>631</v>
      </c>
      <c r="G12" s="25" t="s">
        <v>93</v>
      </c>
      <c r="H12" s="25" t="s">
        <v>94</v>
      </c>
      <c r="I12" s="25" t="s">
        <v>684</v>
      </c>
      <c r="J12" s="25" t="s">
        <v>452</v>
      </c>
      <c r="K12" s="2"/>
    </row>
    <row r="13" spans="1:13" ht="27" customHeight="1">
      <c r="A13" s="26" t="s">
        <v>21</v>
      </c>
      <c r="B13" s="28"/>
      <c r="C13" s="53">
        <v>1</v>
      </c>
      <c r="D13" s="48">
        <v>1.51</v>
      </c>
      <c r="E13" s="49"/>
      <c r="F13" s="49"/>
      <c r="G13" s="50">
        <v>3.33</v>
      </c>
      <c r="H13" s="151"/>
      <c r="I13" s="152"/>
      <c r="J13" s="49"/>
      <c r="K13" s="2"/>
    </row>
    <row r="14" spans="1:13" ht="27" customHeight="1">
      <c r="A14" s="26" t="s">
        <v>22</v>
      </c>
      <c r="B14" s="28"/>
      <c r="C14" s="53">
        <v>2</v>
      </c>
      <c r="D14" s="48">
        <v>1.9470000000000001</v>
      </c>
      <c r="E14" s="48">
        <v>0.124</v>
      </c>
      <c r="F14" s="49"/>
      <c r="G14" s="50">
        <v>3.33</v>
      </c>
      <c r="H14" s="151"/>
      <c r="I14" s="152"/>
      <c r="J14" s="49"/>
      <c r="K14" s="2"/>
    </row>
    <row r="15" spans="1:13" ht="27" customHeight="1">
      <c r="A15" s="26" t="s">
        <v>23</v>
      </c>
      <c r="B15" s="28"/>
      <c r="C15" s="53">
        <v>2</v>
      </c>
      <c r="D15" s="48">
        <v>0.16700000000000001</v>
      </c>
      <c r="E15" s="49"/>
      <c r="F15" s="49"/>
      <c r="G15" s="151"/>
      <c r="H15" s="151"/>
      <c r="I15" s="152"/>
      <c r="J15" s="49"/>
      <c r="K15" s="2"/>
    </row>
    <row r="16" spans="1:13" ht="27" customHeight="1">
      <c r="A16" s="26" t="s">
        <v>24</v>
      </c>
      <c r="B16" s="28"/>
      <c r="C16" s="53">
        <v>3</v>
      </c>
      <c r="D16" s="48">
        <v>1.163</v>
      </c>
      <c r="E16" s="49"/>
      <c r="F16" s="49"/>
      <c r="G16" s="50">
        <v>3.33</v>
      </c>
      <c r="H16" s="151"/>
      <c r="I16" s="152"/>
      <c r="J16" s="49"/>
      <c r="K16" s="2"/>
    </row>
    <row r="17" spans="1:11" ht="27" customHeight="1">
      <c r="A17" s="26" t="s">
        <v>25</v>
      </c>
      <c r="B17" s="28"/>
      <c r="C17" s="53">
        <v>4</v>
      </c>
      <c r="D17" s="48">
        <v>1.4119999999999999</v>
      </c>
      <c r="E17" s="48">
        <v>0.11</v>
      </c>
      <c r="F17" s="49"/>
      <c r="G17" s="50">
        <v>3.33</v>
      </c>
      <c r="H17" s="151"/>
      <c r="I17" s="152"/>
      <c r="J17" s="49"/>
      <c r="K17" s="2"/>
    </row>
    <row r="18" spans="1:11" ht="27" customHeight="1">
      <c r="A18" s="26" t="s">
        <v>26</v>
      </c>
      <c r="B18" s="28"/>
      <c r="C18" s="53">
        <v>4</v>
      </c>
      <c r="D18" s="48">
        <v>0.21299999999999999</v>
      </c>
      <c r="E18" s="49"/>
      <c r="F18" s="49"/>
      <c r="G18" s="151"/>
      <c r="H18" s="151"/>
      <c r="I18" s="152"/>
      <c r="J18" s="49"/>
      <c r="K18" s="2"/>
    </row>
    <row r="19" spans="1:11" ht="27" customHeight="1">
      <c r="A19" s="26" t="s">
        <v>27</v>
      </c>
      <c r="B19" s="28"/>
      <c r="C19" s="53" t="s">
        <v>20</v>
      </c>
      <c r="D19" s="48">
        <v>1.5289999999999999</v>
      </c>
      <c r="E19" s="48">
        <v>9.8000000000000004E-2</v>
      </c>
      <c r="F19" s="49"/>
      <c r="G19" s="50">
        <v>35.47</v>
      </c>
      <c r="H19" s="151"/>
      <c r="I19" s="152"/>
      <c r="J19" s="49"/>
      <c r="K19" s="2"/>
    </row>
    <row r="20" spans="1:11" ht="27" customHeight="1">
      <c r="A20" s="26" t="s">
        <v>562</v>
      </c>
      <c r="B20" s="28"/>
      <c r="C20" s="53">
        <v>0</v>
      </c>
      <c r="D20" s="297">
        <v>10.516999999999999</v>
      </c>
      <c r="E20" s="298">
        <v>0.33400000000000002</v>
      </c>
      <c r="F20" s="299">
        <v>9.2999999999999999E-2</v>
      </c>
      <c r="G20" s="50">
        <v>3.33</v>
      </c>
      <c r="H20" s="151"/>
      <c r="I20" s="152"/>
      <c r="J20" s="49"/>
      <c r="K20" s="2"/>
    </row>
    <row r="21" spans="1:11" ht="27" customHeight="1">
      <c r="A21" s="26" t="s">
        <v>563</v>
      </c>
      <c r="B21" s="28"/>
      <c r="C21" s="53">
        <v>0</v>
      </c>
      <c r="D21" s="297">
        <v>9.0350000000000001</v>
      </c>
      <c r="E21" s="298">
        <v>0.29499999999999998</v>
      </c>
      <c r="F21" s="299">
        <v>8.6999999999999994E-2</v>
      </c>
      <c r="G21" s="50">
        <v>3.73</v>
      </c>
      <c r="H21" s="151"/>
      <c r="I21" s="152"/>
      <c r="J21" s="49"/>
      <c r="K21" s="2"/>
    </row>
    <row r="22" spans="1:11" ht="27" customHeight="1">
      <c r="A22" s="26" t="s">
        <v>28</v>
      </c>
      <c r="B22" s="28"/>
      <c r="C22" s="53">
        <v>0</v>
      </c>
      <c r="D22" s="297">
        <v>6.7439999999999998</v>
      </c>
      <c r="E22" s="298">
        <v>0.216</v>
      </c>
      <c r="F22" s="299">
        <v>7.5999999999999998E-2</v>
      </c>
      <c r="G22" s="50">
        <v>8.7799999999999994</v>
      </c>
      <c r="H22" s="50">
        <v>2.5</v>
      </c>
      <c r="I22" s="153">
        <v>5.2</v>
      </c>
      <c r="J22" s="48">
        <v>0.217</v>
      </c>
      <c r="K22" s="2"/>
    </row>
    <row r="23" spans="1:11" ht="27" customHeight="1">
      <c r="A23" s="26" t="s">
        <v>185</v>
      </c>
      <c r="B23" s="28"/>
      <c r="C23" s="53">
        <v>8</v>
      </c>
      <c r="D23" s="48">
        <v>1.458</v>
      </c>
      <c r="E23" s="49"/>
      <c r="F23" s="49"/>
      <c r="G23" s="151"/>
      <c r="H23" s="151"/>
      <c r="I23" s="152"/>
      <c r="J23" s="49"/>
      <c r="K23" s="2"/>
    </row>
    <row r="24" spans="1:11" ht="27" customHeight="1">
      <c r="A24" s="26" t="s">
        <v>186</v>
      </c>
      <c r="B24" s="28"/>
      <c r="C24" s="53">
        <v>1</v>
      </c>
      <c r="D24" s="48">
        <v>2.0249999999999999</v>
      </c>
      <c r="E24" s="49"/>
      <c r="F24" s="49"/>
      <c r="G24" s="151"/>
      <c r="H24" s="151"/>
      <c r="I24" s="152"/>
      <c r="J24" s="49"/>
      <c r="K24" s="2"/>
    </row>
    <row r="25" spans="1:11" ht="27" customHeight="1">
      <c r="A25" s="26" t="s">
        <v>187</v>
      </c>
      <c r="B25" s="28"/>
      <c r="C25" s="53">
        <v>1</v>
      </c>
      <c r="D25" s="48">
        <v>3.351</v>
      </c>
      <c r="E25" s="49"/>
      <c r="F25" s="49"/>
      <c r="G25" s="151"/>
      <c r="H25" s="151"/>
      <c r="I25" s="152"/>
      <c r="J25" s="49"/>
      <c r="K25" s="2"/>
    </row>
    <row r="26" spans="1:11" ht="27" customHeight="1">
      <c r="A26" s="26" t="s">
        <v>188</v>
      </c>
      <c r="B26" s="28"/>
      <c r="C26" s="53">
        <v>1</v>
      </c>
      <c r="D26" s="48">
        <v>1.0880000000000001</v>
      </c>
      <c r="E26" s="49"/>
      <c r="F26" s="49"/>
      <c r="G26" s="151"/>
      <c r="H26" s="151"/>
      <c r="I26" s="152"/>
      <c r="J26" s="49"/>
      <c r="K26" s="2"/>
    </row>
    <row r="27" spans="1:11" ht="27" customHeight="1">
      <c r="A27" s="26" t="s">
        <v>29</v>
      </c>
      <c r="B27" s="28"/>
      <c r="C27" s="56">
        <v>0</v>
      </c>
      <c r="D27" s="300">
        <v>28.202000000000002</v>
      </c>
      <c r="E27" s="301">
        <v>0.77400000000000002</v>
      </c>
      <c r="F27" s="299">
        <v>0.53700000000000003</v>
      </c>
      <c r="G27" s="151"/>
      <c r="H27" s="151"/>
      <c r="I27" s="152"/>
      <c r="J27" s="49"/>
      <c r="K27" s="2"/>
    </row>
    <row r="28" spans="1:11" ht="27" customHeight="1">
      <c r="A28" s="26" t="s">
        <v>564</v>
      </c>
      <c r="B28" s="28"/>
      <c r="C28" s="56" t="s">
        <v>821</v>
      </c>
      <c r="D28" s="48">
        <v>-0.98299999999999998</v>
      </c>
      <c r="E28" s="49"/>
      <c r="F28" s="49"/>
      <c r="G28" s="50">
        <v>0</v>
      </c>
      <c r="H28" s="151"/>
      <c r="I28" s="152"/>
      <c r="J28" s="49"/>
      <c r="K28" s="2"/>
    </row>
    <row r="29" spans="1:11" ht="27" customHeight="1">
      <c r="A29" s="26" t="s">
        <v>30</v>
      </c>
      <c r="B29" s="28"/>
      <c r="C29" s="56">
        <v>0</v>
      </c>
      <c r="D29" s="48">
        <v>-0.98299999999999998</v>
      </c>
      <c r="E29" s="49"/>
      <c r="F29" s="49"/>
      <c r="G29" s="50">
        <v>0</v>
      </c>
      <c r="H29" s="151"/>
      <c r="I29" s="152"/>
      <c r="J29" s="48">
        <v>0.28899999999999998</v>
      </c>
      <c r="K29" s="2"/>
    </row>
    <row r="30" spans="1:11" ht="27" customHeight="1">
      <c r="A30" s="26" t="s">
        <v>31</v>
      </c>
      <c r="B30" s="28"/>
      <c r="C30" s="56">
        <v>0</v>
      </c>
      <c r="D30" s="156">
        <v>-9.6669999999999998</v>
      </c>
      <c r="E30" s="303">
        <v>-0.25900000000000001</v>
      </c>
      <c r="F30" s="158">
        <v>-3.5999999999999997E-2</v>
      </c>
      <c r="G30" s="50">
        <v>0</v>
      </c>
      <c r="H30" s="151"/>
      <c r="I30" s="152"/>
      <c r="J30" s="48">
        <v>0.28899999999999998</v>
      </c>
      <c r="K30" s="2"/>
    </row>
    <row r="31" spans="1:11" ht="27" customHeight="1">
      <c r="A31" s="26" t="s">
        <v>32</v>
      </c>
      <c r="B31" s="28"/>
      <c r="C31" s="56">
        <v>1</v>
      </c>
      <c r="D31" s="48">
        <v>1.1499999999999999</v>
      </c>
      <c r="E31" s="49"/>
      <c r="F31" s="49"/>
      <c r="G31" s="50">
        <v>2.54</v>
      </c>
      <c r="H31" s="151"/>
      <c r="I31" s="152"/>
      <c r="J31" s="49"/>
      <c r="K31" s="2"/>
    </row>
    <row r="32" spans="1:11" ht="27" customHeight="1">
      <c r="A32" s="26" t="s">
        <v>33</v>
      </c>
      <c r="B32" s="28"/>
      <c r="C32" s="56">
        <v>2</v>
      </c>
      <c r="D32" s="48">
        <v>1.4830000000000001</v>
      </c>
      <c r="E32" s="48">
        <v>9.4E-2</v>
      </c>
      <c r="F32" s="49"/>
      <c r="G32" s="50">
        <v>2.54</v>
      </c>
      <c r="H32" s="151"/>
      <c r="I32" s="152"/>
      <c r="J32" s="49"/>
      <c r="K32" s="2"/>
    </row>
    <row r="33" spans="1:11" ht="27" customHeight="1">
      <c r="A33" s="26" t="s">
        <v>34</v>
      </c>
      <c r="B33" s="28"/>
      <c r="C33" s="56">
        <v>2</v>
      </c>
      <c r="D33" s="48">
        <v>0.127</v>
      </c>
      <c r="E33" s="49"/>
      <c r="F33" s="49"/>
      <c r="G33" s="151"/>
      <c r="H33" s="151"/>
      <c r="I33" s="152"/>
      <c r="J33" s="49"/>
      <c r="K33" s="2"/>
    </row>
    <row r="34" spans="1:11" ht="27" customHeight="1">
      <c r="A34" s="26" t="s">
        <v>35</v>
      </c>
      <c r="B34" s="28"/>
      <c r="C34" s="56">
        <v>3</v>
      </c>
      <c r="D34" s="48">
        <v>0.88600000000000001</v>
      </c>
      <c r="E34" s="49"/>
      <c r="F34" s="49"/>
      <c r="G34" s="50">
        <v>2.54</v>
      </c>
      <c r="H34" s="151"/>
      <c r="I34" s="152"/>
      <c r="J34" s="49"/>
      <c r="K34" s="2"/>
    </row>
    <row r="35" spans="1:11" ht="27" customHeight="1">
      <c r="A35" s="26" t="s">
        <v>36</v>
      </c>
      <c r="B35" s="28"/>
      <c r="C35" s="56">
        <v>4</v>
      </c>
      <c r="D35" s="48">
        <v>1.0760000000000001</v>
      </c>
      <c r="E35" s="48">
        <v>8.4000000000000005E-2</v>
      </c>
      <c r="F35" s="49"/>
      <c r="G35" s="50">
        <v>2.54</v>
      </c>
      <c r="H35" s="151"/>
      <c r="I35" s="152"/>
      <c r="J35" s="49"/>
      <c r="K35" s="2"/>
    </row>
    <row r="36" spans="1:11" ht="27" customHeight="1">
      <c r="A36" s="26" t="s">
        <v>37</v>
      </c>
      <c r="B36" s="28"/>
      <c r="C36" s="56">
        <v>4</v>
      </c>
      <c r="D36" s="48">
        <v>0.16300000000000001</v>
      </c>
      <c r="E36" s="49"/>
      <c r="F36" s="49"/>
      <c r="G36" s="151"/>
      <c r="H36" s="151"/>
      <c r="I36" s="152"/>
      <c r="J36" s="49"/>
      <c r="K36" s="2"/>
    </row>
    <row r="37" spans="1:11" ht="27" customHeight="1">
      <c r="A37" s="26" t="s">
        <v>38</v>
      </c>
      <c r="B37" s="28"/>
      <c r="C37" s="56" t="s">
        <v>20</v>
      </c>
      <c r="D37" s="48">
        <v>1.165</v>
      </c>
      <c r="E37" s="48">
        <v>7.3999999999999996E-2</v>
      </c>
      <c r="F37" s="49"/>
      <c r="G37" s="50">
        <v>27.03</v>
      </c>
      <c r="H37" s="151"/>
      <c r="I37" s="152"/>
      <c r="J37" s="49"/>
      <c r="K37" s="2"/>
    </row>
    <row r="38" spans="1:11" ht="27" customHeight="1">
      <c r="A38" s="26" t="s">
        <v>565</v>
      </c>
      <c r="B38" s="28"/>
      <c r="C38" s="56">
        <v>0</v>
      </c>
      <c r="D38" s="297">
        <v>8.0129999999999999</v>
      </c>
      <c r="E38" s="298">
        <v>0.255</v>
      </c>
      <c r="F38" s="299">
        <v>7.0999999999999994E-2</v>
      </c>
      <c r="G38" s="50">
        <v>2.54</v>
      </c>
      <c r="H38" s="151"/>
      <c r="I38" s="152"/>
      <c r="J38" s="49"/>
      <c r="K38" s="2"/>
    </row>
    <row r="39" spans="1:11" ht="27" customHeight="1">
      <c r="A39" s="26" t="s">
        <v>566</v>
      </c>
      <c r="B39" s="28"/>
      <c r="C39" s="56">
        <v>0</v>
      </c>
      <c r="D39" s="297">
        <v>6.8840000000000003</v>
      </c>
      <c r="E39" s="298">
        <v>0.224</v>
      </c>
      <c r="F39" s="299">
        <v>6.7000000000000004E-2</v>
      </c>
      <c r="G39" s="50">
        <v>2.84</v>
      </c>
      <c r="H39" s="151"/>
      <c r="I39" s="152"/>
      <c r="J39" s="49"/>
      <c r="K39" s="2"/>
    </row>
    <row r="40" spans="1:11" ht="27" customHeight="1">
      <c r="A40" s="26" t="s">
        <v>39</v>
      </c>
      <c r="B40" s="28"/>
      <c r="C40" s="56">
        <v>0</v>
      </c>
      <c r="D40" s="297">
        <v>5.1379999999999999</v>
      </c>
      <c r="E40" s="298">
        <v>0.16500000000000001</v>
      </c>
      <c r="F40" s="299">
        <v>5.8000000000000003E-2</v>
      </c>
      <c r="G40" s="50">
        <v>6.69</v>
      </c>
      <c r="H40" s="50">
        <v>1.91</v>
      </c>
      <c r="I40" s="153">
        <v>3.96</v>
      </c>
      <c r="J40" s="48">
        <v>0.16500000000000001</v>
      </c>
      <c r="K40" s="2"/>
    </row>
    <row r="41" spans="1:11" ht="27" customHeight="1">
      <c r="A41" s="26" t="s">
        <v>40</v>
      </c>
      <c r="B41" s="28"/>
      <c r="C41" s="56">
        <v>0</v>
      </c>
      <c r="D41" s="297">
        <v>5.5620000000000003</v>
      </c>
      <c r="E41" s="298">
        <v>0.16800000000000001</v>
      </c>
      <c r="F41" s="299">
        <v>7.3999999999999996E-2</v>
      </c>
      <c r="G41" s="50">
        <v>5.86</v>
      </c>
      <c r="H41" s="50">
        <v>4.0599999999999996</v>
      </c>
      <c r="I41" s="153">
        <v>5.32</v>
      </c>
      <c r="J41" s="48">
        <v>0.16300000000000001</v>
      </c>
      <c r="K41" s="2"/>
    </row>
    <row r="42" spans="1:11" ht="27" customHeight="1">
      <c r="A42" s="26" t="s">
        <v>41</v>
      </c>
      <c r="B42" s="28"/>
      <c r="C42" s="56">
        <v>0</v>
      </c>
      <c r="D42" s="297">
        <v>5.0190000000000001</v>
      </c>
      <c r="E42" s="298">
        <v>0.152</v>
      </c>
      <c r="F42" s="299">
        <v>7.8E-2</v>
      </c>
      <c r="G42" s="50">
        <v>89.57</v>
      </c>
      <c r="H42" s="50">
        <v>3.73</v>
      </c>
      <c r="I42" s="153">
        <v>5.24</v>
      </c>
      <c r="J42" s="48">
        <v>0.14499999999999999</v>
      </c>
      <c r="K42" s="2"/>
    </row>
    <row r="43" spans="1:11" ht="27" customHeight="1">
      <c r="A43" s="26" t="s">
        <v>189</v>
      </c>
      <c r="B43" s="28"/>
      <c r="C43" s="56">
        <v>8</v>
      </c>
      <c r="D43" s="48">
        <v>1.111</v>
      </c>
      <c r="E43" s="49"/>
      <c r="F43" s="49"/>
      <c r="G43" s="151"/>
      <c r="H43" s="151"/>
      <c r="I43" s="152"/>
      <c r="J43" s="49"/>
      <c r="K43" s="2"/>
    </row>
    <row r="44" spans="1:11" ht="27" customHeight="1">
      <c r="A44" s="26" t="s">
        <v>190</v>
      </c>
      <c r="B44" s="28"/>
      <c r="C44" s="56">
        <v>1</v>
      </c>
      <c r="D44" s="48">
        <v>1.5429999999999999</v>
      </c>
      <c r="E44" s="49"/>
      <c r="F44" s="49"/>
      <c r="G44" s="151"/>
      <c r="H44" s="151"/>
      <c r="I44" s="152"/>
      <c r="J44" s="49"/>
      <c r="K44" s="2"/>
    </row>
    <row r="45" spans="1:11" ht="27" customHeight="1">
      <c r="A45" s="26" t="s">
        <v>191</v>
      </c>
      <c r="B45" s="28"/>
      <c r="C45" s="56">
        <v>1</v>
      </c>
      <c r="D45" s="48">
        <v>2.5529999999999999</v>
      </c>
      <c r="E45" s="49"/>
      <c r="F45" s="49"/>
      <c r="G45" s="151"/>
      <c r="H45" s="151"/>
      <c r="I45" s="152"/>
      <c r="J45" s="49"/>
      <c r="K45" s="2"/>
    </row>
    <row r="46" spans="1:11" ht="27" customHeight="1">
      <c r="A46" s="26" t="s">
        <v>192</v>
      </c>
      <c r="B46" s="28"/>
      <c r="C46" s="56">
        <v>1</v>
      </c>
      <c r="D46" s="48">
        <v>0.82899999999999996</v>
      </c>
      <c r="E46" s="49"/>
      <c r="F46" s="49"/>
      <c r="G46" s="151"/>
      <c r="H46" s="151"/>
      <c r="I46" s="152"/>
      <c r="J46" s="49"/>
      <c r="K46" s="2"/>
    </row>
    <row r="47" spans="1:11" ht="27" customHeight="1">
      <c r="A47" s="26" t="s">
        <v>42</v>
      </c>
      <c r="B47" s="28"/>
      <c r="C47" s="56">
        <v>0</v>
      </c>
      <c r="D47" s="300">
        <v>21.488</v>
      </c>
      <c r="E47" s="301">
        <v>0.59</v>
      </c>
      <c r="F47" s="299">
        <v>0.41</v>
      </c>
      <c r="G47" s="151"/>
      <c r="H47" s="151"/>
      <c r="I47" s="152"/>
      <c r="J47" s="49"/>
      <c r="K47" s="2"/>
    </row>
    <row r="48" spans="1:11" ht="27" customHeight="1">
      <c r="A48" s="26" t="s">
        <v>567</v>
      </c>
      <c r="B48" s="28"/>
      <c r="C48" s="56" t="s">
        <v>821</v>
      </c>
      <c r="D48" s="48">
        <v>-0.98299999999999998</v>
      </c>
      <c r="E48" s="49"/>
      <c r="F48" s="49"/>
      <c r="G48" s="50">
        <v>0</v>
      </c>
      <c r="H48" s="151"/>
      <c r="I48" s="152"/>
      <c r="J48" s="49"/>
      <c r="K48" s="2"/>
    </row>
    <row r="49" spans="1:11" ht="27" customHeight="1">
      <c r="A49" s="26" t="s">
        <v>43</v>
      </c>
      <c r="B49" s="28"/>
      <c r="C49" s="56">
        <v>8</v>
      </c>
      <c r="D49" s="48">
        <v>-0.86899999999999999</v>
      </c>
      <c r="E49" s="49"/>
      <c r="F49" s="49"/>
      <c r="G49" s="50">
        <v>0</v>
      </c>
      <c r="H49" s="151"/>
      <c r="I49" s="152"/>
      <c r="J49" s="49"/>
      <c r="K49" s="2"/>
    </row>
    <row r="50" spans="1:11" ht="27" customHeight="1">
      <c r="A50" s="26" t="s">
        <v>44</v>
      </c>
      <c r="B50" s="28"/>
      <c r="C50" s="56">
        <v>0</v>
      </c>
      <c r="D50" s="48">
        <v>-0.98299999999999998</v>
      </c>
      <c r="E50" s="49"/>
      <c r="F50" s="49"/>
      <c r="G50" s="50">
        <v>0</v>
      </c>
      <c r="H50" s="151"/>
      <c r="I50" s="152"/>
      <c r="J50" s="48">
        <v>0.28899999999999998</v>
      </c>
      <c r="K50" s="2"/>
    </row>
    <row r="51" spans="1:11" ht="27" customHeight="1">
      <c r="A51" s="26" t="s">
        <v>45</v>
      </c>
      <c r="B51" s="28"/>
      <c r="C51" s="56">
        <v>0</v>
      </c>
      <c r="D51" s="156">
        <v>-9.6669999999999998</v>
      </c>
      <c r="E51" s="303">
        <v>-0.25900000000000001</v>
      </c>
      <c r="F51" s="158">
        <v>-3.5999999999999997E-2</v>
      </c>
      <c r="G51" s="50">
        <v>0</v>
      </c>
      <c r="H51" s="151"/>
      <c r="I51" s="152"/>
      <c r="J51" s="48">
        <v>0.28899999999999998</v>
      </c>
      <c r="K51" s="2"/>
    </row>
    <row r="52" spans="1:11" ht="39.75" customHeight="1">
      <c r="A52" s="26" t="s">
        <v>46</v>
      </c>
      <c r="B52" s="28"/>
      <c r="C52" s="56">
        <v>0</v>
      </c>
      <c r="D52" s="48">
        <v>-0.86899999999999999</v>
      </c>
      <c r="E52" s="49"/>
      <c r="F52" s="49"/>
      <c r="G52" s="50">
        <v>0</v>
      </c>
      <c r="H52" s="151"/>
      <c r="I52" s="152"/>
      <c r="J52" s="48">
        <v>0.255</v>
      </c>
      <c r="K52" s="2"/>
    </row>
    <row r="53" spans="1:11" ht="27" customHeight="1">
      <c r="A53" s="26" t="s">
        <v>47</v>
      </c>
      <c r="B53" s="28"/>
      <c r="C53" s="56">
        <v>0</v>
      </c>
      <c r="D53" s="156">
        <v>-8.6180000000000003</v>
      </c>
      <c r="E53" s="303">
        <v>-0.217</v>
      </c>
      <c r="F53" s="158">
        <v>-2.9000000000000001E-2</v>
      </c>
      <c r="G53" s="50">
        <v>0</v>
      </c>
      <c r="H53" s="151"/>
      <c r="I53" s="152"/>
      <c r="J53" s="48">
        <v>0.255</v>
      </c>
      <c r="K53" s="2"/>
    </row>
    <row r="54" spans="1:11" ht="27" customHeight="1">
      <c r="A54" s="26" t="s">
        <v>48</v>
      </c>
      <c r="B54" s="28"/>
      <c r="C54" s="56">
        <v>0</v>
      </c>
      <c r="D54" s="48">
        <v>-0.621</v>
      </c>
      <c r="E54" s="49"/>
      <c r="F54" s="49"/>
      <c r="G54" s="50">
        <v>0</v>
      </c>
      <c r="H54" s="151"/>
      <c r="I54" s="152"/>
      <c r="J54" s="48">
        <v>0.20699999999999999</v>
      </c>
      <c r="K54" s="2"/>
    </row>
    <row r="55" spans="1:11" ht="27" customHeight="1">
      <c r="A55" s="26" t="s">
        <v>49</v>
      </c>
      <c r="B55" s="28"/>
      <c r="C55" s="56">
        <v>0</v>
      </c>
      <c r="D55" s="156">
        <v>-6.343</v>
      </c>
      <c r="E55" s="303">
        <v>-0.12</v>
      </c>
      <c r="F55" s="158">
        <v>-1.4E-2</v>
      </c>
      <c r="G55" s="50">
        <v>0</v>
      </c>
      <c r="H55" s="151"/>
      <c r="I55" s="152"/>
      <c r="J55" s="48">
        <v>0.20699999999999999</v>
      </c>
      <c r="K55" s="2"/>
    </row>
    <row r="56" spans="1:11" ht="27" customHeight="1">
      <c r="A56" s="26" t="s">
        <v>97</v>
      </c>
      <c r="B56" s="28"/>
      <c r="C56" s="56">
        <v>1</v>
      </c>
      <c r="D56" s="48">
        <v>0.996</v>
      </c>
      <c r="E56" s="49"/>
      <c r="F56" s="49"/>
      <c r="G56" s="50">
        <v>2.2000000000000002</v>
      </c>
      <c r="H56" s="151"/>
      <c r="I56" s="152"/>
      <c r="J56" s="49"/>
      <c r="K56" s="2"/>
    </row>
    <row r="57" spans="1:11" ht="27" customHeight="1">
      <c r="A57" s="26" t="s">
        <v>98</v>
      </c>
      <c r="B57" s="28"/>
      <c r="C57" s="56">
        <v>2</v>
      </c>
      <c r="D57" s="48">
        <v>1.284</v>
      </c>
      <c r="E57" s="48">
        <v>8.2000000000000003E-2</v>
      </c>
      <c r="F57" s="49"/>
      <c r="G57" s="50">
        <v>2.2000000000000002</v>
      </c>
      <c r="H57" s="151"/>
      <c r="I57" s="152"/>
      <c r="J57" s="49"/>
      <c r="K57" s="2"/>
    </row>
    <row r="58" spans="1:11" ht="27" customHeight="1">
      <c r="A58" s="26" t="s">
        <v>99</v>
      </c>
      <c r="B58" s="28"/>
      <c r="C58" s="56">
        <v>2</v>
      </c>
      <c r="D58" s="48">
        <v>0.11</v>
      </c>
      <c r="E58" s="49"/>
      <c r="F58" s="49"/>
      <c r="G58" s="151"/>
      <c r="H58" s="151"/>
      <c r="I58" s="152"/>
      <c r="J58" s="49"/>
      <c r="K58" s="2"/>
    </row>
    <row r="59" spans="1:11" ht="27" customHeight="1">
      <c r="A59" s="26" t="s">
        <v>100</v>
      </c>
      <c r="B59" s="28"/>
      <c r="C59" s="56">
        <v>3</v>
      </c>
      <c r="D59" s="48">
        <v>0.76700000000000002</v>
      </c>
      <c r="E59" s="49"/>
      <c r="F59" s="49"/>
      <c r="G59" s="50">
        <v>2.2000000000000002</v>
      </c>
      <c r="H59" s="151"/>
      <c r="I59" s="152"/>
      <c r="J59" s="49"/>
      <c r="K59" s="2"/>
    </row>
    <row r="60" spans="1:11" ht="27" customHeight="1">
      <c r="A60" s="26" t="s">
        <v>101</v>
      </c>
      <c r="B60" s="28"/>
      <c r="C60" s="56">
        <v>4</v>
      </c>
      <c r="D60" s="48">
        <v>0.93100000000000005</v>
      </c>
      <c r="E60" s="48">
        <v>7.2999999999999995E-2</v>
      </c>
      <c r="F60" s="49"/>
      <c r="G60" s="50">
        <v>2.2000000000000002</v>
      </c>
      <c r="H60" s="151"/>
      <c r="I60" s="152"/>
      <c r="J60" s="49"/>
      <c r="K60" s="2"/>
    </row>
    <row r="61" spans="1:11" ht="27" customHeight="1">
      <c r="A61" s="26" t="s">
        <v>102</v>
      </c>
      <c r="B61" s="28"/>
      <c r="C61" s="56">
        <v>4</v>
      </c>
      <c r="D61" s="48">
        <v>0.14099999999999999</v>
      </c>
      <c r="E61" s="49"/>
      <c r="F61" s="49"/>
      <c r="G61" s="151"/>
      <c r="H61" s="151"/>
      <c r="I61" s="152"/>
      <c r="J61" s="49"/>
      <c r="K61" s="2"/>
    </row>
    <row r="62" spans="1:11" ht="27" customHeight="1">
      <c r="A62" s="26" t="s">
        <v>103</v>
      </c>
      <c r="B62" s="28"/>
      <c r="C62" s="56" t="s">
        <v>20</v>
      </c>
      <c r="D62" s="48">
        <v>1.0089999999999999</v>
      </c>
      <c r="E62" s="48">
        <v>6.4000000000000001E-2</v>
      </c>
      <c r="F62" s="49"/>
      <c r="G62" s="50">
        <v>23.4</v>
      </c>
      <c r="H62" s="151"/>
      <c r="I62" s="152"/>
      <c r="J62" s="49"/>
      <c r="K62" s="2"/>
    </row>
    <row r="63" spans="1:11" ht="27" customHeight="1">
      <c r="A63" s="26" t="s">
        <v>104</v>
      </c>
      <c r="B63" s="28"/>
      <c r="C63" s="56" t="s">
        <v>20</v>
      </c>
      <c r="D63" s="48">
        <v>0.76100000000000001</v>
      </c>
      <c r="E63" s="48">
        <v>7.1999999999999995E-2</v>
      </c>
      <c r="F63" s="49"/>
      <c r="G63" s="50">
        <v>4.96</v>
      </c>
      <c r="H63" s="151"/>
      <c r="I63" s="152"/>
      <c r="J63" s="49"/>
      <c r="K63" s="2"/>
    </row>
    <row r="64" spans="1:11" ht="27" customHeight="1">
      <c r="A64" s="26" t="s">
        <v>105</v>
      </c>
      <c r="B64" s="28"/>
      <c r="C64" s="56" t="s">
        <v>20</v>
      </c>
      <c r="D64" s="48">
        <v>0.54800000000000004</v>
      </c>
      <c r="E64" s="48">
        <v>6.6000000000000003E-2</v>
      </c>
      <c r="F64" s="49"/>
      <c r="G64" s="50">
        <v>75.430000000000007</v>
      </c>
      <c r="H64" s="151"/>
      <c r="I64" s="152"/>
      <c r="J64" s="49"/>
      <c r="K64" s="2"/>
    </row>
    <row r="65" spans="1:11" ht="27" customHeight="1">
      <c r="A65" s="26" t="s">
        <v>568</v>
      </c>
      <c r="B65" s="28"/>
      <c r="C65" s="56">
        <v>0</v>
      </c>
      <c r="D65" s="297">
        <v>6.9370000000000003</v>
      </c>
      <c r="E65" s="298">
        <v>0.221</v>
      </c>
      <c r="F65" s="299">
        <v>6.0999999999999999E-2</v>
      </c>
      <c r="G65" s="50">
        <v>2.2000000000000002</v>
      </c>
      <c r="H65" s="151"/>
      <c r="I65" s="152"/>
      <c r="J65" s="49"/>
      <c r="K65" s="2"/>
    </row>
    <row r="66" spans="1:11" ht="27" customHeight="1">
      <c r="A66" s="26" t="s">
        <v>569</v>
      </c>
      <c r="B66" s="28"/>
      <c r="C66" s="56">
        <v>0</v>
      </c>
      <c r="D66" s="297">
        <v>5.96</v>
      </c>
      <c r="E66" s="298">
        <v>0.19500000000000001</v>
      </c>
      <c r="F66" s="299">
        <v>5.8000000000000003E-2</v>
      </c>
      <c r="G66" s="50">
        <v>2.46</v>
      </c>
      <c r="H66" s="151"/>
      <c r="I66" s="152"/>
      <c r="J66" s="49"/>
      <c r="K66" s="2"/>
    </row>
    <row r="67" spans="1:11" ht="27" customHeight="1">
      <c r="A67" s="26" t="s">
        <v>106</v>
      </c>
      <c r="B67" s="28"/>
      <c r="C67" s="56">
        <v>0</v>
      </c>
      <c r="D67" s="297">
        <v>4.4480000000000004</v>
      </c>
      <c r="E67" s="298">
        <v>0.14299999999999999</v>
      </c>
      <c r="F67" s="299">
        <v>0.05</v>
      </c>
      <c r="G67" s="50">
        <v>5.79</v>
      </c>
      <c r="H67" s="50">
        <v>1.65</v>
      </c>
      <c r="I67" s="153">
        <v>3.43</v>
      </c>
      <c r="J67" s="48">
        <v>0.14299999999999999</v>
      </c>
      <c r="K67" s="2"/>
    </row>
    <row r="68" spans="1:11" ht="27" customHeight="1">
      <c r="A68" s="26" t="s">
        <v>107</v>
      </c>
      <c r="B68" s="28"/>
      <c r="C68" s="56">
        <v>0</v>
      </c>
      <c r="D68" s="297">
        <v>4.7149999999999999</v>
      </c>
      <c r="E68" s="298">
        <v>0.14299999999999999</v>
      </c>
      <c r="F68" s="299">
        <v>6.4000000000000001E-2</v>
      </c>
      <c r="G68" s="50">
        <v>4.96</v>
      </c>
      <c r="H68" s="50">
        <v>3.44</v>
      </c>
      <c r="I68" s="153">
        <v>4.51</v>
      </c>
      <c r="J68" s="48">
        <v>0.13800000000000001</v>
      </c>
      <c r="K68" s="2"/>
    </row>
    <row r="69" spans="1:11" ht="27" customHeight="1">
      <c r="A69" s="26" t="s">
        <v>108</v>
      </c>
      <c r="B69" s="28"/>
      <c r="C69" s="56">
        <v>0</v>
      </c>
      <c r="D69" s="297">
        <v>4.226</v>
      </c>
      <c r="E69" s="298">
        <v>0.128</v>
      </c>
      <c r="F69" s="299">
        <v>6.6000000000000003E-2</v>
      </c>
      <c r="G69" s="50">
        <v>75.430000000000007</v>
      </c>
      <c r="H69" s="50">
        <v>3.14</v>
      </c>
      <c r="I69" s="153">
        <v>4.41</v>
      </c>
      <c r="J69" s="48">
        <v>0.122</v>
      </c>
      <c r="K69" s="2"/>
    </row>
    <row r="70" spans="1:11" ht="27" customHeight="1">
      <c r="A70" s="26" t="s">
        <v>194</v>
      </c>
      <c r="B70" s="28"/>
      <c r="C70" s="56">
        <v>8</v>
      </c>
      <c r="D70" s="48">
        <v>0.96199999999999997</v>
      </c>
      <c r="E70" s="49"/>
      <c r="F70" s="49"/>
      <c r="G70" s="151"/>
      <c r="H70" s="151"/>
      <c r="I70" s="154"/>
      <c r="J70" s="49"/>
      <c r="K70" s="2"/>
    </row>
    <row r="71" spans="1:11" ht="27" customHeight="1">
      <c r="A71" s="26" t="s">
        <v>195</v>
      </c>
      <c r="B71" s="28"/>
      <c r="C71" s="56">
        <v>1</v>
      </c>
      <c r="D71" s="48">
        <v>1.3360000000000001</v>
      </c>
      <c r="E71" s="49"/>
      <c r="F71" s="49"/>
      <c r="G71" s="151"/>
      <c r="H71" s="151"/>
      <c r="I71" s="154"/>
      <c r="J71" s="49"/>
      <c r="K71" s="2"/>
    </row>
    <row r="72" spans="1:11" ht="27" customHeight="1">
      <c r="A72" s="26" t="s">
        <v>196</v>
      </c>
      <c r="B72" s="28"/>
      <c r="C72" s="56">
        <v>1</v>
      </c>
      <c r="D72" s="48">
        <v>2.21</v>
      </c>
      <c r="E72" s="49"/>
      <c r="F72" s="49"/>
      <c r="G72" s="151"/>
      <c r="H72" s="151"/>
      <c r="I72" s="154"/>
      <c r="J72" s="49"/>
      <c r="K72" s="2"/>
    </row>
    <row r="73" spans="1:11" ht="27" customHeight="1">
      <c r="A73" s="26" t="s">
        <v>197</v>
      </c>
      <c r="B73" s="28"/>
      <c r="C73" s="56">
        <v>1</v>
      </c>
      <c r="D73" s="48">
        <v>0.71799999999999997</v>
      </c>
      <c r="E73" s="49"/>
      <c r="F73" s="49"/>
      <c r="G73" s="151"/>
      <c r="H73" s="151"/>
      <c r="I73" s="154"/>
      <c r="J73" s="49"/>
      <c r="K73" s="2"/>
    </row>
    <row r="74" spans="1:11" ht="27" customHeight="1">
      <c r="A74" s="26" t="s">
        <v>109</v>
      </c>
      <c r="B74" s="28"/>
      <c r="C74" s="56">
        <v>0</v>
      </c>
      <c r="D74" s="300">
        <v>18.602</v>
      </c>
      <c r="E74" s="301">
        <v>0.51100000000000001</v>
      </c>
      <c r="F74" s="299">
        <v>0.35399999999999998</v>
      </c>
      <c r="G74" s="151"/>
      <c r="H74" s="151"/>
      <c r="I74" s="152"/>
      <c r="J74" s="49"/>
      <c r="K74" s="2"/>
    </row>
    <row r="75" spans="1:11" ht="27" customHeight="1">
      <c r="A75" s="26" t="s">
        <v>570</v>
      </c>
      <c r="B75" s="28"/>
      <c r="C75" s="56">
        <v>8</v>
      </c>
      <c r="D75" s="48">
        <v>-0.65200000000000002</v>
      </c>
      <c r="E75" s="49"/>
      <c r="F75" s="49"/>
      <c r="G75" s="50">
        <v>0</v>
      </c>
      <c r="H75" s="151"/>
      <c r="I75" s="152"/>
      <c r="J75" s="49"/>
      <c r="K75" s="2"/>
    </row>
    <row r="76" spans="1:11" ht="27" customHeight="1">
      <c r="A76" s="26" t="s">
        <v>110</v>
      </c>
      <c r="B76" s="28"/>
      <c r="C76" s="56">
        <v>8</v>
      </c>
      <c r="D76" s="48">
        <v>-0.63700000000000001</v>
      </c>
      <c r="E76" s="49"/>
      <c r="F76" s="49"/>
      <c r="G76" s="50">
        <v>0</v>
      </c>
      <c r="H76" s="151"/>
      <c r="I76" s="152"/>
      <c r="J76" s="49"/>
      <c r="K76" s="2"/>
    </row>
    <row r="77" spans="1:11" ht="27" customHeight="1">
      <c r="A77" s="26" t="s">
        <v>111</v>
      </c>
      <c r="B77" s="28"/>
      <c r="C77" s="56">
        <v>0</v>
      </c>
      <c r="D77" s="48">
        <v>-0.65200000000000002</v>
      </c>
      <c r="E77" s="49"/>
      <c r="F77" s="49"/>
      <c r="G77" s="50">
        <v>0</v>
      </c>
      <c r="H77" s="151"/>
      <c r="I77" s="152"/>
      <c r="J77" s="48">
        <v>0.192</v>
      </c>
      <c r="K77" s="2"/>
    </row>
    <row r="78" spans="1:11" ht="27" customHeight="1">
      <c r="A78" s="26" t="s">
        <v>112</v>
      </c>
      <c r="B78" s="28"/>
      <c r="C78" s="56">
        <v>0</v>
      </c>
      <c r="D78" s="156">
        <v>-6.4160000000000004</v>
      </c>
      <c r="E78" s="303">
        <v>-0.17199999999999999</v>
      </c>
      <c r="F78" s="158">
        <v>-2.4E-2</v>
      </c>
      <c r="G78" s="50">
        <v>0</v>
      </c>
      <c r="H78" s="151"/>
      <c r="I78" s="152"/>
      <c r="J78" s="48">
        <v>0.192</v>
      </c>
      <c r="K78" s="2"/>
    </row>
    <row r="79" spans="1:11" ht="27" customHeight="1">
      <c r="A79" s="26" t="s">
        <v>113</v>
      </c>
      <c r="B79" s="28"/>
      <c r="C79" s="56">
        <v>0</v>
      </c>
      <c r="D79" s="48">
        <v>-0.63700000000000001</v>
      </c>
      <c r="E79" s="49"/>
      <c r="F79" s="49"/>
      <c r="G79" s="50">
        <v>0</v>
      </c>
      <c r="H79" s="151"/>
      <c r="I79" s="152"/>
      <c r="J79" s="48">
        <v>0.187</v>
      </c>
      <c r="K79" s="2"/>
    </row>
    <row r="80" spans="1:11" ht="27" customHeight="1">
      <c r="A80" s="26" t="s">
        <v>114</v>
      </c>
      <c r="B80" s="28"/>
      <c r="C80" s="56">
        <v>0</v>
      </c>
      <c r="D80" s="156">
        <v>-6.3179999999999996</v>
      </c>
      <c r="E80" s="303">
        <v>-0.159</v>
      </c>
      <c r="F80" s="158">
        <v>-2.1000000000000001E-2</v>
      </c>
      <c r="G80" s="50">
        <v>0</v>
      </c>
      <c r="H80" s="151"/>
      <c r="I80" s="152"/>
      <c r="J80" s="48">
        <v>0.187</v>
      </c>
      <c r="K80" s="2"/>
    </row>
    <row r="81" spans="1:11" ht="27" customHeight="1">
      <c r="A81" s="26" t="s">
        <v>115</v>
      </c>
      <c r="B81" s="28"/>
      <c r="C81" s="56">
        <v>0</v>
      </c>
      <c r="D81" s="48">
        <v>-0.621</v>
      </c>
      <c r="E81" s="49"/>
      <c r="F81" s="49"/>
      <c r="G81" s="50">
        <v>9.02</v>
      </c>
      <c r="H81" s="151"/>
      <c r="I81" s="152"/>
      <c r="J81" s="48">
        <v>0.20699999999999999</v>
      </c>
      <c r="K81" s="2"/>
    </row>
    <row r="82" spans="1:11" ht="27" customHeight="1">
      <c r="A82" s="26" t="s">
        <v>116</v>
      </c>
      <c r="B82" s="28"/>
      <c r="C82" s="56">
        <v>0</v>
      </c>
      <c r="D82" s="156">
        <v>-6.343</v>
      </c>
      <c r="E82" s="303">
        <v>-0.12</v>
      </c>
      <c r="F82" s="158">
        <v>-1.4E-2</v>
      </c>
      <c r="G82" s="50">
        <v>9.02</v>
      </c>
      <c r="H82" s="151"/>
      <c r="I82" s="152"/>
      <c r="J82" s="48">
        <v>0.20699999999999999</v>
      </c>
      <c r="K82" s="2"/>
    </row>
    <row r="83" spans="1:11" ht="27" customHeight="1">
      <c r="A83" s="26" t="s">
        <v>62</v>
      </c>
      <c r="B83" s="28"/>
      <c r="C83" s="56">
        <v>1</v>
      </c>
      <c r="D83" s="48">
        <v>0.77300000000000002</v>
      </c>
      <c r="E83" s="49"/>
      <c r="F83" s="49"/>
      <c r="G83" s="50">
        <v>1.71</v>
      </c>
      <c r="H83" s="151"/>
      <c r="I83" s="152"/>
      <c r="J83" s="49"/>
      <c r="K83" s="2"/>
    </row>
    <row r="84" spans="1:11" ht="27" customHeight="1">
      <c r="A84" s="26" t="s">
        <v>63</v>
      </c>
      <c r="B84" s="28"/>
      <c r="C84" s="56">
        <v>2</v>
      </c>
      <c r="D84" s="48">
        <v>0.997</v>
      </c>
      <c r="E84" s="48">
        <v>6.3E-2</v>
      </c>
      <c r="F84" s="49"/>
      <c r="G84" s="50">
        <v>1.71</v>
      </c>
      <c r="H84" s="151"/>
      <c r="I84" s="152"/>
      <c r="J84" s="49"/>
      <c r="K84" s="2"/>
    </row>
    <row r="85" spans="1:11" ht="27" customHeight="1">
      <c r="A85" s="26" t="s">
        <v>64</v>
      </c>
      <c r="B85" s="28"/>
      <c r="C85" s="56">
        <v>2</v>
      </c>
      <c r="D85" s="48">
        <v>8.5000000000000006E-2</v>
      </c>
      <c r="E85" s="49"/>
      <c r="F85" s="49"/>
      <c r="G85" s="151"/>
      <c r="H85" s="151"/>
      <c r="I85" s="152"/>
      <c r="J85" s="49"/>
      <c r="K85" s="2"/>
    </row>
    <row r="86" spans="1:11" ht="27" customHeight="1">
      <c r="A86" s="26" t="s">
        <v>65</v>
      </c>
      <c r="B86" s="28"/>
      <c r="C86" s="56">
        <v>3</v>
      </c>
      <c r="D86" s="48">
        <v>0.59599999999999997</v>
      </c>
      <c r="E86" s="49"/>
      <c r="F86" s="49"/>
      <c r="G86" s="50">
        <v>1.71</v>
      </c>
      <c r="H86" s="151"/>
      <c r="I86" s="152"/>
      <c r="J86" s="49"/>
      <c r="K86" s="2"/>
    </row>
    <row r="87" spans="1:11" ht="27" customHeight="1">
      <c r="A87" s="26" t="s">
        <v>66</v>
      </c>
      <c r="B87" s="28"/>
      <c r="C87" s="56">
        <v>4</v>
      </c>
      <c r="D87" s="48">
        <v>0.72299999999999998</v>
      </c>
      <c r="E87" s="48">
        <v>5.6000000000000001E-2</v>
      </c>
      <c r="F87" s="49"/>
      <c r="G87" s="50">
        <v>1.71</v>
      </c>
      <c r="H87" s="151"/>
      <c r="I87" s="152"/>
      <c r="J87" s="49"/>
      <c r="K87" s="2"/>
    </row>
    <row r="88" spans="1:11" ht="27" customHeight="1">
      <c r="A88" s="26" t="s">
        <v>67</v>
      </c>
      <c r="B88" s="28"/>
      <c r="C88" s="56">
        <v>4</v>
      </c>
      <c r="D88" s="48">
        <v>0.109</v>
      </c>
      <c r="E88" s="49"/>
      <c r="F88" s="49"/>
      <c r="G88" s="151"/>
      <c r="H88" s="151"/>
      <c r="I88" s="152"/>
      <c r="J88" s="49"/>
      <c r="K88" s="2"/>
    </row>
    <row r="89" spans="1:11" ht="27" customHeight="1">
      <c r="A89" s="26" t="s">
        <v>68</v>
      </c>
      <c r="B89" s="28"/>
      <c r="C89" s="56" t="s">
        <v>20</v>
      </c>
      <c r="D89" s="48">
        <v>0.78300000000000003</v>
      </c>
      <c r="E89" s="48">
        <v>0.05</v>
      </c>
      <c r="F89" s="49"/>
      <c r="G89" s="50">
        <v>18.170000000000002</v>
      </c>
      <c r="H89" s="151"/>
      <c r="I89" s="152"/>
      <c r="J89" s="49"/>
      <c r="K89" s="2"/>
    </row>
    <row r="90" spans="1:11" ht="27" customHeight="1">
      <c r="A90" s="26" t="s">
        <v>117</v>
      </c>
      <c r="B90" s="28"/>
      <c r="C90" s="56" t="s">
        <v>20</v>
      </c>
      <c r="D90" s="48">
        <v>0.59099999999999997</v>
      </c>
      <c r="E90" s="48">
        <v>5.6000000000000001E-2</v>
      </c>
      <c r="F90" s="49"/>
      <c r="G90" s="50">
        <v>3.85</v>
      </c>
      <c r="H90" s="151"/>
      <c r="I90" s="152"/>
      <c r="J90" s="49"/>
      <c r="K90" s="2"/>
    </row>
    <row r="91" spans="1:11" ht="27" customHeight="1">
      <c r="A91" s="26" t="s">
        <v>118</v>
      </c>
      <c r="B91" s="28"/>
      <c r="C91" s="56" t="s">
        <v>20</v>
      </c>
      <c r="D91" s="48">
        <v>0.42499999999999999</v>
      </c>
      <c r="E91" s="48">
        <v>5.0999999999999997E-2</v>
      </c>
      <c r="F91" s="49"/>
      <c r="G91" s="50">
        <v>58.56</v>
      </c>
      <c r="H91" s="151"/>
      <c r="I91" s="152"/>
      <c r="J91" s="49"/>
      <c r="K91" s="2"/>
    </row>
    <row r="92" spans="1:11" ht="27" customHeight="1">
      <c r="A92" s="26" t="s">
        <v>571</v>
      </c>
      <c r="B92" s="28"/>
      <c r="C92" s="56">
        <v>0</v>
      </c>
      <c r="D92" s="297">
        <v>5.3860000000000001</v>
      </c>
      <c r="E92" s="298">
        <v>0.17100000000000001</v>
      </c>
      <c r="F92" s="299">
        <v>4.8000000000000001E-2</v>
      </c>
      <c r="G92" s="50">
        <v>1.71</v>
      </c>
      <c r="H92" s="151"/>
      <c r="I92" s="152"/>
      <c r="J92" s="49"/>
      <c r="K92" s="2"/>
    </row>
    <row r="93" spans="1:11" ht="27" customHeight="1">
      <c r="A93" s="26" t="s">
        <v>572</v>
      </c>
      <c r="B93" s="28"/>
      <c r="C93" s="56">
        <v>0</v>
      </c>
      <c r="D93" s="297">
        <v>4.6269999999999998</v>
      </c>
      <c r="E93" s="298">
        <v>0.151</v>
      </c>
      <c r="F93" s="299">
        <v>4.4999999999999998E-2</v>
      </c>
      <c r="G93" s="50">
        <v>1.91</v>
      </c>
      <c r="H93" s="151"/>
      <c r="I93" s="152"/>
      <c r="J93" s="49"/>
      <c r="K93" s="2"/>
    </row>
    <row r="94" spans="1:11" ht="27" customHeight="1">
      <c r="A94" s="26" t="s">
        <v>69</v>
      </c>
      <c r="B94" s="28"/>
      <c r="C94" s="56">
        <v>0</v>
      </c>
      <c r="D94" s="297">
        <v>3.4540000000000002</v>
      </c>
      <c r="E94" s="298">
        <v>0.111</v>
      </c>
      <c r="F94" s="299">
        <v>3.9E-2</v>
      </c>
      <c r="G94" s="50">
        <v>4.5</v>
      </c>
      <c r="H94" s="50">
        <v>1.28</v>
      </c>
      <c r="I94" s="153">
        <v>2.66</v>
      </c>
      <c r="J94" s="48">
        <v>0.111</v>
      </c>
      <c r="K94" s="2"/>
    </row>
    <row r="95" spans="1:11" ht="27" customHeight="1">
      <c r="A95" s="26" t="s">
        <v>70</v>
      </c>
      <c r="B95" s="28"/>
      <c r="C95" s="56">
        <v>0</v>
      </c>
      <c r="D95" s="297">
        <v>3.661</v>
      </c>
      <c r="E95" s="298">
        <v>0.111</v>
      </c>
      <c r="F95" s="299">
        <v>4.9000000000000002E-2</v>
      </c>
      <c r="G95" s="50">
        <v>3.85</v>
      </c>
      <c r="H95" s="50">
        <v>2.67</v>
      </c>
      <c r="I95" s="153">
        <v>3.5</v>
      </c>
      <c r="J95" s="48">
        <v>0.107</v>
      </c>
      <c r="K95" s="2"/>
    </row>
    <row r="96" spans="1:11" ht="27" customHeight="1">
      <c r="A96" s="26" t="s">
        <v>71</v>
      </c>
      <c r="B96" s="28"/>
      <c r="C96" s="56">
        <v>0</v>
      </c>
      <c r="D96" s="297">
        <v>3.2810000000000001</v>
      </c>
      <c r="E96" s="298">
        <v>9.9000000000000005E-2</v>
      </c>
      <c r="F96" s="299">
        <v>5.0999999999999997E-2</v>
      </c>
      <c r="G96" s="50">
        <v>58.56</v>
      </c>
      <c r="H96" s="50">
        <v>2.44</v>
      </c>
      <c r="I96" s="153">
        <v>3.43</v>
      </c>
      <c r="J96" s="48">
        <v>9.5000000000000001E-2</v>
      </c>
      <c r="K96" s="2"/>
    </row>
    <row r="97" spans="1:11" ht="27" customHeight="1">
      <c r="A97" s="26" t="s">
        <v>198</v>
      </c>
      <c r="B97" s="28"/>
      <c r="C97" s="56">
        <v>8</v>
      </c>
      <c r="D97" s="48">
        <v>0.747</v>
      </c>
      <c r="E97" s="49"/>
      <c r="F97" s="49"/>
      <c r="G97" s="151"/>
      <c r="H97" s="151"/>
      <c r="I97" s="154"/>
      <c r="J97" s="49"/>
      <c r="K97" s="2"/>
    </row>
    <row r="98" spans="1:11" ht="27" customHeight="1">
      <c r="A98" s="26" t="s">
        <v>199</v>
      </c>
      <c r="B98" s="28"/>
      <c r="C98" s="56">
        <v>1</v>
      </c>
      <c r="D98" s="48">
        <v>1.0369999999999999</v>
      </c>
      <c r="E98" s="49"/>
      <c r="F98" s="49"/>
      <c r="G98" s="151"/>
      <c r="H98" s="151"/>
      <c r="I98" s="154"/>
      <c r="J98" s="49"/>
      <c r="K98" s="2"/>
    </row>
    <row r="99" spans="1:11" ht="27" customHeight="1">
      <c r="A99" s="26" t="s">
        <v>200</v>
      </c>
      <c r="B99" s="28"/>
      <c r="C99" s="56">
        <v>1</v>
      </c>
      <c r="D99" s="48">
        <v>1.716</v>
      </c>
      <c r="E99" s="49"/>
      <c r="F99" s="49"/>
      <c r="G99" s="151"/>
      <c r="H99" s="151"/>
      <c r="I99" s="154"/>
      <c r="J99" s="49"/>
      <c r="K99" s="2"/>
    </row>
    <row r="100" spans="1:11" ht="27" customHeight="1">
      <c r="A100" s="26" t="s">
        <v>201</v>
      </c>
      <c r="B100" s="28"/>
      <c r="C100" s="56">
        <v>1</v>
      </c>
      <c r="D100" s="48">
        <v>0.55700000000000005</v>
      </c>
      <c r="E100" s="49"/>
      <c r="F100" s="49"/>
      <c r="G100" s="151"/>
      <c r="H100" s="151"/>
      <c r="I100" s="154"/>
      <c r="J100" s="49"/>
      <c r="K100" s="2"/>
    </row>
    <row r="101" spans="1:11" ht="27" customHeight="1">
      <c r="A101" s="26" t="s">
        <v>72</v>
      </c>
      <c r="B101" s="28"/>
      <c r="C101" s="56">
        <v>0</v>
      </c>
      <c r="D101" s="300">
        <v>14.442</v>
      </c>
      <c r="E101" s="301">
        <v>0.39600000000000002</v>
      </c>
      <c r="F101" s="299">
        <v>0.27500000000000002</v>
      </c>
      <c r="G101" s="151"/>
      <c r="H101" s="151"/>
      <c r="I101" s="152"/>
      <c r="J101" s="49"/>
      <c r="K101" s="2"/>
    </row>
    <row r="102" spans="1:11" ht="27" customHeight="1">
      <c r="A102" s="26" t="s">
        <v>573</v>
      </c>
      <c r="B102" s="28"/>
      <c r="C102" s="56">
        <v>8</v>
      </c>
      <c r="D102" s="48">
        <v>-0.50700000000000001</v>
      </c>
      <c r="E102" s="49"/>
      <c r="F102" s="49"/>
      <c r="G102" s="50">
        <v>0</v>
      </c>
      <c r="H102" s="151"/>
      <c r="I102" s="152"/>
      <c r="J102" s="49"/>
      <c r="K102" s="2"/>
    </row>
    <row r="103" spans="1:11" ht="27" customHeight="1">
      <c r="A103" s="26" t="s">
        <v>73</v>
      </c>
      <c r="B103" s="28"/>
      <c r="C103" s="56">
        <v>8</v>
      </c>
      <c r="D103" s="48">
        <v>-0.495</v>
      </c>
      <c r="E103" s="49"/>
      <c r="F103" s="49"/>
      <c r="G103" s="50">
        <v>0</v>
      </c>
      <c r="H103" s="151"/>
      <c r="I103" s="152"/>
      <c r="J103" s="49"/>
      <c r="K103" s="2"/>
    </row>
    <row r="104" spans="1:11" ht="27" customHeight="1">
      <c r="A104" s="26" t="s">
        <v>74</v>
      </c>
      <c r="B104" s="28"/>
      <c r="C104" s="56">
        <v>0</v>
      </c>
      <c r="D104" s="48">
        <v>-0.50700000000000001</v>
      </c>
      <c r="E104" s="49"/>
      <c r="F104" s="49"/>
      <c r="G104" s="50">
        <v>0</v>
      </c>
      <c r="H104" s="151"/>
      <c r="I104" s="152"/>
      <c r="J104" s="48">
        <v>0.14899999999999999</v>
      </c>
      <c r="K104" s="2"/>
    </row>
    <row r="105" spans="1:11" ht="27" customHeight="1">
      <c r="A105" s="26" t="s">
        <v>75</v>
      </c>
      <c r="B105" s="28"/>
      <c r="C105" s="56">
        <v>0</v>
      </c>
      <c r="D105" s="156">
        <v>-4.9820000000000002</v>
      </c>
      <c r="E105" s="303">
        <v>-0.13300000000000001</v>
      </c>
      <c r="F105" s="158">
        <v>-1.9E-2</v>
      </c>
      <c r="G105" s="50">
        <v>0</v>
      </c>
      <c r="H105" s="151"/>
      <c r="I105" s="152"/>
      <c r="J105" s="48">
        <v>0.14899999999999999</v>
      </c>
      <c r="K105" s="2"/>
    </row>
    <row r="106" spans="1:11" ht="27" customHeight="1">
      <c r="A106" s="26" t="s">
        <v>76</v>
      </c>
      <c r="B106" s="28"/>
      <c r="C106" s="56">
        <v>0</v>
      </c>
      <c r="D106" s="48">
        <v>-0.495</v>
      </c>
      <c r="E106" s="49"/>
      <c r="F106" s="49"/>
      <c r="G106" s="50">
        <v>0</v>
      </c>
      <c r="H106" s="151"/>
      <c r="I106" s="152"/>
      <c r="J106" s="48">
        <v>0.14499999999999999</v>
      </c>
      <c r="K106" s="2"/>
    </row>
    <row r="107" spans="1:11" ht="27" customHeight="1">
      <c r="A107" s="26" t="s">
        <v>77</v>
      </c>
      <c r="B107" s="28"/>
      <c r="C107" s="56">
        <v>0</v>
      </c>
      <c r="D107" s="156">
        <v>-4.9050000000000002</v>
      </c>
      <c r="E107" s="303">
        <v>-0.124</v>
      </c>
      <c r="F107" s="158">
        <v>-1.7000000000000001E-2</v>
      </c>
      <c r="G107" s="50">
        <v>0</v>
      </c>
      <c r="H107" s="151"/>
      <c r="I107" s="152"/>
      <c r="J107" s="48">
        <v>0.14499999999999999</v>
      </c>
      <c r="K107" s="2"/>
    </row>
    <row r="108" spans="1:11" ht="27" customHeight="1">
      <c r="A108" s="26" t="s">
        <v>78</v>
      </c>
      <c r="B108" s="28"/>
      <c r="C108" s="56">
        <v>0</v>
      </c>
      <c r="D108" s="48">
        <v>-0.48199999999999998</v>
      </c>
      <c r="E108" s="49"/>
      <c r="F108" s="49"/>
      <c r="G108" s="50">
        <v>7</v>
      </c>
      <c r="H108" s="151"/>
      <c r="I108" s="152"/>
      <c r="J108" s="48">
        <v>0.161</v>
      </c>
      <c r="K108" s="2"/>
    </row>
    <row r="109" spans="1:11" ht="27" customHeight="1">
      <c r="A109" s="26" t="s">
        <v>79</v>
      </c>
      <c r="B109" s="28"/>
      <c r="C109" s="56">
        <v>0</v>
      </c>
      <c r="D109" s="156">
        <v>-4.9249999999999998</v>
      </c>
      <c r="E109" s="303">
        <v>-9.2999999999999999E-2</v>
      </c>
      <c r="F109" s="158">
        <v>-1.0999999999999999E-2</v>
      </c>
      <c r="G109" s="50">
        <v>7</v>
      </c>
      <c r="H109" s="151"/>
      <c r="I109" s="152"/>
      <c r="J109" s="48">
        <v>0.161</v>
      </c>
      <c r="K109" s="2"/>
    </row>
    <row r="110" spans="1:11" ht="27" customHeight="1">
      <c r="A110" s="26" t="s">
        <v>119</v>
      </c>
      <c r="B110" s="28"/>
      <c r="C110" s="56">
        <v>1</v>
      </c>
      <c r="D110" s="48">
        <v>0.59299999999999997</v>
      </c>
      <c r="E110" s="49"/>
      <c r="F110" s="49"/>
      <c r="G110" s="50">
        <v>1.31</v>
      </c>
      <c r="H110" s="151"/>
      <c r="I110" s="152"/>
      <c r="J110" s="49"/>
      <c r="K110" s="2"/>
    </row>
    <row r="111" spans="1:11" ht="27" customHeight="1">
      <c r="A111" s="26" t="s">
        <v>120</v>
      </c>
      <c r="B111" s="28"/>
      <c r="C111" s="56">
        <v>2</v>
      </c>
      <c r="D111" s="48">
        <v>0.76400000000000001</v>
      </c>
      <c r="E111" s="48">
        <v>4.9000000000000002E-2</v>
      </c>
      <c r="F111" s="49"/>
      <c r="G111" s="50">
        <v>1.31</v>
      </c>
      <c r="H111" s="151"/>
      <c r="I111" s="152"/>
      <c r="J111" s="49"/>
      <c r="K111" s="2"/>
    </row>
    <row r="112" spans="1:11" ht="27" customHeight="1">
      <c r="A112" s="26" t="s">
        <v>121</v>
      </c>
      <c r="B112" s="28"/>
      <c r="C112" s="56">
        <v>2</v>
      </c>
      <c r="D112" s="48">
        <v>6.5000000000000002E-2</v>
      </c>
      <c r="E112" s="49"/>
      <c r="F112" s="49"/>
      <c r="G112" s="151"/>
      <c r="H112" s="151"/>
      <c r="I112" s="152"/>
      <c r="J112" s="49"/>
      <c r="K112" s="2"/>
    </row>
    <row r="113" spans="1:11" ht="27" customHeight="1">
      <c r="A113" s="26" t="s">
        <v>122</v>
      </c>
      <c r="B113" s="28"/>
      <c r="C113" s="56">
        <v>3</v>
      </c>
      <c r="D113" s="48">
        <v>0.45600000000000002</v>
      </c>
      <c r="E113" s="49"/>
      <c r="F113" s="49"/>
      <c r="G113" s="50">
        <v>1.31</v>
      </c>
      <c r="H113" s="151"/>
      <c r="I113" s="152"/>
      <c r="J113" s="49"/>
      <c r="K113" s="2"/>
    </row>
    <row r="114" spans="1:11" ht="27" customHeight="1">
      <c r="A114" s="26" t="s">
        <v>123</v>
      </c>
      <c r="B114" s="28"/>
      <c r="C114" s="56">
        <v>4</v>
      </c>
      <c r="D114" s="48">
        <v>0.55400000000000005</v>
      </c>
      <c r="E114" s="48">
        <v>4.2999999999999997E-2</v>
      </c>
      <c r="F114" s="49"/>
      <c r="G114" s="50">
        <v>1.31</v>
      </c>
      <c r="H114" s="151"/>
      <c r="I114" s="152"/>
      <c r="J114" s="49"/>
      <c r="K114" s="2"/>
    </row>
    <row r="115" spans="1:11" ht="27" customHeight="1">
      <c r="A115" s="26" t="s">
        <v>124</v>
      </c>
      <c r="B115" s="28"/>
      <c r="C115" s="56">
        <v>4</v>
      </c>
      <c r="D115" s="48">
        <v>8.4000000000000005E-2</v>
      </c>
      <c r="E115" s="49"/>
      <c r="F115" s="49"/>
      <c r="G115" s="151"/>
      <c r="H115" s="151"/>
      <c r="I115" s="152"/>
      <c r="J115" s="49"/>
      <c r="K115" s="2"/>
    </row>
    <row r="116" spans="1:11" ht="27" customHeight="1">
      <c r="A116" s="26" t="s">
        <v>125</v>
      </c>
      <c r="B116" s="28"/>
      <c r="C116" s="56" t="s">
        <v>20</v>
      </c>
      <c r="D116" s="48">
        <v>0.6</v>
      </c>
      <c r="E116" s="48">
        <v>3.7999999999999999E-2</v>
      </c>
      <c r="F116" s="49"/>
      <c r="G116" s="50">
        <v>13.92</v>
      </c>
      <c r="H116" s="151"/>
      <c r="I116" s="152"/>
      <c r="J116" s="49"/>
      <c r="K116" s="2"/>
    </row>
    <row r="117" spans="1:11" ht="27" customHeight="1">
      <c r="A117" s="26" t="s">
        <v>126</v>
      </c>
      <c r="B117" s="28"/>
      <c r="C117" s="56" t="s">
        <v>20</v>
      </c>
      <c r="D117" s="48">
        <v>0.45300000000000001</v>
      </c>
      <c r="E117" s="48">
        <v>4.2999999999999997E-2</v>
      </c>
      <c r="F117" s="49"/>
      <c r="G117" s="50">
        <v>2.95</v>
      </c>
      <c r="H117" s="151"/>
      <c r="I117" s="152"/>
      <c r="J117" s="49"/>
      <c r="K117" s="2"/>
    </row>
    <row r="118" spans="1:11" ht="27" customHeight="1">
      <c r="A118" s="26" t="s">
        <v>127</v>
      </c>
      <c r="B118" s="28"/>
      <c r="C118" s="56" t="s">
        <v>20</v>
      </c>
      <c r="D118" s="48">
        <v>0.32600000000000001</v>
      </c>
      <c r="E118" s="48">
        <v>3.9E-2</v>
      </c>
      <c r="F118" s="49"/>
      <c r="G118" s="50">
        <v>44.89</v>
      </c>
      <c r="H118" s="151"/>
      <c r="I118" s="152"/>
      <c r="J118" s="49"/>
      <c r="K118" s="2"/>
    </row>
    <row r="119" spans="1:11" ht="27" customHeight="1">
      <c r="A119" s="26" t="s">
        <v>574</v>
      </c>
      <c r="B119" s="28"/>
      <c r="C119" s="56">
        <v>0</v>
      </c>
      <c r="D119" s="297">
        <v>4.1280000000000001</v>
      </c>
      <c r="E119" s="298">
        <v>0.13100000000000001</v>
      </c>
      <c r="F119" s="299">
        <v>3.5999999999999997E-2</v>
      </c>
      <c r="G119" s="50">
        <v>1.31</v>
      </c>
      <c r="H119" s="151"/>
      <c r="I119" s="152"/>
      <c r="J119" s="49"/>
      <c r="K119" s="2"/>
    </row>
    <row r="120" spans="1:11" ht="27" customHeight="1">
      <c r="A120" s="26" t="s">
        <v>575</v>
      </c>
      <c r="B120" s="28"/>
      <c r="C120" s="56">
        <v>0</v>
      </c>
      <c r="D120" s="297">
        <v>3.5470000000000002</v>
      </c>
      <c r="E120" s="298">
        <v>0.11600000000000001</v>
      </c>
      <c r="F120" s="299">
        <v>3.4000000000000002E-2</v>
      </c>
      <c r="G120" s="50">
        <v>1.46</v>
      </c>
      <c r="H120" s="151"/>
      <c r="I120" s="152"/>
      <c r="J120" s="49"/>
      <c r="K120" s="2"/>
    </row>
    <row r="121" spans="1:11" ht="27" customHeight="1">
      <c r="A121" s="26" t="s">
        <v>128</v>
      </c>
      <c r="B121" s="28"/>
      <c r="C121" s="56">
        <v>0</v>
      </c>
      <c r="D121" s="297">
        <v>2.6469999999999998</v>
      </c>
      <c r="E121" s="298">
        <v>8.5000000000000006E-2</v>
      </c>
      <c r="F121" s="299">
        <v>0.03</v>
      </c>
      <c r="G121" s="50">
        <v>3.45</v>
      </c>
      <c r="H121" s="50">
        <v>0.98</v>
      </c>
      <c r="I121" s="153">
        <v>2.04</v>
      </c>
      <c r="J121" s="48">
        <v>8.5000000000000006E-2</v>
      </c>
      <c r="K121" s="2"/>
    </row>
    <row r="122" spans="1:11" ht="27" customHeight="1">
      <c r="A122" s="26" t="s">
        <v>129</v>
      </c>
      <c r="B122" s="28"/>
      <c r="C122" s="56">
        <v>0</v>
      </c>
      <c r="D122" s="297">
        <v>2.806</v>
      </c>
      <c r="E122" s="298">
        <v>8.5000000000000006E-2</v>
      </c>
      <c r="F122" s="299">
        <v>3.7999999999999999E-2</v>
      </c>
      <c r="G122" s="50">
        <v>2.95</v>
      </c>
      <c r="H122" s="50">
        <v>2.0499999999999998</v>
      </c>
      <c r="I122" s="153">
        <v>2.69</v>
      </c>
      <c r="J122" s="48">
        <v>8.2000000000000003E-2</v>
      </c>
      <c r="K122" s="2"/>
    </row>
    <row r="123" spans="1:11" ht="27" customHeight="1">
      <c r="A123" s="26" t="s">
        <v>130</v>
      </c>
      <c r="B123" s="28"/>
      <c r="C123" s="56">
        <v>0</v>
      </c>
      <c r="D123" s="297">
        <v>2.5150000000000001</v>
      </c>
      <c r="E123" s="298">
        <v>7.5999999999999998E-2</v>
      </c>
      <c r="F123" s="299">
        <v>3.9E-2</v>
      </c>
      <c r="G123" s="50">
        <v>44.89</v>
      </c>
      <c r="H123" s="50">
        <v>1.87</v>
      </c>
      <c r="I123" s="153">
        <v>2.63</v>
      </c>
      <c r="J123" s="48">
        <v>7.2999999999999995E-2</v>
      </c>
      <c r="K123" s="2"/>
    </row>
    <row r="124" spans="1:11" ht="27" customHeight="1">
      <c r="A124" s="26" t="s">
        <v>202</v>
      </c>
      <c r="B124" s="28"/>
      <c r="C124" s="56">
        <v>8</v>
      </c>
      <c r="D124" s="48">
        <v>0.57199999999999995</v>
      </c>
      <c r="E124" s="49"/>
      <c r="F124" s="49"/>
      <c r="G124" s="151"/>
      <c r="H124" s="151"/>
      <c r="I124" s="154"/>
      <c r="J124" s="49"/>
      <c r="K124" s="2"/>
    </row>
    <row r="125" spans="1:11" ht="27" customHeight="1">
      <c r="A125" s="26" t="s">
        <v>203</v>
      </c>
      <c r="B125" s="28"/>
      <c r="C125" s="56">
        <v>1</v>
      </c>
      <c r="D125" s="48">
        <v>0.79500000000000004</v>
      </c>
      <c r="E125" s="49"/>
      <c r="F125" s="49"/>
      <c r="G125" s="151"/>
      <c r="H125" s="151"/>
      <c r="I125" s="154"/>
      <c r="J125" s="49"/>
      <c r="K125" s="2"/>
    </row>
    <row r="126" spans="1:11" ht="27" customHeight="1">
      <c r="A126" s="26" t="s">
        <v>204</v>
      </c>
      <c r="B126" s="28"/>
      <c r="C126" s="56">
        <v>1</v>
      </c>
      <c r="D126" s="48">
        <v>1.3149999999999999</v>
      </c>
      <c r="E126" s="49"/>
      <c r="F126" s="49"/>
      <c r="G126" s="151"/>
      <c r="H126" s="151"/>
      <c r="I126" s="154"/>
      <c r="J126" s="49"/>
      <c r="K126" s="2"/>
    </row>
    <row r="127" spans="1:11" ht="27" customHeight="1">
      <c r="A127" s="26" t="s">
        <v>205</v>
      </c>
      <c r="B127" s="28"/>
      <c r="C127" s="56">
        <v>1</v>
      </c>
      <c r="D127" s="48">
        <v>0.42699999999999999</v>
      </c>
      <c r="E127" s="49"/>
      <c r="F127" s="49"/>
      <c r="G127" s="151"/>
      <c r="H127" s="151"/>
      <c r="I127" s="154"/>
      <c r="J127" s="49"/>
      <c r="K127" s="2"/>
    </row>
    <row r="128" spans="1:11" ht="27" customHeight="1">
      <c r="A128" s="26" t="s">
        <v>131</v>
      </c>
      <c r="B128" s="28"/>
      <c r="C128" s="56">
        <v>0</v>
      </c>
      <c r="D128" s="300">
        <v>11.07</v>
      </c>
      <c r="E128" s="301">
        <v>0.30399999999999999</v>
      </c>
      <c r="F128" s="299">
        <v>0.21099999999999999</v>
      </c>
      <c r="G128" s="151"/>
      <c r="H128" s="151"/>
      <c r="I128" s="152"/>
      <c r="J128" s="49"/>
      <c r="K128" s="2"/>
    </row>
    <row r="129" spans="1:11" ht="27" customHeight="1">
      <c r="A129" s="26" t="s">
        <v>576</v>
      </c>
      <c r="B129" s="28"/>
      <c r="C129" s="56">
        <v>8</v>
      </c>
      <c r="D129" s="48">
        <v>-0.38800000000000001</v>
      </c>
      <c r="E129" s="49"/>
      <c r="F129" s="49"/>
      <c r="G129" s="50">
        <v>0</v>
      </c>
      <c r="H129" s="151"/>
      <c r="I129" s="152"/>
      <c r="J129" s="49"/>
      <c r="K129" s="2"/>
    </row>
    <row r="130" spans="1:11" ht="27" customHeight="1">
      <c r="A130" s="26" t="s">
        <v>132</v>
      </c>
      <c r="B130" s="28"/>
      <c r="C130" s="56">
        <v>8</v>
      </c>
      <c r="D130" s="48">
        <v>-0.379</v>
      </c>
      <c r="E130" s="49"/>
      <c r="F130" s="49"/>
      <c r="G130" s="50">
        <v>0</v>
      </c>
      <c r="H130" s="151"/>
      <c r="I130" s="152"/>
      <c r="J130" s="49"/>
      <c r="K130" s="2"/>
    </row>
    <row r="131" spans="1:11" ht="27" customHeight="1">
      <c r="A131" s="26" t="s">
        <v>133</v>
      </c>
      <c r="B131" s="28"/>
      <c r="C131" s="56">
        <v>0</v>
      </c>
      <c r="D131" s="48">
        <v>-0.38800000000000001</v>
      </c>
      <c r="E131" s="49"/>
      <c r="F131" s="49"/>
      <c r="G131" s="50">
        <v>0</v>
      </c>
      <c r="H131" s="151"/>
      <c r="I131" s="152"/>
      <c r="J131" s="48">
        <v>0.114</v>
      </c>
      <c r="K131" s="2"/>
    </row>
    <row r="132" spans="1:11" ht="27" customHeight="1">
      <c r="A132" s="26" t="s">
        <v>134</v>
      </c>
      <c r="B132" s="28"/>
      <c r="C132" s="56">
        <v>0</v>
      </c>
      <c r="D132" s="156">
        <v>-3.8180000000000001</v>
      </c>
      <c r="E132" s="303">
        <v>-0.10199999999999999</v>
      </c>
      <c r="F132" s="158">
        <v>-1.4E-2</v>
      </c>
      <c r="G132" s="50">
        <v>0</v>
      </c>
      <c r="H132" s="151"/>
      <c r="I132" s="152"/>
      <c r="J132" s="48">
        <v>0.114</v>
      </c>
      <c r="K132" s="2"/>
    </row>
    <row r="133" spans="1:11" ht="27" customHeight="1">
      <c r="A133" s="26" t="s">
        <v>135</v>
      </c>
      <c r="B133" s="28"/>
      <c r="C133" s="56">
        <v>0</v>
      </c>
      <c r="D133" s="48">
        <v>-0.379</v>
      </c>
      <c r="E133" s="49"/>
      <c r="F133" s="49"/>
      <c r="G133" s="50">
        <v>0</v>
      </c>
      <c r="H133" s="151"/>
      <c r="I133" s="152"/>
      <c r="J133" s="48">
        <v>0.111</v>
      </c>
      <c r="K133" s="2"/>
    </row>
    <row r="134" spans="1:11" ht="27" customHeight="1">
      <c r="A134" s="26" t="s">
        <v>136</v>
      </c>
      <c r="B134" s="28"/>
      <c r="C134" s="56">
        <v>0</v>
      </c>
      <c r="D134" s="156">
        <v>-3.76</v>
      </c>
      <c r="E134" s="303">
        <v>-9.5000000000000001E-2</v>
      </c>
      <c r="F134" s="158">
        <v>-1.2999999999999999E-2</v>
      </c>
      <c r="G134" s="50">
        <v>0</v>
      </c>
      <c r="H134" s="151"/>
      <c r="I134" s="152"/>
      <c r="J134" s="48">
        <v>0.111</v>
      </c>
      <c r="K134" s="2"/>
    </row>
    <row r="135" spans="1:11" ht="27" customHeight="1">
      <c r="A135" s="26" t="s">
        <v>137</v>
      </c>
      <c r="B135" s="28"/>
      <c r="C135" s="56">
        <v>0</v>
      </c>
      <c r="D135" s="48">
        <v>-0.37</v>
      </c>
      <c r="E135" s="49"/>
      <c r="F135" s="49"/>
      <c r="G135" s="50">
        <v>5.37</v>
      </c>
      <c r="H135" s="151"/>
      <c r="I135" s="152"/>
      <c r="J135" s="48">
        <v>0.123</v>
      </c>
      <c r="K135" s="2"/>
    </row>
    <row r="136" spans="1:11" ht="27" customHeight="1">
      <c r="A136" s="26" t="s">
        <v>138</v>
      </c>
      <c r="B136" s="28"/>
      <c r="C136" s="56">
        <v>0</v>
      </c>
      <c r="D136" s="156">
        <v>-3.7749999999999999</v>
      </c>
      <c r="E136" s="303">
        <v>-7.0999999999999994E-2</v>
      </c>
      <c r="F136" s="158">
        <v>-8.0000000000000002E-3</v>
      </c>
      <c r="G136" s="50">
        <v>5.37</v>
      </c>
      <c r="H136" s="151"/>
      <c r="I136" s="152"/>
      <c r="J136" s="48">
        <v>0.123</v>
      </c>
      <c r="K136" s="2"/>
    </row>
    <row r="137" spans="1:11" ht="27" customHeight="1">
      <c r="A137" s="26" t="s">
        <v>139</v>
      </c>
      <c r="B137" s="28"/>
      <c r="C137" s="56">
        <v>1</v>
      </c>
      <c r="D137" s="48">
        <v>0.41599999999999998</v>
      </c>
      <c r="E137" s="49"/>
      <c r="F137" s="49"/>
      <c r="G137" s="50">
        <v>0.92</v>
      </c>
      <c r="H137" s="151"/>
      <c r="I137" s="152"/>
      <c r="J137" s="49"/>
      <c r="K137" s="2"/>
    </row>
    <row r="138" spans="1:11" ht="27" customHeight="1">
      <c r="A138" s="26" t="s">
        <v>140</v>
      </c>
      <c r="B138" s="28"/>
      <c r="C138" s="56">
        <v>2</v>
      </c>
      <c r="D138" s="48">
        <v>0.53700000000000003</v>
      </c>
      <c r="E138" s="48">
        <v>3.4000000000000002E-2</v>
      </c>
      <c r="F138" s="49"/>
      <c r="G138" s="50">
        <v>0.92</v>
      </c>
      <c r="H138" s="151"/>
      <c r="I138" s="152"/>
      <c r="J138" s="49"/>
      <c r="K138" s="2"/>
    </row>
    <row r="139" spans="1:11" ht="27" customHeight="1">
      <c r="A139" s="26" t="s">
        <v>141</v>
      </c>
      <c r="B139" s="28"/>
      <c r="C139" s="56">
        <v>2</v>
      </c>
      <c r="D139" s="48">
        <v>4.5999999999999999E-2</v>
      </c>
      <c r="E139" s="49"/>
      <c r="F139" s="49"/>
      <c r="G139" s="151"/>
      <c r="H139" s="151"/>
      <c r="I139" s="152"/>
      <c r="J139" s="49"/>
      <c r="K139" s="2"/>
    </row>
    <row r="140" spans="1:11" ht="27" customHeight="1">
      <c r="A140" s="26" t="s">
        <v>142</v>
      </c>
      <c r="B140" s="28"/>
      <c r="C140" s="56">
        <v>3</v>
      </c>
      <c r="D140" s="48">
        <v>0.32100000000000001</v>
      </c>
      <c r="E140" s="49"/>
      <c r="F140" s="49"/>
      <c r="G140" s="50">
        <v>0.92</v>
      </c>
      <c r="H140" s="151"/>
      <c r="I140" s="152"/>
      <c r="J140" s="49"/>
      <c r="K140" s="2"/>
    </row>
    <row r="141" spans="1:11" ht="27" customHeight="1">
      <c r="A141" s="26" t="s">
        <v>143</v>
      </c>
      <c r="B141" s="28"/>
      <c r="C141" s="56">
        <v>4</v>
      </c>
      <c r="D141" s="48">
        <v>0.38900000000000001</v>
      </c>
      <c r="E141" s="48">
        <v>0.03</v>
      </c>
      <c r="F141" s="49"/>
      <c r="G141" s="50">
        <v>0.92</v>
      </c>
      <c r="H141" s="151"/>
      <c r="I141" s="152"/>
      <c r="J141" s="49"/>
      <c r="K141" s="2"/>
    </row>
    <row r="142" spans="1:11" ht="27" customHeight="1">
      <c r="A142" s="26" t="s">
        <v>144</v>
      </c>
      <c r="B142" s="28"/>
      <c r="C142" s="56">
        <v>4</v>
      </c>
      <c r="D142" s="48">
        <v>5.8999999999999997E-2</v>
      </c>
      <c r="E142" s="49"/>
      <c r="F142" s="49"/>
      <c r="G142" s="151"/>
      <c r="H142" s="151"/>
      <c r="I142" s="152"/>
      <c r="J142" s="49"/>
      <c r="K142" s="2"/>
    </row>
    <row r="143" spans="1:11" ht="27" customHeight="1">
      <c r="A143" s="26" t="s">
        <v>145</v>
      </c>
      <c r="B143" s="28"/>
      <c r="C143" s="56" t="s">
        <v>20</v>
      </c>
      <c r="D143" s="48">
        <v>0.42199999999999999</v>
      </c>
      <c r="E143" s="48">
        <v>2.7E-2</v>
      </c>
      <c r="F143" s="49"/>
      <c r="G143" s="50">
        <v>9.7799999999999994</v>
      </c>
      <c r="H143" s="151"/>
      <c r="I143" s="152"/>
      <c r="J143" s="49"/>
      <c r="K143" s="2"/>
    </row>
    <row r="144" spans="1:11" ht="27" customHeight="1">
      <c r="A144" s="26" t="s">
        <v>146</v>
      </c>
      <c r="B144" s="28"/>
      <c r="C144" s="56" t="s">
        <v>20</v>
      </c>
      <c r="D144" s="48">
        <v>0.318</v>
      </c>
      <c r="E144" s="48">
        <v>0.03</v>
      </c>
      <c r="F144" s="49"/>
      <c r="G144" s="50">
        <v>2.08</v>
      </c>
      <c r="H144" s="151"/>
      <c r="I144" s="152"/>
      <c r="J144" s="49"/>
      <c r="K144" s="2"/>
    </row>
    <row r="145" spans="1:11" ht="27" customHeight="1">
      <c r="A145" s="26" t="s">
        <v>147</v>
      </c>
      <c r="B145" s="28"/>
      <c r="C145" s="56" t="s">
        <v>20</v>
      </c>
      <c r="D145" s="48">
        <v>0.22900000000000001</v>
      </c>
      <c r="E145" s="48">
        <v>2.8000000000000001E-2</v>
      </c>
      <c r="F145" s="49"/>
      <c r="G145" s="50">
        <v>31.53</v>
      </c>
      <c r="H145" s="151"/>
      <c r="I145" s="152"/>
      <c r="J145" s="49"/>
      <c r="K145" s="2"/>
    </row>
    <row r="146" spans="1:11" ht="27" customHeight="1">
      <c r="A146" s="26" t="s">
        <v>577</v>
      </c>
      <c r="B146" s="28"/>
      <c r="C146" s="56">
        <v>0</v>
      </c>
      <c r="D146" s="297">
        <v>2.9</v>
      </c>
      <c r="E146" s="298">
        <v>9.1999999999999998E-2</v>
      </c>
      <c r="F146" s="299">
        <v>2.5999999999999999E-2</v>
      </c>
      <c r="G146" s="50">
        <v>0.92</v>
      </c>
      <c r="H146" s="151"/>
      <c r="I146" s="152"/>
      <c r="J146" s="49"/>
      <c r="K146" s="2"/>
    </row>
    <row r="147" spans="1:11" ht="27" customHeight="1">
      <c r="A147" s="26" t="s">
        <v>578</v>
      </c>
      <c r="B147" s="28"/>
      <c r="C147" s="56">
        <v>0</v>
      </c>
      <c r="D147" s="297">
        <v>2.4910000000000001</v>
      </c>
      <c r="E147" s="298">
        <v>8.1000000000000003E-2</v>
      </c>
      <c r="F147" s="299">
        <v>2.4E-2</v>
      </c>
      <c r="G147" s="50">
        <v>1.03</v>
      </c>
      <c r="H147" s="151"/>
      <c r="I147" s="152"/>
      <c r="J147" s="49"/>
      <c r="K147" s="2"/>
    </row>
    <row r="148" spans="1:11" ht="27" customHeight="1">
      <c r="A148" s="26" t="s">
        <v>148</v>
      </c>
      <c r="B148" s="28"/>
      <c r="C148" s="56">
        <v>0</v>
      </c>
      <c r="D148" s="297">
        <v>1.859</v>
      </c>
      <c r="E148" s="298">
        <v>0.06</v>
      </c>
      <c r="F148" s="299">
        <v>2.1000000000000001E-2</v>
      </c>
      <c r="G148" s="50">
        <v>2.42</v>
      </c>
      <c r="H148" s="50">
        <v>0.69</v>
      </c>
      <c r="I148" s="153">
        <v>1.43</v>
      </c>
      <c r="J148" s="48">
        <v>0.06</v>
      </c>
      <c r="K148" s="2"/>
    </row>
    <row r="149" spans="1:11" ht="27" customHeight="1">
      <c r="A149" s="26" t="s">
        <v>149</v>
      </c>
      <c r="B149" s="28"/>
      <c r="C149" s="56">
        <v>0</v>
      </c>
      <c r="D149" s="297">
        <v>1.9710000000000001</v>
      </c>
      <c r="E149" s="298">
        <v>0.06</v>
      </c>
      <c r="F149" s="299">
        <v>2.7E-2</v>
      </c>
      <c r="G149" s="50">
        <v>2.08</v>
      </c>
      <c r="H149" s="50">
        <v>1.44</v>
      </c>
      <c r="I149" s="153">
        <v>1.89</v>
      </c>
      <c r="J149" s="48">
        <v>5.8000000000000003E-2</v>
      </c>
      <c r="K149" s="2"/>
    </row>
    <row r="150" spans="1:11" ht="27" customHeight="1">
      <c r="A150" s="26" t="s">
        <v>150</v>
      </c>
      <c r="B150" s="28"/>
      <c r="C150" s="56">
        <v>0</v>
      </c>
      <c r="D150" s="297">
        <v>1.7669999999999999</v>
      </c>
      <c r="E150" s="298">
        <v>5.2999999999999999E-2</v>
      </c>
      <c r="F150" s="299">
        <v>2.8000000000000001E-2</v>
      </c>
      <c r="G150" s="50">
        <v>31.53</v>
      </c>
      <c r="H150" s="50">
        <v>1.31</v>
      </c>
      <c r="I150" s="153">
        <v>1.84</v>
      </c>
      <c r="J150" s="48">
        <v>5.0999999999999997E-2</v>
      </c>
      <c r="K150" s="2"/>
    </row>
    <row r="151" spans="1:11" ht="27" customHeight="1">
      <c r="A151" s="26" t="s">
        <v>206</v>
      </c>
      <c r="B151" s="28"/>
      <c r="C151" s="56">
        <v>8</v>
      </c>
      <c r="D151" s="48">
        <v>0.40200000000000002</v>
      </c>
      <c r="E151" s="49"/>
      <c r="F151" s="49"/>
      <c r="G151" s="151"/>
      <c r="H151" s="151"/>
      <c r="I151" s="154"/>
      <c r="J151" s="49"/>
      <c r="K151" s="2"/>
    </row>
    <row r="152" spans="1:11" ht="27" customHeight="1">
      <c r="A152" s="26" t="s">
        <v>207</v>
      </c>
      <c r="B152" s="28"/>
      <c r="C152" s="56">
        <v>1</v>
      </c>
      <c r="D152" s="48">
        <v>0.55800000000000005</v>
      </c>
      <c r="E152" s="49"/>
      <c r="F152" s="49"/>
      <c r="G152" s="151"/>
      <c r="H152" s="151"/>
      <c r="I152" s="154"/>
      <c r="J152" s="49"/>
      <c r="K152" s="2"/>
    </row>
    <row r="153" spans="1:11" ht="27" customHeight="1">
      <c r="A153" s="26" t="s">
        <v>208</v>
      </c>
      <c r="B153" s="28"/>
      <c r="C153" s="56">
        <v>1</v>
      </c>
      <c r="D153" s="48">
        <v>0.92400000000000004</v>
      </c>
      <c r="E153" s="49"/>
      <c r="F153" s="49"/>
      <c r="G153" s="151"/>
      <c r="H153" s="151"/>
      <c r="I153" s="152"/>
      <c r="J153" s="49"/>
      <c r="K153" s="2"/>
    </row>
    <row r="154" spans="1:11" ht="27" customHeight="1">
      <c r="A154" s="26" t="s">
        <v>209</v>
      </c>
      <c r="B154" s="28"/>
      <c r="C154" s="56">
        <v>1</v>
      </c>
      <c r="D154" s="48">
        <v>0.3</v>
      </c>
      <c r="E154" s="49"/>
      <c r="F154" s="49"/>
      <c r="G154" s="151"/>
      <c r="H154" s="151"/>
      <c r="I154" s="152"/>
      <c r="J154" s="49"/>
      <c r="K154" s="2"/>
    </row>
    <row r="155" spans="1:11" ht="27" customHeight="1">
      <c r="A155" s="26" t="s">
        <v>151</v>
      </c>
      <c r="B155" s="28"/>
      <c r="C155" s="56">
        <v>0</v>
      </c>
      <c r="D155" s="300">
        <v>7.7759999999999998</v>
      </c>
      <c r="E155" s="301">
        <v>0.21299999999999999</v>
      </c>
      <c r="F155" s="299">
        <v>0.14799999999999999</v>
      </c>
      <c r="G155" s="151"/>
      <c r="H155" s="151"/>
      <c r="I155" s="152"/>
      <c r="J155" s="49"/>
      <c r="K155" s="2"/>
    </row>
    <row r="156" spans="1:11" ht="27" customHeight="1">
      <c r="A156" s="26" t="s">
        <v>579</v>
      </c>
      <c r="B156" s="28"/>
      <c r="C156" s="56">
        <v>8</v>
      </c>
      <c r="D156" s="48">
        <v>-0.27300000000000002</v>
      </c>
      <c r="E156" s="49"/>
      <c r="F156" s="49"/>
      <c r="G156" s="50">
        <v>0</v>
      </c>
      <c r="H156" s="151"/>
      <c r="I156" s="152"/>
      <c r="J156" s="49"/>
      <c r="K156" s="2"/>
    </row>
    <row r="157" spans="1:11" ht="27" customHeight="1">
      <c r="A157" s="26" t="s">
        <v>152</v>
      </c>
      <c r="B157" s="28"/>
      <c r="C157" s="56">
        <v>8</v>
      </c>
      <c r="D157" s="48">
        <v>-0.26600000000000001</v>
      </c>
      <c r="E157" s="49"/>
      <c r="F157" s="49"/>
      <c r="G157" s="50">
        <v>0</v>
      </c>
      <c r="H157" s="151"/>
      <c r="I157" s="152"/>
      <c r="J157" s="49"/>
      <c r="K157" s="2"/>
    </row>
    <row r="158" spans="1:11" ht="27" customHeight="1">
      <c r="A158" s="26" t="s">
        <v>153</v>
      </c>
      <c r="B158" s="28"/>
      <c r="C158" s="56">
        <v>0</v>
      </c>
      <c r="D158" s="48">
        <v>-0.27300000000000002</v>
      </c>
      <c r="E158" s="49"/>
      <c r="F158" s="49"/>
      <c r="G158" s="50">
        <v>0</v>
      </c>
      <c r="H158" s="151"/>
      <c r="I158" s="152"/>
      <c r="J158" s="48">
        <v>0.08</v>
      </c>
      <c r="K158" s="2"/>
    </row>
    <row r="159" spans="1:11" ht="27" customHeight="1">
      <c r="A159" s="26" t="s">
        <v>154</v>
      </c>
      <c r="B159" s="28"/>
      <c r="C159" s="56">
        <v>0</v>
      </c>
      <c r="D159" s="156">
        <v>-2.6819999999999999</v>
      </c>
      <c r="E159" s="303">
        <v>-7.1999999999999995E-2</v>
      </c>
      <c r="F159" s="158">
        <v>-0.01</v>
      </c>
      <c r="G159" s="50">
        <v>0</v>
      </c>
      <c r="H159" s="151"/>
      <c r="I159" s="152"/>
      <c r="J159" s="48">
        <v>0.08</v>
      </c>
      <c r="K159" s="2"/>
    </row>
    <row r="160" spans="1:11" ht="27" customHeight="1">
      <c r="A160" s="26" t="s">
        <v>155</v>
      </c>
      <c r="B160" s="28"/>
      <c r="C160" s="56">
        <v>0</v>
      </c>
      <c r="D160" s="48">
        <v>-0.26600000000000001</v>
      </c>
      <c r="E160" s="49"/>
      <c r="F160" s="49"/>
      <c r="G160" s="50">
        <v>0</v>
      </c>
      <c r="H160" s="151"/>
      <c r="I160" s="152"/>
      <c r="J160" s="48">
        <v>7.8E-2</v>
      </c>
      <c r="K160" s="2"/>
    </row>
    <row r="161" spans="1:11" ht="27" customHeight="1">
      <c r="A161" s="26" t="s">
        <v>156</v>
      </c>
      <c r="B161" s="28"/>
      <c r="C161" s="56">
        <v>0</v>
      </c>
      <c r="D161" s="156">
        <v>-2.641</v>
      </c>
      <c r="E161" s="303">
        <v>-6.7000000000000004E-2</v>
      </c>
      <c r="F161" s="158">
        <v>-8.9999999999999993E-3</v>
      </c>
      <c r="G161" s="50">
        <v>0</v>
      </c>
      <c r="H161" s="151"/>
      <c r="I161" s="152"/>
      <c r="J161" s="48">
        <v>7.8E-2</v>
      </c>
      <c r="K161" s="2"/>
    </row>
    <row r="162" spans="1:11" ht="27" customHeight="1">
      <c r="A162" s="26" t="s">
        <v>157</v>
      </c>
      <c r="B162" s="28"/>
      <c r="C162" s="56">
        <v>0</v>
      </c>
      <c r="D162" s="48">
        <v>-0.26</v>
      </c>
      <c r="E162" s="49"/>
      <c r="F162" s="49"/>
      <c r="G162" s="50">
        <v>3.77</v>
      </c>
      <c r="H162" s="151"/>
      <c r="I162" s="152"/>
      <c r="J162" s="48">
        <v>8.6999999999999994E-2</v>
      </c>
      <c r="K162" s="2"/>
    </row>
    <row r="163" spans="1:11" ht="27" customHeight="1">
      <c r="A163" s="26" t="s">
        <v>158</v>
      </c>
      <c r="B163" s="28"/>
      <c r="C163" s="56">
        <v>0</v>
      </c>
      <c r="D163" s="156">
        <v>-2.6509999999999998</v>
      </c>
      <c r="E163" s="303">
        <v>-0.05</v>
      </c>
      <c r="F163" s="158">
        <v>-6.0000000000000001E-3</v>
      </c>
      <c r="G163" s="50">
        <v>3.77</v>
      </c>
      <c r="H163" s="151"/>
      <c r="I163" s="152"/>
      <c r="J163" s="48">
        <v>8.6999999999999994E-2</v>
      </c>
      <c r="K163" s="2"/>
    </row>
    <row r="164" spans="1:11" ht="27" customHeight="1">
      <c r="A164" s="26" t="s">
        <v>159</v>
      </c>
      <c r="B164" s="28"/>
      <c r="C164" s="56">
        <v>1</v>
      </c>
      <c r="D164" s="48">
        <v>0.13500000000000001</v>
      </c>
      <c r="E164" s="49"/>
      <c r="F164" s="49"/>
      <c r="G164" s="50">
        <v>0.3</v>
      </c>
      <c r="H164" s="151"/>
      <c r="I164" s="152"/>
      <c r="J164" s="49"/>
      <c r="K164" s="2"/>
    </row>
    <row r="165" spans="1:11" ht="27" customHeight="1">
      <c r="A165" s="26" t="s">
        <v>160</v>
      </c>
      <c r="B165" s="28"/>
      <c r="C165" s="56">
        <v>2</v>
      </c>
      <c r="D165" s="48">
        <v>0.17399999999999999</v>
      </c>
      <c r="E165" s="48">
        <v>1.0999999999999999E-2</v>
      </c>
      <c r="F165" s="49"/>
      <c r="G165" s="50">
        <v>0.3</v>
      </c>
      <c r="H165" s="151"/>
      <c r="I165" s="152"/>
      <c r="J165" s="49"/>
      <c r="K165" s="2"/>
    </row>
    <row r="166" spans="1:11" ht="27" customHeight="1">
      <c r="A166" s="26" t="s">
        <v>161</v>
      </c>
      <c r="B166" s="28"/>
      <c r="C166" s="56">
        <v>2</v>
      </c>
      <c r="D166" s="48">
        <v>1.4999999999999999E-2</v>
      </c>
      <c r="E166" s="49"/>
      <c r="F166" s="49"/>
      <c r="G166" s="151"/>
      <c r="H166" s="151"/>
      <c r="I166" s="152"/>
      <c r="J166" s="49"/>
      <c r="K166" s="2"/>
    </row>
    <row r="167" spans="1:11" ht="27" customHeight="1">
      <c r="A167" s="26" t="s">
        <v>162</v>
      </c>
      <c r="B167" s="28"/>
      <c r="C167" s="56">
        <v>3</v>
      </c>
      <c r="D167" s="48">
        <v>0.104</v>
      </c>
      <c r="E167" s="49"/>
      <c r="F167" s="49"/>
      <c r="G167" s="50">
        <v>0.3</v>
      </c>
      <c r="H167" s="151"/>
      <c r="I167" s="152"/>
      <c r="J167" s="49"/>
      <c r="K167" s="2"/>
    </row>
    <row r="168" spans="1:11" ht="27" customHeight="1">
      <c r="A168" s="26" t="s">
        <v>163</v>
      </c>
      <c r="B168" s="28"/>
      <c r="C168" s="56">
        <v>4</v>
      </c>
      <c r="D168" s="48">
        <v>0.126</v>
      </c>
      <c r="E168" s="48">
        <v>0.01</v>
      </c>
      <c r="F168" s="49"/>
      <c r="G168" s="50">
        <v>0.3</v>
      </c>
      <c r="H168" s="151"/>
      <c r="I168" s="152"/>
      <c r="J168" s="49"/>
      <c r="K168" s="2"/>
    </row>
    <row r="169" spans="1:11" ht="27" customHeight="1">
      <c r="A169" s="26" t="s">
        <v>164</v>
      </c>
      <c r="B169" s="28"/>
      <c r="C169" s="56">
        <v>4</v>
      </c>
      <c r="D169" s="48">
        <v>1.9E-2</v>
      </c>
      <c r="E169" s="49"/>
      <c r="F169" s="49"/>
      <c r="G169" s="151"/>
      <c r="H169" s="151"/>
      <c r="I169" s="152"/>
      <c r="J169" s="49"/>
      <c r="K169" s="2"/>
    </row>
    <row r="170" spans="1:11" ht="27" customHeight="1">
      <c r="A170" s="26" t="s">
        <v>165</v>
      </c>
      <c r="B170" s="28"/>
      <c r="C170" s="56" t="s">
        <v>20</v>
      </c>
      <c r="D170" s="48">
        <v>0.13700000000000001</v>
      </c>
      <c r="E170" s="48">
        <v>8.9999999999999993E-3</v>
      </c>
      <c r="F170" s="49"/>
      <c r="G170" s="50">
        <v>3.17</v>
      </c>
      <c r="H170" s="151"/>
      <c r="I170" s="152"/>
      <c r="J170" s="49"/>
      <c r="K170" s="2"/>
    </row>
    <row r="171" spans="1:11" ht="27" customHeight="1">
      <c r="A171" s="26" t="s">
        <v>166</v>
      </c>
      <c r="B171" s="28"/>
      <c r="C171" s="56" t="s">
        <v>20</v>
      </c>
      <c r="D171" s="48">
        <v>0.10299999999999999</v>
      </c>
      <c r="E171" s="48">
        <v>0.01</v>
      </c>
      <c r="F171" s="49"/>
      <c r="G171" s="50">
        <v>0.67</v>
      </c>
      <c r="H171" s="151"/>
      <c r="I171" s="152"/>
      <c r="J171" s="49"/>
      <c r="K171" s="2"/>
    </row>
    <row r="172" spans="1:11" ht="27" customHeight="1">
      <c r="A172" s="26" t="s">
        <v>167</v>
      </c>
      <c r="B172" s="28"/>
      <c r="C172" s="56" t="s">
        <v>20</v>
      </c>
      <c r="D172" s="48">
        <v>7.3999999999999996E-2</v>
      </c>
      <c r="E172" s="48">
        <v>8.9999999999999993E-3</v>
      </c>
      <c r="F172" s="49"/>
      <c r="G172" s="50">
        <v>10.23</v>
      </c>
      <c r="H172" s="151"/>
      <c r="I172" s="152"/>
      <c r="J172" s="49"/>
      <c r="K172" s="2"/>
    </row>
    <row r="173" spans="1:11" ht="27" customHeight="1">
      <c r="A173" s="26" t="s">
        <v>580</v>
      </c>
      <c r="B173" s="28"/>
      <c r="C173" s="56">
        <v>0</v>
      </c>
      <c r="D173" s="297">
        <v>0.94099999999999995</v>
      </c>
      <c r="E173" s="298">
        <v>0.03</v>
      </c>
      <c r="F173" s="299">
        <v>8.0000000000000002E-3</v>
      </c>
      <c r="G173" s="50">
        <v>0.3</v>
      </c>
      <c r="H173" s="151"/>
      <c r="I173" s="152"/>
      <c r="J173" s="49"/>
      <c r="K173" s="2"/>
    </row>
    <row r="174" spans="1:11" ht="27" customHeight="1">
      <c r="A174" s="26" t="s">
        <v>581</v>
      </c>
      <c r="B174" s="28"/>
      <c r="C174" s="56">
        <v>0</v>
      </c>
      <c r="D174" s="297">
        <v>0.80800000000000005</v>
      </c>
      <c r="E174" s="298">
        <v>2.5999999999999999E-2</v>
      </c>
      <c r="F174" s="299">
        <v>8.0000000000000002E-3</v>
      </c>
      <c r="G174" s="50">
        <v>0.33</v>
      </c>
      <c r="H174" s="151"/>
      <c r="I174" s="152"/>
      <c r="J174" s="49"/>
      <c r="K174" s="2"/>
    </row>
    <row r="175" spans="1:11" ht="27" customHeight="1">
      <c r="A175" s="26" t="s">
        <v>168</v>
      </c>
      <c r="B175" s="28"/>
      <c r="C175" s="56">
        <v>0</v>
      </c>
      <c r="D175" s="297">
        <v>0.60299999999999998</v>
      </c>
      <c r="E175" s="298">
        <v>1.9E-2</v>
      </c>
      <c r="F175" s="299">
        <v>7.0000000000000001E-3</v>
      </c>
      <c r="G175" s="50">
        <v>0.79</v>
      </c>
      <c r="H175" s="50">
        <v>0.22</v>
      </c>
      <c r="I175" s="153">
        <v>0.47</v>
      </c>
      <c r="J175" s="48">
        <v>1.9E-2</v>
      </c>
      <c r="K175" s="2"/>
    </row>
    <row r="176" spans="1:11" ht="27" customHeight="1">
      <c r="A176" s="26" t="s">
        <v>169</v>
      </c>
      <c r="B176" s="28"/>
      <c r="C176" s="56">
        <v>0</v>
      </c>
      <c r="D176" s="297">
        <v>0.64</v>
      </c>
      <c r="E176" s="298">
        <v>1.9E-2</v>
      </c>
      <c r="F176" s="299">
        <v>8.9999999999999993E-3</v>
      </c>
      <c r="G176" s="50">
        <v>0.67</v>
      </c>
      <c r="H176" s="50">
        <v>0.47</v>
      </c>
      <c r="I176" s="153">
        <v>0.61</v>
      </c>
      <c r="J176" s="48">
        <v>1.9E-2</v>
      </c>
      <c r="K176" s="2"/>
    </row>
    <row r="177" spans="1:11" ht="27.75" customHeight="1">
      <c r="A177" s="26" t="s">
        <v>170</v>
      </c>
      <c r="B177" s="28"/>
      <c r="C177" s="56">
        <v>0</v>
      </c>
      <c r="D177" s="297">
        <v>0.57299999999999995</v>
      </c>
      <c r="E177" s="298">
        <v>1.7000000000000001E-2</v>
      </c>
      <c r="F177" s="299">
        <v>8.9999999999999993E-3</v>
      </c>
      <c r="G177" s="50">
        <v>10.23</v>
      </c>
      <c r="H177" s="50">
        <v>0.43</v>
      </c>
      <c r="I177" s="153">
        <v>0.6</v>
      </c>
      <c r="J177" s="48">
        <v>1.7000000000000001E-2</v>
      </c>
      <c r="K177" s="2"/>
    </row>
    <row r="178" spans="1:11" ht="27.75" customHeight="1">
      <c r="A178" s="26" t="s">
        <v>210</v>
      </c>
      <c r="B178" s="28"/>
      <c r="C178" s="56">
        <v>8</v>
      </c>
      <c r="D178" s="48">
        <v>0.13</v>
      </c>
      <c r="E178" s="49"/>
      <c r="F178" s="49"/>
      <c r="G178" s="151"/>
      <c r="H178" s="151"/>
      <c r="I178" s="154"/>
      <c r="J178" s="49"/>
      <c r="K178" s="2"/>
    </row>
    <row r="179" spans="1:11" ht="27.75" customHeight="1">
      <c r="A179" s="26" t="s">
        <v>211</v>
      </c>
      <c r="B179" s="28"/>
      <c r="C179" s="56">
        <v>1</v>
      </c>
      <c r="D179" s="48">
        <v>0.18099999999999999</v>
      </c>
      <c r="E179" s="49"/>
      <c r="F179" s="49"/>
      <c r="G179" s="151"/>
      <c r="H179" s="151"/>
      <c r="I179" s="154"/>
      <c r="J179" s="49"/>
      <c r="K179" s="2"/>
    </row>
    <row r="180" spans="1:11" ht="27.75" customHeight="1">
      <c r="A180" s="26" t="s">
        <v>212</v>
      </c>
      <c r="B180" s="28"/>
      <c r="C180" s="56">
        <v>1</v>
      </c>
      <c r="D180" s="48">
        <v>0.3</v>
      </c>
      <c r="E180" s="49"/>
      <c r="F180" s="49"/>
      <c r="G180" s="151"/>
      <c r="H180" s="151"/>
      <c r="I180" s="152"/>
      <c r="J180" s="49"/>
      <c r="K180" s="2"/>
    </row>
    <row r="181" spans="1:11" ht="27.75" customHeight="1">
      <c r="A181" s="26" t="s">
        <v>213</v>
      </c>
      <c r="B181" s="28"/>
      <c r="C181" s="56">
        <v>1</v>
      </c>
      <c r="D181" s="48">
        <v>9.7000000000000003E-2</v>
      </c>
      <c r="E181" s="49"/>
      <c r="F181" s="49"/>
      <c r="G181" s="151"/>
      <c r="H181" s="151"/>
      <c r="I181" s="152"/>
      <c r="J181" s="49"/>
      <c r="K181" s="2"/>
    </row>
    <row r="182" spans="1:11" ht="27.75" customHeight="1">
      <c r="A182" s="26" t="s">
        <v>171</v>
      </c>
      <c r="B182" s="28"/>
      <c r="C182" s="56">
        <v>0</v>
      </c>
      <c r="D182" s="300">
        <v>2.5230000000000001</v>
      </c>
      <c r="E182" s="301">
        <v>6.9000000000000006E-2</v>
      </c>
      <c r="F182" s="299">
        <v>4.8000000000000001E-2</v>
      </c>
      <c r="G182" s="151"/>
      <c r="H182" s="151"/>
      <c r="I182" s="152"/>
      <c r="J182" s="49"/>
      <c r="K182" s="2"/>
    </row>
    <row r="183" spans="1:11" ht="27.75" customHeight="1">
      <c r="A183" s="26" t="s">
        <v>582</v>
      </c>
      <c r="B183" s="28"/>
      <c r="C183" s="56">
        <v>8</v>
      </c>
      <c r="D183" s="48">
        <v>-8.7999999999999995E-2</v>
      </c>
      <c r="E183" s="49"/>
      <c r="F183" s="49"/>
      <c r="G183" s="50">
        <v>0</v>
      </c>
      <c r="H183" s="151"/>
      <c r="I183" s="152"/>
      <c r="J183" s="49"/>
      <c r="K183" s="2"/>
    </row>
    <row r="184" spans="1:11" ht="27.75" customHeight="1">
      <c r="A184" s="26" t="s">
        <v>172</v>
      </c>
      <c r="B184" s="28"/>
      <c r="C184" s="56">
        <v>8</v>
      </c>
      <c r="D184" s="48">
        <v>-8.5999999999999993E-2</v>
      </c>
      <c r="E184" s="49"/>
      <c r="F184" s="49"/>
      <c r="G184" s="50">
        <v>0</v>
      </c>
      <c r="H184" s="151"/>
      <c r="I184" s="152"/>
      <c r="J184" s="49"/>
      <c r="K184" s="2"/>
    </row>
    <row r="185" spans="1:11" ht="27.75" customHeight="1">
      <c r="A185" s="26" t="s">
        <v>173</v>
      </c>
      <c r="B185" s="28"/>
      <c r="C185" s="56">
        <v>0</v>
      </c>
      <c r="D185" s="48">
        <v>-8.7999999999999995E-2</v>
      </c>
      <c r="E185" s="49"/>
      <c r="F185" s="49"/>
      <c r="G185" s="50">
        <v>0</v>
      </c>
      <c r="H185" s="151"/>
      <c r="I185" s="152"/>
      <c r="J185" s="48">
        <v>2.5999999999999999E-2</v>
      </c>
      <c r="K185" s="2"/>
    </row>
    <row r="186" spans="1:11" ht="27.75" customHeight="1">
      <c r="A186" s="26" t="s">
        <v>174</v>
      </c>
      <c r="B186" s="28"/>
      <c r="C186" s="56">
        <v>0</v>
      </c>
      <c r="D186" s="156">
        <v>-0.87</v>
      </c>
      <c r="E186" s="303">
        <v>-2.3E-2</v>
      </c>
      <c r="F186" s="158">
        <v>-3.0000000000000001E-3</v>
      </c>
      <c r="G186" s="50">
        <v>0</v>
      </c>
      <c r="H186" s="151"/>
      <c r="I186" s="152"/>
      <c r="J186" s="48">
        <v>2.5999999999999999E-2</v>
      </c>
      <c r="K186" s="2"/>
    </row>
    <row r="187" spans="1:11" ht="27.75" customHeight="1">
      <c r="A187" s="26" t="s">
        <v>175</v>
      </c>
      <c r="B187" s="28"/>
      <c r="C187" s="56">
        <v>0</v>
      </c>
      <c r="D187" s="48">
        <v>-8.5999999999999993E-2</v>
      </c>
      <c r="E187" s="49"/>
      <c r="F187" s="49"/>
      <c r="G187" s="50">
        <v>0</v>
      </c>
      <c r="H187" s="151"/>
      <c r="I187" s="152"/>
      <c r="J187" s="48">
        <v>2.5000000000000001E-2</v>
      </c>
      <c r="K187" s="2"/>
    </row>
    <row r="188" spans="1:11" ht="27.75" customHeight="1">
      <c r="A188" s="26" t="s">
        <v>176</v>
      </c>
      <c r="B188" s="28"/>
      <c r="C188" s="56">
        <v>0</v>
      </c>
      <c r="D188" s="156">
        <v>-0.85699999999999998</v>
      </c>
      <c r="E188" s="303">
        <v>-2.1999999999999999E-2</v>
      </c>
      <c r="F188" s="158">
        <v>-3.0000000000000001E-3</v>
      </c>
      <c r="G188" s="50">
        <v>0</v>
      </c>
      <c r="H188" s="151"/>
      <c r="I188" s="152"/>
      <c r="J188" s="48">
        <v>2.5000000000000001E-2</v>
      </c>
      <c r="K188" s="2"/>
    </row>
    <row r="189" spans="1:11" ht="27.75" customHeight="1">
      <c r="A189" s="26" t="s">
        <v>177</v>
      </c>
      <c r="B189" s="28"/>
      <c r="C189" s="56">
        <v>0</v>
      </c>
      <c r="D189" s="48">
        <v>-8.4000000000000005E-2</v>
      </c>
      <c r="E189" s="49"/>
      <c r="F189" s="49"/>
      <c r="G189" s="50">
        <v>1.22</v>
      </c>
      <c r="H189" s="151"/>
      <c r="I189" s="152"/>
      <c r="J189" s="48">
        <v>2.8000000000000001E-2</v>
      </c>
      <c r="K189" s="2"/>
    </row>
    <row r="190" spans="1:11" ht="27.75" customHeight="1">
      <c r="A190" s="26" t="s">
        <v>178</v>
      </c>
      <c r="B190" s="28"/>
      <c r="C190" s="56">
        <v>0</v>
      </c>
      <c r="D190" s="156">
        <v>-0.86</v>
      </c>
      <c r="E190" s="303">
        <v>-1.6E-2</v>
      </c>
      <c r="F190" s="158">
        <v>-2E-3</v>
      </c>
      <c r="G190" s="50">
        <v>1.22</v>
      </c>
      <c r="H190" s="151"/>
      <c r="I190" s="152"/>
      <c r="J190" s="48">
        <v>2.8000000000000001E-2</v>
      </c>
      <c r="K190" s="2"/>
    </row>
  </sheetData>
  <customSheetViews>
    <customSheetView guid="{5032A364-B81A-48DA-88DA-AB3B86B47EE9}" scale="70" fitToPage="1">
      <selection activeCell="D11" sqref="D11"/>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&amp;C&amp;P of &amp;N</oddFooter>
        <firstHeader>&amp;L
Annex 4 - Charges applied to LDNOs with HV/LV end users</firstHeader>
        <firstFooter>&amp;C&amp;P of &amp;N</firstFooter>
      </headerFooter>
    </customSheetView>
  </customSheetViews>
  <mergeCells count="12">
    <mergeCell ref="B8:D8"/>
    <mergeCell ref="B1:D1"/>
    <mergeCell ref="F1:H1"/>
    <mergeCell ref="A2:J2"/>
    <mergeCell ref="F4:J4"/>
    <mergeCell ref="F5:G5"/>
    <mergeCell ref="A4:D4"/>
    <mergeCell ref="H9:J9"/>
    <mergeCell ref="F6:G6"/>
    <mergeCell ref="F7:G7"/>
    <mergeCell ref="F8:G8"/>
    <mergeCell ref="F9:G9"/>
  </mergeCells>
  <phoneticPr fontId="7" type="noConversion"/>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2"/>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90"/>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4" ht="27.75" customHeight="1">
      <c r="A1" s="14" t="s">
        <v>87</v>
      </c>
      <c r="B1" s="379"/>
      <c r="C1" s="379"/>
      <c r="D1" s="379"/>
      <c r="F1" s="380"/>
      <c r="G1" s="380"/>
      <c r="H1" s="380"/>
      <c r="I1" s="4"/>
      <c r="J1" s="2"/>
      <c r="K1" s="2"/>
    </row>
    <row r="2" spans="1:14" ht="31.5" customHeight="1">
      <c r="A2" s="381" t="str">
        <f>Overview!B4&amp; " - Effective from "&amp;Overview!D4&amp;" - "&amp;Overview!E4&amp;" LDNO tariffs in WPD EM Area (GSP Group _B)"</f>
        <v>Southern Electric Power Distribution plc - Effective from 1 April 2020 - Final LDNO tariffs in WPD EM Area (GSP Group _B)</v>
      </c>
      <c r="B2" s="381"/>
      <c r="C2" s="381"/>
      <c r="D2" s="381"/>
      <c r="E2" s="381"/>
      <c r="F2" s="381"/>
      <c r="G2" s="381"/>
      <c r="H2" s="381"/>
      <c r="I2" s="381"/>
      <c r="J2" s="381"/>
    </row>
    <row r="3" spans="1:14" ht="8.25" customHeight="1">
      <c r="A3" s="97"/>
      <c r="B3" s="97"/>
      <c r="C3" s="97"/>
      <c r="D3" s="97"/>
      <c r="E3" s="97"/>
      <c r="F3" s="97"/>
      <c r="G3" s="97"/>
      <c r="H3" s="97"/>
      <c r="I3" s="97"/>
      <c r="J3" s="97"/>
    </row>
    <row r="4" spans="1:14" s="117" customFormat="1" ht="27" customHeight="1">
      <c r="A4" s="381" t="s">
        <v>496</v>
      </c>
      <c r="B4" s="381"/>
      <c r="C4" s="381"/>
      <c r="D4" s="381"/>
      <c r="E4" s="173"/>
      <c r="F4" s="381" t="s">
        <v>495</v>
      </c>
      <c r="G4" s="381"/>
      <c r="H4" s="381"/>
      <c r="I4" s="381"/>
      <c r="J4" s="381"/>
      <c r="K4" s="174"/>
      <c r="L4" s="174"/>
    </row>
    <row r="5" spans="1:14" s="117" customFormat="1" ht="32.25" customHeight="1">
      <c r="A5" s="175" t="s">
        <v>80</v>
      </c>
      <c r="B5" s="176" t="s">
        <v>487</v>
      </c>
      <c r="C5" s="177" t="s">
        <v>488</v>
      </c>
      <c r="D5" s="178" t="s">
        <v>489</v>
      </c>
      <c r="E5" s="97"/>
      <c r="F5" s="382"/>
      <c r="G5" s="383"/>
      <c r="H5" s="179" t="s">
        <v>493</v>
      </c>
      <c r="I5" s="180" t="s">
        <v>494</v>
      </c>
      <c r="J5" s="178" t="s">
        <v>489</v>
      </c>
      <c r="K5" s="97"/>
      <c r="L5" s="174"/>
      <c r="M5" s="174"/>
    </row>
    <row r="6" spans="1:14" ht="51.75" customHeight="1">
      <c r="A6" s="237" t="s">
        <v>725</v>
      </c>
      <c r="B6" s="22" t="s">
        <v>726</v>
      </c>
      <c r="C6" s="205" t="s">
        <v>727</v>
      </c>
      <c r="D6" s="185" t="s">
        <v>728</v>
      </c>
      <c r="E6" s="93"/>
      <c r="F6" s="210" t="s">
        <v>729</v>
      </c>
      <c r="G6" s="210"/>
      <c r="H6" s="22" t="s">
        <v>726</v>
      </c>
      <c r="I6" s="211" t="s">
        <v>727</v>
      </c>
      <c r="J6" s="211" t="s">
        <v>728</v>
      </c>
      <c r="L6" s="93"/>
      <c r="M6" s="4"/>
      <c r="N6" s="4"/>
    </row>
    <row r="7" spans="1:14" ht="45" customHeight="1">
      <c r="A7" s="237" t="s">
        <v>730</v>
      </c>
      <c r="B7" s="206"/>
      <c r="C7" s="208"/>
      <c r="D7" s="211" t="s">
        <v>731</v>
      </c>
      <c r="E7" s="93"/>
      <c r="F7" s="210" t="s">
        <v>732</v>
      </c>
      <c r="G7" s="210"/>
      <c r="H7" s="206"/>
      <c r="I7" s="211" t="s">
        <v>733</v>
      </c>
      <c r="J7" s="211" t="s">
        <v>728</v>
      </c>
      <c r="L7" s="93"/>
      <c r="M7" s="4"/>
      <c r="N7" s="4"/>
    </row>
    <row r="8" spans="1:14" ht="29.25" customHeight="1">
      <c r="A8" s="210" t="s">
        <v>81</v>
      </c>
      <c r="B8" s="348" t="s">
        <v>82</v>
      </c>
      <c r="C8" s="349"/>
      <c r="D8" s="350"/>
      <c r="E8" s="93"/>
      <c r="F8" s="210" t="s">
        <v>730</v>
      </c>
      <c r="G8" s="210"/>
      <c r="H8" s="206"/>
      <c r="I8" s="206"/>
      <c r="J8" s="211" t="s">
        <v>731</v>
      </c>
      <c r="L8" s="93"/>
      <c r="M8" s="4"/>
      <c r="N8" s="4"/>
    </row>
    <row r="9" spans="1:14" s="87" customFormat="1" ht="23.25" customHeight="1">
      <c r="A9" s="201"/>
      <c r="B9" s="201"/>
      <c r="C9" s="346"/>
      <c r="D9" s="346"/>
      <c r="E9" s="93"/>
      <c r="F9" s="210" t="s">
        <v>81</v>
      </c>
      <c r="G9" s="210"/>
      <c r="H9" s="348" t="s">
        <v>82</v>
      </c>
      <c r="I9" s="349"/>
      <c r="J9" s="350"/>
      <c r="L9" s="93"/>
      <c r="M9" s="59"/>
      <c r="N9" s="59"/>
    </row>
    <row r="10" spans="1:14" s="95" customFormat="1" ht="21" customHeight="1">
      <c r="B10" s="93"/>
      <c r="C10" s="93"/>
      <c r="D10" s="93"/>
      <c r="E10" s="94"/>
      <c r="F10" s="94"/>
      <c r="G10" s="94"/>
      <c r="H10" s="94"/>
      <c r="I10" s="94"/>
      <c r="J10" s="94"/>
      <c r="K10" s="94"/>
      <c r="L10" s="94"/>
    </row>
    <row r="11" spans="1:14" s="95" customFormat="1" ht="12" customHeight="1">
      <c r="A11" s="93"/>
      <c r="B11" s="93"/>
      <c r="C11" s="93"/>
      <c r="D11" s="93"/>
      <c r="E11" s="93"/>
      <c r="F11" s="98"/>
      <c r="G11" s="98"/>
      <c r="H11" s="99"/>
      <c r="I11" s="99"/>
      <c r="J11" s="99"/>
      <c r="K11" s="94"/>
      <c r="L11" s="94"/>
    </row>
    <row r="12" spans="1:14" ht="66" customHeight="1">
      <c r="A12" s="42" t="s">
        <v>683</v>
      </c>
      <c r="B12" s="42" t="s">
        <v>193</v>
      </c>
      <c r="C12" s="25" t="s">
        <v>92</v>
      </c>
      <c r="D12" s="293" t="s">
        <v>629</v>
      </c>
      <c r="E12" s="293" t="s">
        <v>630</v>
      </c>
      <c r="F12" s="293" t="s">
        <v>631</v>
      </c>
      <c r="G12" s="25" t="s">
        <v>93</v>
      </c>
      <c r="H12" s="25" t="s">
        <v>94</v>
      </c>
      <c r="I12" s="25" t="s">
        <v>684</v>
      </c>
      <c r="J12" s="25" t="s">
        <v>452</v>
      </c>
      <c r="K12" s="2"/>
    </row>
    <row r="13" spans="1:14" ht="27" customHeight="1">
      <c r="A13" s="26" t="s">
        <v>21</v>
      </c>
      <c r="B13" s="294"/>
      <c r="C13" s="53">
        <v>1</v>
      </c>
      <c r="D13" s="48">
        <v>1.45</v>
      </c>
      <c r="E13" s="49"/>
      <c r="F13" s="49"/>
      <c r="G13" s="50">
        <v>2.33</v>
      </c>
      <c r="H13" s="151"/>
      <c r="I13" s="152"/>
      <c r="J13" s="49"/>
      <c r="K13" s="2"/>
    </row>
    <row r="14" spans="1:14" ht="27" customHeight="1">
      <c r="A14" s="26" t="s">
        <v>22</v>
      </c>
      <c r="B14" s="294"/>
      <c r="C14" s="53">
        <v>2</v>
      </c>
      <c r="D14" s="48">
        <v>1.627</v>
      </c>
      <c r="E14" s="48">
        <v>0.57999999999999996</v>
      </c>
      <c r="F14" s="49"/>
      <c r="G14" s="50">
        <v>2.33</v>
      </c>
      <c r="H14" s="151"/>
      <c r="I14" s="152"/>
      <c r="J14" s="49"/>
      <c r="K14" s="2"/>
    </row>
    <row r="15" spans="1:14" ht="27" customHeight="1">
      <c r="A15" s="26" t="s">
        <v>23</v>
      </c>
      <c r="B15" s="294"/>
      <c r="C15" s="53">
        <v>2</v>
      </c>
      <c r="D15" s="48">
        <v>0.83699999999999997</v>
      </c>
      <c r="E15" s="49"/>
      <c r="F15" s="49"/>
      <c r="G15" s="151"/>
      <c r="H15" s="151"/>
      <c r="I15" s="152"/>
      <c r="J15" s="49"/>
      <c r="K15" s="2"/>
    </row>
    <row r="16" spans="1:14" ht="27" customHeight="1">
      <c r="A16" s="26" t="s">
        <v>24</v>
      </c>
      <c r="B16" s="294"/>
      <c r="C16" s="53">
        <v>3</v>
      </c>
      <c r="D16" s="48">
        <v>1.363</v>
      </c>
      <c r="E16" s="49"/>
      <c r="F16" s="49"/>
      <c r="G16" s="50">
        <v>4.62</v>
      </c>
      <c r="H16" s="151"/>
      <c r="I16" s="152"/>
      <c r="J16" s="49"/>
      <c r="K16" s="2"/>
    </row>
    <row r="17" spans="1:11" ht="27" customHeight="1">
      <c r="A17" s="26" t="s">
        <v>25</v>
      </c>
      <c r="B17" s="294"/>
      <c r="C17" s="53">
        <v>4</v>
      </c>
      <c r="D17" s="48">
        <v>1.472</v>
      </c>
      <c r="E17" s="48">
        <v>0.57699999999999996</v>
      </c>
      <c r="F17" s="49"/>
      <c r="G17" s="50">
        <v>4.62</v>
      </c>
      <c r="H17" s="151"/>
      <c r="I17" s="152"/>
      <c r="J17" s="49"/>
      <c r="K17" s="2"/>
    </row>
    <row r="18" spans="1:11" ht="27" customHeight="1">
      <c r="A18" s="26" t="s">
        <v>26</v>
      </c>
      <c r="B18" s="294"/>
      <c r="C18" s="53">
        <v>4</v>
      </c>
      <c r="D18" s="48">
        <v>0.68600000000000005</v>
      </c>
      <c r="E18" s="49"/>
      <c r="F18" s="49"/>
      <c r="G18" s="151"/>
      <c r="H18" s="151"/>
      <c r="I18" s="152"/>
      <c r="J18" s="49"/>
      <c r="K18" s="2"/>
    </row>
    <row r="19" spans="1:11" ht="27" customHeight="1">
      <c r="A19" s="26" t="s">
        <v>27</v>
      </c>
      <c r="B19" s="294"/>
      <c r="C19" s="53" t="s">
        <v>20</v>
      </c>
      <c r="D19" s="48">
        <v>1.4239999999999999</v>
      </c>
      <c r="E19" s="48">
        <v>0.57399999999999995</v>
      </c>
      <c r="F19" s="49"/>
      <c r="G19" s="50">
        <v>17.350000000000001</v>
      </c>
      <c r="H19" s="151"/>
      <c r="I19" s="152"/>
      <c r="J19" s="49"/>
      <c r="K19" s="2"/>
    </row>
    <row r="20" spans="1:11" ht="27" customHeight="1">
      <c r="A20" s="26" t="s">
        <v>562</v>
      </c>
      <c r="B20" s="294"/>
      <c r="C20" s="53"/>
      <c r="D20" s="156">
        <v>5.7210000000000001</v>
      </c>
      <c r="E20" s="157">
        <v>1.1200000000000001</v>
      </c>
      <c r="F20" s="158">
        <v>0.57899999999999996</v>
      </c>
      <c r="G20" s="50">
        <v>2.33</v>
      </c>
      <c r="H20" s="151"/>
      <c r="I20" s="152"/>
      <c r="J20" s="49"/>
      <c r="K20" s="2"/>
    </row>
    <row r="21" spans="1:11" ht="27" customHeight="1">
      <c r="A21" s="26" t="s">
        <v>563</v>
      </c>
      <c r="B21" s="294"/>
      <c r="C21" s="53"/>
      <c r="D21" s="156">
        <v>5.3579999999999997</v>
      </c>
      <c r="E21" s="157">
        <v>1.079</v>
      </c>
      <c r="F21" s="158">
        <v>0.57599999999999996</v>
      </c>
      <c r="G21" s="50">
        <v>4.62</v>
      </c>
      <c r="H21" s="151"/>
      <c r="I21" s="152"/>
      <c r="J21" s="49"/>
      <c r="K21" s="2"/>
    </row>
    <row r="22" spans="1:11" ht="27" customHeight="1">
      <c r="A22" s="26" t="s">
        <v>28</v>
      </c>
      <c r="B22" s="294"/>
      <c r="C22" s="53"/>
      <c r="D22" s="156">
        <v>3.9780000000000002</v>
      </c>
      <c r="E22" s="157">
        <v>0.91100000000000003</v>
      </c>
      <c r="F22" s="158">
        <v>0.56499999999999995</v>
      </c>
      <c r="G22" s="50">
        <v>6.93</v>
      </c>
      <c r="H22" s="50">
        <v>1.92</v>
      </c>
      <c r="I22" s="153">
        <v>4.03</v>
      </c>
      <c r="J22" s="48">
        <v>0.10199999999999999</v>
      </c>
      <c r="K22" s="2"/>
    </row>
    <row r="23" spans="1:11" ht="27" customHeight="1">
      <c r="A23" s="26" t="s">
        <v>185</v>
      </c>
      <c r="B23" s="294"/>
      <c r="C23" s="53">
        <v>8</v>
      </c>
      <c r="D23" s="48">
        <v>1.637</v>
      </c>
      <c r="E23" s="49"/>
      <c r="F23" s="49"/>
      <c r="G23" s="151"/>
      <c r="H23" s="151"/>
      <c r="I23" s="152"/>
      <c r="J23" s="49"/>
      <c r="K23" s="2"/>
    </row>
    <row r="24" spans="1:11" ht="27" customHeight="1">
      <c r="A24" s="26" t="s">
        <v>186</v>
      </c>
      <c r="B24" s="294"/>
      <c r="C24" s="53">
        <v>1</v>
      </c>
      <c r="D24" s="48">
        <v>1.798</v>
      </c>
      <c r="E24" s="49"/>
      <c r="F24" s="49"/>
      <c r="G24" s="151"/>
      <c r="H24" s="151"/>
      <c r="I24" s="152"/>
      <c r="J24" s="49"/>
      <c r="K24" s="2"/>
    </row>
    <row r="25" spans="1:11" ht="27" customHeight="1">
      <c r="A25" s="26" t="s">
        <v>187</v>
      </c>
      <c r="B25" s="294"/>
      <c r="C25" s="53">
        <v>1</v>
      </c>
      <c r="D25" s="48">
        <v>2.4249999999999998</v>
      </c>
      <c r="E25" s="49"/>
      <c r="F25" s="49"/>
      <c r="G25" s="151"/>
      <c r="H25" s="151"/>
      <c r="I25" s="152"/>
      <c r="J25" s="49"/>
      <c r="K25" s="2"/>
    </row>
    <row r="26" spans="1:11" ht="27" customHeight="1">
      <c r="A26" s="26" t="s">
        <v>188</v>
      </c>
      <c r="B26" s="294"/>
      <c r="C26" s="53">
        <v>1</v>
      </c>
      <c r="D26" s="48">
        <v>1.474</v>
      </c>
      <c r="E26" s="49"/>
      <c r="F26" s="49"/>
      <c r="G26" s="151"/>
      <c r="H26" s="151"/>
      <c r="I26" s="152"/>
      <c r="J26" s="49"/>
      <c r="K26" s="2"/>
    </row>
    <row r="27" spans="1:11" ht="27" customHeight="1">
      <c r="A27" s="26" t="s">
        <v>29</v>
      </c>
      <c r="B27" s="294"/>
      <c r="C27" s="53"/>
      <c r="D27" s="159">
        <v>14.744999999999999</v>
      </c>
      <c r="E27" s="160">
        <v>1.52</v>
      </c>
      <c r="F27" s="158">
        <v>1.0649999999999999</v>
      </c>
      <c r="G27" s="151"/>
      <c r="H27" s="151"/>
      <c r="I27" s="152"/>
      <c r="J27" s="49"/>
      <c r="K27" s="2"/>
    </row>
    <row r="28" spans="1:11" ht="27" customHeight="1">
      <c r="A28" s="26" t="s">
        <v>564</v>
      </c>
      <c r="B28" s="294"/>
      <c r="C28" s="53" t="s">
        <v>2254</v>
      </c>
      <c r="D28" s="48">
        <v>-0.628</v>
      </c>
      <c r="E28" s="49"/>
      <c r="F28" s="49"/>
      <c r="G28" s="151"/>
      <c r="H28" s="151"/>
      <c r="I28" s="152"/>
      <c r="J28" s="49"/>
      <c r="K28" s="2"/>
    </row>
    <row r="29" spans="1:11" ht="27" customHeight="1">
      <c r="A29" s="26" t="s">
        <v>30</v>
      </c>
      <c r="B29" s="294"/>
      <c r="C29" s="53"/>
      <c r="D29" s="48">
        <v>-0.628</v>
      </c>
      <c r="E29" s="49"/>
      <c r="F29" s="49"/>
      <c r="G29" s="151"/>
      <c r="H29" s="151"/>
      <c r="I29" s="152"/>
      <c r="J29" s="48">
        <v>0.14000000000000001</v>
      </c>
      <c r="K29" s="2"/>
    </row>
    <row r="30" spans="1:11" ht="27" customHeight="1">
      <c r="A30" s="26" t="s">
        <v>31</v>
      </c>
      <c r="B30" s="294"/>
      <c r="C30" s="53"/>
      <c r="D30" s="156">
        <v>-4.8959999999999999</v>
      </c>
      <c r="E30" s="157">
        <v>-0.54500000000000004</v>
      </c>
      <c r="F30" s="158">
        <v>-3.3000000000000002E-2</v>
      </c>
      <c r="G30" s="151"/>
      <c r="H30" s="151"/>
      <c r="I30" s="152"/>
      <c r="J30" s="48">
        <v>0.14000000000000001</v>
      </c>
      <c r="K30" s="2"/>
    </row>
    <row r="31" spans="1:11" ht="27" customHeight="1">
      <c r="A31" s="26" t="s">
        <v>32</v>
      </c>
      <c r="B31" s="294"/>
      <c r="C31" s="53">
        <v>1</v>
      </c>
      <c r="D31" s="48">
        <v>1.1339999999999999</v>
      </c>
      <c r="E31" s="49"/>
      <c r="F31" s="49"/>
      <c r="G31" s="50">
        <v>1.82</v>
      </c>
      <c r="H31" s="151"/>
      <c r="I31" s="152"/>
      <c r="J31" s="49"/>
      <c r="K31" s="2"/>
    </row>
    <row r="32" spans="1:11" ht="27" customHeight="1">
      <c r="A32" s="26" t="s">
        <v>33</v>
      </c>
      <c r="B32" s="294"/>
      <c r="C32" s="53">
        <v>2</v>
      </c>
      <c r="D32" s="48">
        <v>1.2729999999999999</v>
      </c>
      <c r="E32" s="48">
        <v>0.45400000000000001</v>
      </c>
      <c r="F32" s="49"/>
      <c r="G32" s="50">
        <v>1.82</v>
      </c>
      <c r="H32" s="151"/>
      <c r="I32" s="152"/>
      <c r="J32" s="49"/>
      <c r="K32" s="2"/>
    </row>
    <row r="33" spans="1:11" ht="27" customHeight="1">
      <c r="A33" s="26" t="s">
        <v>34</v>
      </c>
      <c r="B33" s="294"/>
      <c r="C33" s="53">
        <v>2</v>
      </c>
      <c r="D33" s="48">
        <v>0.65400000000000003</v>
      </c>
      <c r="E33" s="49"/>
      <c r="F33" s="49"/>
      <c r="G33" s="151"/>
      <c r="H33" s="151"/>
      <c r="I33" s="152"/>
      <c r="J33" s="49"/>
      <c r="K33" s="2"/>
    </row>
    <row r="34" spans="1:11" ht="27" customHeight="1">
      <c r="A34" s="26" t="s">
        <v>35</v>
      </c>
      <c r="B34" s="294"/>
      <c r="C34" s="53">
        <v>3</v>
      </c>
      <c r="D34" s="48">
        <v>1.0660000000000001</v>
      </c>
      <c r="E34" s="49"/>
      <c r="F34" s="49"/>
      <c r="G34" s="50">
        <v>3.61</v>
      </c>
      <c r="H34" s="151"/>
      <c r="I34" s="152"/>
      <c r="J34" s="49"/>
      <c r="K34" s="2"/>
    </row>
    <row r="35" spans="1:11" ht="27" customHeight="1">
      <c r="A35" s="26" t="s">
        <v>36</v>
      </c>
      <c r="B35" s="294"/>
      <c r="C35" s="53">
        <v>4</v>
      </c>
      <c r="D35" s="48">
        <v>1.151</v>
      </c>
      <c r="E35" s="48">
        <v>0.45100000000000001</v>
      </c>
      <c r="F35" s="49"/>
      <c r="G35" s="50">
        <v>3.61</v>
      </c>
      <c r="H35" s="151"/>
      <c r="I35" s="152"/>
      <c r="J35" s="49"/>
      <c r="K35" s="2"/>
    </row>
    <row r="36" spans="1:11" ht="27" customHeight="1">
      <c r="A36" s="26" t="s">
        <v>37</v>
      </c>
      <c r="B36" s="294"/>
      <c r="C36" s="53">
        <v>4</v>
      </c>
      <c r="D36" s="48">
        <v>0.53600000000000003</v>
      </c>
      <c r="E36" s="49"/>
      <c r="F36" s="49"/>
      <c r="G36" s="151"/>
      <c r="H36" s="151"/>
      <c r="I36" s="152"/>
      <c r="J36" s="49"/>
      <c r="K36" s="2"/>
    </row>
    <row r="37" spans="1:11" ht="27" customHeight="1">
      <c r="A37" s="26" t="s">
        <v>38</v>
      </c>
      <c r="B37" s="294"/>
      <c r="C37" s="53" t="s">
        <v>20</v>
      </c>
      <c r="D37" s="48">
        <v>1.1140000000000001</v>
      </c>
      <c r="E37" s="48">
        <v>0.44900000000000001</v>
      </c>
      <c r="F37" s="49"/>
      <c r="G37" s="50">
        <v>13.57</v>
      </c>
      <c r="H37" s="151"/>
      <c r="I37" s="152"/>
      <c r="J37" s="49"/>
      <c r="K37" s="2"/>
    </row>
    <row r="38" spans="1:11" ht="27" customHeight="1">
      <c r="A38" s="26" t="s">
        <v>565</v>
      </c>
      <c r="B38" s="294"/>
      <c r="C38" s="53"/>
      <c r="D38" s="156">
        <v>4.4749999999999996</v>
      </c>
      <c r="E38" s="157">
        <v>0.876</v>
      </c>
      <c r="F38" s="158">
        <v>0.45200000000000001</v>
      </c>
      <c r="G38" s="50">
        <v>1.82</v>
      </c>
      <c r="H38" s="151"/>
      <c r="I38" s="152"/>
      <c r="J38" s="49"/>
      <c r="K38" s="2"/>
    </row>
    <row r="39" spans="1:11" ht="27" customHeight="1">
      <c r="A39" s="26" t="s">
        <v>566</v>
      </c>
      <c r="B39" s="294"/>
      <c r="C39" s="53"/>
      <c r="D39" s="156">
        <v>4.1909999999999998</v>
      </c>
      <c r="E39" s="157">
        <v>0.84399999999999997</v>
      </c>
      <c r="F39" s="158">
        <v>0.45100000000000001</v>
      </c>
      <c r="G39" s="50">
        <v>3.61</v>
      </c>
      <c r="H39" s="151"/>
      <c r="I39" s="152"/>
      <c r="J39" s="49"/>
      <c r="K39" s="2"/>
    </row>
    <row r="40" spans="1:11" ht="27" customHeight="1">
      <c r="A40" s="26" t="s">
        <v>39</v>
      </c>
      <c r="B40" s="294"/>
      <c r="C40" s="53"/>
      <c r="D40" s="156">
        <v>3.1110000000000002</v>
      </c>
      <c r="E40" s="157">
        <v>0.71199999999999997</v>
      </c>
      <c r="F40" s="158">
        <v>0.442</v>
      </c>
      <c r="G40" s="50">
        <v>5.41</v>
      </c>
      <c r="H40" s="50">
        <v>1.5</v>
      </c>
      <c r="I40" s="153">
        <v>3.15</v>
      </c>
      <c r="J40" s="48">
        <v>7.9000000000000001E-2</v>
      </c>
      <c r="K40" s="2"/>
    </row>
    <row r="41" spans="1:11" ht="27" customHeight="1">
      <c r="A41" s="26" t="s">
        <v>40</v>
      </c>
      <c r="B41" s="294"/>
      <c r="C41" s="53"/>
      <c r="D41" s="156">
        <v>3.4319999999999999</v>
      </c>
      <c r="E41" s="157">
        <v>0.89400000000000002</v>
      </c>
      <c r="F41" s="158">
        <v>0.63500000000000001</v>
      </c>
      <c r="G41" s="50">
        <v>6.17</v>
      </c>
      <c r="H41" s="50">
        <v>2.73</v>
      </c>
      <c r="I41" s="153">
        <v>4.24</v>
      </c>
      <c r="J41" s="48">
        <v>0.08</v>
      </c>
      <c r="K41" s="2"/>
    </row>
    <row r="42" spans="1:11" ht="27" customHeight="1">
      <c r="A42" s="26" t="s">
        <v>41</v>
      </c>
      <c r="B42" s="294"/>
      <c r="C42" s="53"/>
      <c r="D42" s="156">
        <v>2.6160000000000001</v>
      </c>
      <c r="E42" s="157">
        <v>0.85899999999999999</v>
      </c>
      <c r="F42" s="158">
        <v>0.71</v>
      </c>
      <c r="G42" s="50">
        <v>64.55</v>
      </c>
      <c r="H42" s="50">
        <v>3.77</v>
      </c>
      <c r="I42" s="153">
        <v>5.6</v>
      </c>
      <c r="J42" s="48">
        <v>4.8000000000000001E-2</v>
      </c>
      <c r="K42" s="2"/>
    </row>
    <row r="43" spans="1:11" ht="27" customHeight="1">
      <c r="A43" s="26" t="s">
        <v>189</v>
      </c>
      <c r="B43" s="294"/>
      <c r="C43" s="53">
        <v>8</v>
      </c>
      <c r="D43" s="48">
        <v>1.28</v>
      </c>
      <c r="E43" s="49"/>
      <c r="F43" s="49"/>
      <c r="G43" s="151"/>
      <c r="H43" s="151"/>
      <c r="I43" s="152"/>
      <c r="J43" s="49"/>
      <c r="K43" s="2"/>
    </row>
    <row r="44" spans="1:11" ht="27" customHeight="1">
      <c r="A44" s="26" t="s">
        <v>190</v>
      </c>
      <c r="B44" s="294"/>
      <c r="C44" s="53">
        <v>1</v>
      </c>
      <c r="D44" s="48">
        <v>1.4059999999999999</v>
      </c>
      <c r="E44" s="49"/>
      <c r="F44" s="49"/>
      <c r="G44" s="151"/>
      <c r="H44" s="151"/>
      <c r="I44" s="152"/>
      <c r="J44" s="49"/>
      <c r="K44" s="2"/>
    </row>
    <row r="45" spans="1:11" ht="27" customHeight="1">
      <c r="A45" s="26" t="s">
        <v>191</v>
      </c>
      <c r="B45" s="294"/>
      <c r="C45" s="53">
        <v>1</v>
      </c>
      <c r="D45" s="48">
        <v>1.897</v>
      </c>
      <c r="E45" s="49"/>
      <c r="F45" s="49"/>
      <c r="G45" s="151"/>
      <c r="H45" s="151"/>
      <c r="I45" s="152"/>
      <c r="J45" s="49"/>
      <c r="K45" s="2"/>
    </row>
    <row r="46" spans="1:11" ht="27" customHeight="1">
      <c r="A46" s="26" t="s">
        <v>192</v>
      </c>
      <c r="B46" s="294"/>
      <c r="C46" s="53">
        <v>1</v>
      </c>
      <c r="D46" s="48">
        <v>1.153</v>
      </c>
      <c r="E46" s="49"/>
      <c r="F46" s="49"/>
      <c r="G46" s="151"/>
      <c r="H46" s="151"/>
      <c r="I46" s="152"/>
      <c r="J46" s="49"/>
      <c r="K46" s="2"/>
    </row>
    <row r="47" spans="1:11" ht="27" customHeight="1">
      <c r="A47" s="26" t="s">
        <v>42</v>
      </c>
      <c r="B47" s="294"/>
      <c r="C47" s="53"/>
      <c r="D47" s="159">
        <v>11.534000000000001</v>
      </c>
      <c r="E47" s="160">
        <v>1.1879999999999999</v>
      </c>
      <c r="F47" s="158">
        <v>0.83299999999999996</v>
      </c>
      <c r="G47" s="151"/>
      <c r="H47" s="151"/>
      <c r="I47" s="152"/>
      <c r="J47" s="49"/>
      <c r="K47" s="2"/>
    </row>
    <row r="48" spans="1:11" ht="27" customHeight="1">
      <c r="A48" s="26" t="s">
        <v>567</v>
      </c>
      <c r="B48" s="294"/>
      <c r="C48" s="53" t="s">
        <v>2254</v>
      </c>
      <c r="D48" s="48">
        <v>-0.628</v>
      </c>
      <c r="E48" s="49"/>
      <c r="F48" s="49"/>
      <c r="G48" s="151"/>
      <c r="H48" s="151"/>
      <c r="I48" s="152"/>
      <c r="J48" s="49"/>
      <c r="K48" s="2"/>
    </row>
    <row r="49" spans="1:11" ht="27" customHeight="1">
      <c r="A49" s="26" t="s">
        <v>43</v>
      </c>
      <c r="B49" s="294"/>
      <c r="C49" s="53">
        <v>8</v>
      </c>
      <c r="D49" s="48">
        <v>-0.54800000000000004</v>
      </c>
      <c r="E49" s="49"/>
      <c r="F49" s="49"/>
      <c r="G49" s="151"/>
      <c r="H49" s="151"/>
      <c r="I49" s="152"/>
      <c r="J49" s="49"/>
      <c r="K49" s="2"/>
    </row>
    <row r="50" spans="1:11" ht="27" customHeight="1">
      <c r="A50" s="26" t="s">
        <v>44</v>
      </c>
      <c r="B50" s="294"/>
      <c r="C50" s="53"/>
      <c r="D50" s="48">
        <v>-0.628</v>
      </c>
      <c r="E50" s="49"/>
      <c r="F50" s="49"/>
      <c r="G50" s="151"/>
      <c r="H50" s="151"/>
      <c r="I50" s="152"/>
      <c r="J50" s="48">
        <v>0.14000000000000001</v>
      </c>
      <c r="K50" s="2"/>
    </row>
    <row r="51" spans="1:11" ht="27" customHeight="1">
      <c r="A51" s="26" t="s">
        <v>45</v>
      </c>
      <c r="B51" s="294"/>
      <c r="C51" s="53"/>
      <c r="D51" s="156">
        <v>-4.8959999999999999</v>
      </c>
      <c r="E51" s="157">
        <v>-0.54500000000000004</v>
      </c>
      <c r="F51" s="158">
        <v>-3.3000000000000002E-2</v>
      </c>
      <c r="G51" s="151"/>
      <c r="H51" s="151"/>
      <c r="I51" s="152"/>
      <c r="J51" s="48">
        <v>0.14000000000000001</v>
      </c>
      <c r="K51" s="2"/>
    </row>
    <row r="52" spans="1:11" ht="39.75" customHeight="1">
      <c r="A52" s="26" t="s">
        <v>46</v>
      </c>
      <c r="B52" s="294"/>
      <c r="C52" s="53"/>
      <c r="D52" s="48">
        <v>-0.54800000000000004</v>
      </c>
      <c r="E52" s="49"/>
      <c r="F52" s="49"/>
      <c r="G52" s="151"/>
      <c r="H52" s="151"/>
      <c r="I52" s="152"/>
      <c r="J52" s="48">
        <v>0.11899999999999999</v>
      </c>
      <c r="K52" s="2"/>
    </row>
    <row r="53" spans="1:11" ht="27" customHeight="1">
      <c r="A53" s="26" t="s">
        <v>47</v>
      </c>
      <c r="B53" s="294"/>
      <c r="C53" s="53"/>
      <c r="D53" s="156">
        <v>-4.306</v>
      </c>
      <c r="E53" s="157">
        <v>-0.46800000000000003</v>
      </c>
      <c r="F53" s="158">
        <v>-2.8000000000000001E-2</v>
      </c>
      <c r="G53" s="151"/>
      <c r="H53" s="151"/>
      <c r="I53" s="152"/>
      <c r="J53" s="48">
        <v>0.11899999999999999</v>
      </c>
      <c r="K53" s="2"/>
    </row>
    <row r="54" spans="1:11" ht="27" customHeight="1">
      <c r="A54" s="26" t="s">
        <v>48</v>
      </c>
      <c r="B54" s="294"/>
      <c r="C54" s="53"/>
      <c r="D54" s="48">
        <v>-0.34300000000000003</v>
      </c>
      <c r="E54" s="49"/>
      <c r="F54" s="49"/>
      <c r="G54" s="151"/>
      <c r="H54" s="151"/>
      <c r="I54" s="152"/>
      <c r="J54" s="48">
        <v>9.5000000000000001E-2</v>
      </c>
      <c r="K54" s="2"/>
    </row>
    <row r="55" spans="1:11" ht="27" customHeight="1">
      <c r="A55" s="26" t="s">
        <v>49</v>
      </c>
      <c r="B55" s="294"/>
      <c r="C55" s="53"/>
      <c r="D55" s="156">
        <v>-2.8090000000000002</v>
      </c>
      <c r="E55" s="157">
        <v>-0.26700000000000002</v>
      </c>
      <c r="F55" s="158">
        <v>-1.4E-2</v>
      </c>
      <c r="G55" s="151"/>
      <c r="H55" s="151"/>
      <c r="I55" s="152"/>
      <c r="J55" s="48">
        <v>9.5000000000000001E-2</v>
      </c>
      <c r="K55" s="2"/>
    </row>
    <row r="56" spans="1:11" ht="27" customHeight="1">
      <c r="A56" s="26" t="s">
        <v>97</v>
      </c>
      <c r="B56" s="294"/>
      <c r="C56" s="53">
        <v>1</v>
      </c>
      <c r="D56" s="48">
        <v>0.88700000000000001</v>
      </c>
      <c r="E56" s="49"/>
      <c r="F56" s="49"/>
      <c r="G56" s="50">
        <v>1.42</v>
      </c>
      <c r="H56" s="151"/>
      <c r="I56" s="152"/>
      <c r="J56" s="49"/>
      <c r="K56" s="2"/>
    </row>
    <row r="57" spans="1:11" ht="27" customHeight="1">
      <c r="A57" s="26" t="s">
        <v>98</v>
      </c>
      <c r="B57" s="294"/>
      <c r="C57" s="53">
        <v>2</v>
      </c>
      <c r="D57" s="48">
        <v>0.995</v>
      </c>
      <c r="E57" s="48">
        <v>0.35499999999999998</v>
      </c>
      <c r="F57" s="49"/>
      <c r="G57" s="50">
        <v>1.42</v>
      </c>
      <c r="H57" s="151"/>
      <c r="I57" s="152"/>
      <c r="J57" s="49"/>
      <c r="K57" s="2"/>
    </row>
    <row r="58" spans="1:11" ht="27" customHeight="1">
      <c r="A58" s="26" t="s">
        <v>99</v>
      </c>
      <c r="B58" s="294"/>
      <c r="C58" s="53">
        <v>2</v>
      </c>
      <c r="D58" s="48">
        <v>0.51200000000000001</v>
      </c>
      <c r="E58" s="49"/>
      <c r="F58" s="49"/>
      <c r="G58" s="151">
        <v>0</v>
      </c>
      <c r="H58" s="151"/>
      <c r="I58" s="152"/>
      <c r="J58" s="49"/>
      <c r="K58" s="2"/>
    </row>
    <row r="59" spans="1:11" ht="27" customHeight="1">
      <c r="A59" s="26" t="s">
        <v>100</v>
      </c>
      <c r="B59" s="294"/>
      <c r="C59" s="53">
        <v>3</v>
      </c>
      <c r="D59" s="48">
        <v>0.83299999999999996</v>
      </c>
      <c r="E59" s="49"/>
      <c r="F59" s="49"/>
      <c r="G59" s="50">
        <v>2.82</v>
      </c>
      <c r="H59" s="151"/>
      <c r="I59" s="152"/>
      <c r="J59" s="49"/>
      <c r="K59" s="2"/>
    </row>
    <row r="60" spans="1:11" ht="27" customHeight="1">
      <c r="A60" s="26" t="s">
        <v>101</v>
      </c>
      <c r="B60" s="294"/>
      <c r="C60" s="53">
        <v>4</v>
      </c>
      <c r="D60" s="48">
        <v>0.9</v>
      </c>
      <c r="E60" s="48">
        <v>0.35299999999999998</v>
      </c>
      <c r="F60" s="49"/>
      <c r="G60" s="50">
        <v>2.82</v>
      </c>
      <c r="H60" s="151"/>
      <c r="I60" s="152"/>
      <c r="J60" s="49"/>
      <c r="K60" s="2"/>
    </row>
    <row r="61" spans="1:11" ht="27" customHeight="1">
      <c r="A61" s="26" t="s">
        <v>102</v>
      </c>
      <c r="B61" s="294"/>
      <c r="C61" s="53">
        <v>4</v>
      </c>
      <c r="D61" s="48">
        <v>0.41899999999999998</v>
      </c>
      <c r="E61" s="49"/>
      <c r="F61" s="49"/>
      <c r="G61" s="151">
        <v>0</v>
      </c>
      <c r="H61" s="151"/>
      <c r="I61" s="152"/>
      <c r="J61" s="49"/>
      <c r="K61" s="2"/>
    </row>
    <row r="62" spans="1:11" ht="27" customHeight="1">
      <c r="A62" s="26" t="s">
        <v>103</v>
      </c>
      <c r="B62" s="294"/>
      <c r="C62" s="53" t="s">
        <v>20</v>
      </c>
      <c r="D62" s="48">
        <v>0.871</v>
      </c>
      <c r="E62" s="48">
        <v>0.35099999999999998</v>
      </c>
      <c r="F62" s="49"/>
      <c r="G62" s="50">
        <v>10.61</v>
      </c>
      <c r="H62" s="151"/>
      <c r="I62" s="152"/>
      <c r="J62" s="49"/>
      <c r="K62" s="2"/>
    </row>
    <row r="63" spans="1:11" ht="27" customHeight="1">
      <c r="A63" s="26" t="s">
        <v>104</v>
      </c>
      <c r="B63" s="294"/>
      <c r="C63" s="53" t="s">
        <v>20</v>
      </c>
      <c r="D63" s="48">
        <v>1.0029999999999999</v>
      </c>
      <c r="E63" s="48">
        <v>0.496</v>
      </c>
      <c r="F63" s="49"/>
      <c r="G63" s="50">
        <v>2.62</v>
      </c>
      <c r="H63" s="151"/>
      <c r="I63" s="152"/>
      <c r="J63" s="49"/>
      <c r="K63" s="2"/>
    </row>
    <row r="64" spans="1:11" ht="27" customHeight="1">
      <c r="A64" s="26" t="s">
        <v>105</v>
      </c>
      <c r="B64" s="294"/>
      <c r="C64" s="53" t="s">
        <v>20</v>
      </c>
      <c r="D64" s="48">
        <v>0.89300000000000002</v>
      </c>
      <c r="E64" s="48">
        <v>0.54600000000000004</v>
      </c>
      <c r="F64" s="49"/>
      <c r="G64" s="50">
        <v>120.26</v>
      </c>
      <c r="H64" s="151"/>
      <c r="I64" s="152"/>
      <c r="J64" s="49"/>
      <c r="K64" s="2"/>
    </row>
    <row r="65" spans="1:11" ht="27" customHeight="1">
      <c r="A65" s="26" t="s">
        <v>568</v>
      </c>
      <c r="B65" s="294"/>
      <c r="C65" s="53"/>
      <c r="D65" s="156">
        <v>3.4990000000000001</v>
      </c>
      <c r="E65" s="157">
        <v>0.68500000000000005</v>
      </c>
      <c r="F65" s="158">
        <v>0.35399999999999998</v>
      </c>
      <c r="G65" s="50">
        <v>1.42</v>
      </c>
      <c r="H65" s="151"/>
      <c r="I65" s="152"/>
      <c r="J65" s="49"/>
      <c r="K65" s="2"/>
    </row>
    <row r="66" spans="1:11" ht="27" customHeight="1">
      <c r="A66" s="26" t="s">
        <v>569</v>
      </c>
      <c r="B66" s="294"/>
      <c r="C66" s="53"/>
      <c r="D66" s="156">
        <v>3.2759999999999998</v>
      </c>
      <c r="E66" s="157">
        <v>0.66</v>
      </c>
      <c r="F66" s="158">
        <v>0.35199999999999998</v>
      </c>
      <c r="G66" s="50">
        <v>2.82</v>
      </c>
      <c r="H66" s="151"/>
      <c r="I66" s="152"/>
      <c r="J66" s="49"/>
      <c r="K66" s="2"/>
    </row>
    <row r="67" spans="1:11" ht="27" customHeight="1">
      <c r="A67" s="26" t="s">
        <v>106</v>
      </c>
      <c r="B67" s="294"/>
      <c r="C67" s="53"/>
      <c r="D67" s="156">
        <v>2.4319999999999999</v>
      </c>
      <c r="E67" s="157">
        <v>0.55700000000000005</v>
      </c>
      <c r="F67" s="158">
        <v>0.34599999999999997</v>
      </c>
      <c r="G67" s="50">
        <v>4.24</v>
      </c>
      <c r="H67" s="50">
        <v>1.17</v>
      </c>
      <c r="I67" s="153">
        <v>2.46</v>
      </c>
      <c r="J67" s="48">
        <v>6.2E-2</v>
      </c>
      <c r="K67" s="2"/>
    </row>
    <row r="68" spans="1:11" ht="27" customHeight="1">
      <c r="A68" s="26" t="s">
        <v>107</v>
      </c>
      <c r="B68" s="294"/>
      <c r="C68" s="53"/>
      <c r="D68" s="156">
        <v>2.6469999999999998</v>
      </c>
      <c r="E68" s="157">
        <v>0.69</v>
      </c>
      <c r="F68" s="158">
        <v>0.49</v>
      </c>
      <c r="G68" s="50">
        <v>4.76</v>
      </c>
      <c r="H68" s="50">
        <v>2.11</v>
      </c>
      <c r="I68" s="153">
        <v>3.27</v>
      </c>
      <c r="J68" s="48">
        <v>6.2E-2</v>
      </c>
      <c r="K68" s="2"/>
    </row>
    <row r="69" spans="1:11" ht="27" customHeight="1">
      <c r="A69" s="26" t="s">
        <v>108</v>
      </c>
      <c r="B69" s="294"/>
      <c r="C69" s="53"/>
      <c r="D69" s="156">
        <v>2.0059999999999998</v>
      </c>
      <c r="E69" s="157">
        <v>0.65900000000000003</v>
      </c>
      <c r="F69" s="158">
        <v>0.54400000000000004</v>
      </c>
      <c r="G69" s="50">
        <v>49.49</v>
      </c>
      <c r="H69" s="50">
        <v>2.9</v>
      </c>
      <c r="I69" s="153">
        <v>4.29</v>
      </c>
      <c r="J69" s="48">
        <v>3.6999999999999998E-2</v>
      </c>
      <c r="K69" s="2"/>
    </row>
    <row r="70" spans="1:11" ht="27" customHeight="1">
      <c r="A70" s="26" t="s">
        <v>194</v>
      </c>
      <c r="B70" s="294"/>
      <c r="C70" s="53">
        <v>8</v>
      </c>
      <c r="D70" s="48">
        <v>1.0009999999999999</v>
      </c>
      <c r="E70" s="49"/>
      <c r="F70" s="49"/>
      <c r="G70" s="151"/>
      <c r="H70" s="151"/>
      <c r="I70" s="154"/>
      <c r="J70" s="49"/>
      <c r="K70" s="2"/>
    </row>
    <row r="71" spans="1:11" ht="27" customHeight="1">
      <c r="A71" s="26" t="s">
        <v>195</v>
      </c>
      <c r="B71" s="294"/>
      <c r="C71" s="53">
        <v>1</v>
      </c>
      <c r="D71" s="48">
        <v>1.099</v>
      </c>
      <c r="E71" s="49"/>
      <c r="F71" s="49"/>
      <c r="G71" s="151"/>
      <c r="H71" s="151"/>
      <c r="I71" s="154"/>
      <c r="J71" s="49"/>
      <c r="K71" s="2"/>
    </row>
    <row r="72" spans="1:11" ht="27" customHeight="1">
      <c r="A72" s="26" t="s">
        <v>196</v>
      </c>
      <c r="B72" s="294"/>
      <c r="C72" s="53">
        <v>1</v>
      </c>
      <c r="D72" s="48">
        <v>1.4830000000000001</v>
      </c>
      <c r="E72" s="49"/>
      <c r="F72" s="49"/>
      <c r="G72" s="151"/>
      <c r="H72" s="151"/>
      <c r="I72" s="154"/>
      <c r="J72" s="49"/>
      <c r="K72" s="2"/>
    </row>
    <row r="73" spans="1:11" ht="27" customHeight="1">
      <c r="A73" s="26" t="s">
        <v>197</v>
      </c>
      <c r="B73" s="294"/>
      <c r="C73" s="53">
        <v>1</v>
      </c>
      <c r="D73" s="48">
        <v>0.90100000000000002</v>
      </c>
      <c r="E73" s="49"/>
      <c r="F73" s="49"/>
      <c r="G73" s="151"/>
      <c r="H73" s="151"/>
      <c r="I73" s="154"/>
      <c r="J73" s="49"/>
      <c r="K73" s="2"/>
    </row>
    <row r="74" spans="1:11" ht="27" customHeight="1">
      <c r="A74" s="26" t="s">
        <v>109</v>
      </c>
      <c r="B74" s="294"/>
      <c r="C74" s="53"/>
      <c r="D74" s="159">
        <v>9.0169999999999995</v>
      </c>
      <c r="E74" s="160">
        <v>0.92900000000000005</v>
      </c>
      <c r="F74" s="158">
        <v>0.65100000000000002</v>
      </c>
      <c r="G74" s="151"/>
      <c r="H74" s="151"/>
      <c r="I74" s="152"/>
      <c r="J74" s="49"/>
      <c r="K74" s="2"/>
    </row>
    <row r="75" spans="1:11" ht="27" customHeight="1">
      <c r="A75" s="26" t="s">
        <v>570</v>
      </c>
      <c r="B75" s="294"/>
      <c r="C75" s="53" t="s">
        <v>2254</v>
      </c>
      <c r="D75" s="48">
        <v>-0.38500000000000001</v>
      </c>
      <c r="E75" s="49"/>
      <c r="F75" s="49"/>
      <c r="G75" s="151"/>
      <c r="H75" s="151"/>
      <c r="I75" s="152"/>
      <c r="J75" s="49"/>
      <c r="K75" s="2"/>
    </row>
    <row r="76" spans="1:11" ht="27" customHeight="1">
      <c r="A76" s="26" t="s">
        <v>110</v>
      </c>
      <c r="B76" s="294"/>
      <c r="C76" s="53">
        <v>8</v>
      </c>
      <c r="D76" s="48">
        <v>-0.378</v>
      </c>
      <c r="E76" s="49"/>
      <c r="F76" s="49"/>
      <c r="G76" s="151"/>
      <c r="H76" s="151"/>
      <c r="I76" s="152"/>
      <c r="J76" s="49"/>
      <c r="K76" s="2"/>
    </row>
    <row r="77" spans="1:11" ht="27" customHeight="1">
      <c r="A77" s="26" t="s">
        <v>111</v>
      </c>
      <c r="B77" s="294"/>
      <c r="C77" s="53"/>
      <c r="D77" s="48">
        <v>-0.38500000000000001</v>
      </c>
      <c r="E77" s="49"/>
      <c r="F77" s="49"/>
      <c r="G77" s="151"/>
      <c r="H77" s="151"/>
      <c r="I77" s="152"/>
      <c r="J77" s="48">
        <v>8.5999999999999993E-2</v>
      </c>
      <c r="K77" s="2"/>
    </row>
    <row r="78" spans="1:11" ht="27" customHeight="1">
      <c r="A78" s="26" t="s">
        <v>112</v>
      </c>
      <c r="B78" s="294"/>
      <c r="C78" s="53"/>
      <c r="D78" s="156">
        <v>-3</v>
      </c>
      <c r="E78" s="157">
        <v>-0.33400000000000002</v>
      </c>
      <c r="F78" s="158">
        <v>-0.02</v>
      </c>
      <c r="G78" s="151"/>
      <c r="H78" s="151"/>
      <c r="I78" s="152"/>
      <c r="J78" s="48">
        <v>8.5999999999999993E-2</v>
      </c>
      <c r="K78" s="2"/>
    </row>
    <row r="79" spans="1:11" ht="27" customHeight="1">
      <c r="A79" s="26" t="s">
        <v>113</v>
      </c>
      <c r="B79" s="294"/>
      <c r="C79" s="53"/>
      <c r="D79" s="48">
        <v>-0.378</v>
      </c>
      <c r="E79" s="49"/>
      <c r="F79" s="49"/>
      <c r="G79" s="151"/>
      <c r="H79" s="151"/>
      <c r="I79" s="152"/>
      <c r="J79" s="48">
        <v>8.2000000000000003E-2</v>
      </c>
      <c r="K79" s="2"/>
    </row>
    <row r="80" spans="1:11" ht="27" customHeight="1">
      <c r="A80" s="26" t="s">
        <v>114</v>
      </c>
      <c r="B80" s="294"/>
      <c r="C80" s="53"/>
      <c r="D80" s="156">
        <v>-2.97</v>
      </c>
      <c r="E80" s="157">
        <v>-0.32300000000000001</v>
      </c>
      <c r="F80" s="158">
        <v>-1.9E-2</v>
      </c>
      <c r="G80" s="151"/>
      <c r="H80" s="151"/>
      <c r="I80" s="152"/>
      <c r="J80" s="48">
        <v>8.2000000000000003E-2</v>
      </c>
      <c r="K80" s="2"/>
    </row>
    <row r="81" spans="1:11" ht="27" customHeight="1">
      <c r="A81" s="26" t="s">
        <v>115</v>
      </c>
      <c r="B81" s="294"/>
      <c r="C81" s="53"/>
      <c r="D81" s="48">
        <v>-0.34300000000000003</v>
      </c>
      <c r="E81" s="49"/>
      <c r="F81" s="49"/>
      <c r="G81" s="50">
        <v>44.91</v>
      </c>
      <c r="H81" s="151"/>
      <c r="I81" s="152"/>
      <c r="J81" s="48">
        <v>9.5000000000000001E-2</v>
      </c>
      <c r="K81" s="2"/>
    </row>
    <row r="82" spans="1:11" ht="27" customHeight="1">
      <c r="A82" s="26" t="s">
        <v>116</v>
      </c>
      <c r="B82" s="294"/>
      <c r="C82" s="53"/>
      <c r="D82" s="156">
        <v>-2.8090000000000002</v>
      </c>
      <c r="E82" s="157">
        <v>-0.26700000000000002</v>
      </c>
      <c r="F82" s="158">
        <v>-1.4E-2</v>
      </c>
      <c r="G82" s="50">
        <v>44.91</v>
      </c>
      <c r="H82" s="151"/>
      <c r="I82" s="152"/>
      <c r="J82" s="48">
        <v>9.5000000000000001E-2</v>
      </c>
      <c r="K82" s="2"/>
    </row>
    <row r="83" spans="1:11" ht="27" customHeight="1">
      <c r="A83" s="26" t="s">
        <v>62</v>
      </c>
      <c r="B83" s="294"/>
      <c r="C83" s="53">
        <v>1</v>
      </c>
      <c r="D83" s="48">
        <v>0.77</v>
      </c>
      <c r="E83" s="49"/>
      <c r="F83" s="49"/>
      <c r="G83" s="50">
        <v>1.24</v>
      </c>
      <c r="H83" s="151"/>
      <c r="I83" s="152"/>
      <c r="J83" s="49"/>
      <c r="K83" s="2"/>
    </row>
    <row r="84" spans="1:11" ht="27" customHeight="1">
      <c r="A84" s="26" t="s">
        <v>63</v>
      </c>
      <c r="B84" s="294"/>
      <c r="C84" s="53">
        <v>2</v>
      </c>
      <c r="D84" s="48">
        <v>0.86299999999999999</v>
      </c>
      <c r="E84" s="48">
        <v>0.308</v>
      </c>
      <c r="F84" s="49"/>
      <c r="G84" s="50">
        <v>1.24</v>
      </c>
      <c r="H84" s="151"/>
      <c r="I84" s="152"/>
      <c r="J84" s="49"/>
      <c r="K84" s="2"/>
    </row>
    <row r="85" spans="1:11" ht="27" customHeight="1">
      <c r="A85" s="26" t="s">
        <v>64</v>
      </c>
      <c r="B85" s="294"/>
      <c r="C85" s="53">
        <v>2</v>
      </c>
      <c r="D85" s="48">
        <v>0.44400000000000001</v>
      </c>
      <c r="E85" s="49"/>
      <c r="F85" s="49"/>
      <c r="G85" s="151"/>
      <c r="H85" s="151"/>
      <c r="I85" s="152"/>
      <c r="J85" s="49"/>
      <c r="K85" s="2"/>
    </row>
    <row r="86" spans="1:11" ht="27" customHeight="1">
      <c r="A86" s="26" t="s">
        <v>65</v>
      </c>
      <c r="B86" s="294"/>
      <c r="C86" s="53">
        <v>3</v>
      </c>
      <c r="D86" s="48">
        <v>0.72299999999999998</v>
      </c>
      <c r="E86" s="49"/>
      <c r="F86" s="49"/>
      <c r="G86" s="50">
        <v>2.4500000000000002</v>
      </c>
      <c r="H86" s="151"/>
      <c r="I86" s="152"/>
      <c r="J86" s="49"/>
      <c r="K86" s="2"/>
    </row>
    <row r="87" spans="1:11" ht="27" customHeight="1">
      <c r="A87" s="26" t="s">
        <v>66</v>
      </c>
      <c r="B87" s="294"/>
      <c r="C87" s="53">
        <v>4</v>
      </c>
      <c r="D87" s="48">
        <v>0.78100000000000003</v>
      </c>
      <c r="E87" s="48">
        <v>0.30599999999999999</v>
      </c>
      <c r="F87" s="49"/>
      <c r="G87" s="50">
        <v>2.4500000000000002</v>
      </c>
      <c r="H87" s="151"/>
      <c r="I87" s="152"/>
      <c r="J87" s="49"/>
      <c r="K87" s="2"/>
    </row>
    <row r="88" spans="1:11" ht="27" customHeight="1">
      <c r="A88" s="26" t="s">
        <v>67</v>
      </c>
      <c r="B88" s="294"/>
      <c r="C88" s="53">
        <v>4</v>
      </c>
      <c r="D88" s="48">
        <v>0.36399999999999999</v>
      </c>
      <c r="E88" s="49"/>
      <c r="F88" s="49"/>
      <c r="G88" s="151"/>
      <c r="H88" s="151"/>
      <c r="I88" s="152"/>
      <c r="J88" s="49"/>
      <c r="K88" s="2"/>
    </row>
    <row r="89" spans="1:11" ht="27" customHeight="1">
      <c r="A89" s="26" t="s">
        <v>68</v>
      </c>
      <c r="B89" s="294"/>
      <c r="C89" s="53" t="s">
        <v>20</v>
      </c>
      <c r="D89" s="48">
        <v>0.75600000000000001</v>
      </c>
      <c r="E89" s="48">
        <v>0.30399999999999999</v>
      </c>
      <c r="F89" s="49"/>
      <c r="G89" s="50">
        <v>9.1999999999999993</v>
      </c>
      <c r="H89" s="151"/>
      <c r="I89" s="152"/>
      <c r="J89" s="49"/>
      <c r="K89" s="2"/>
    </row>
    <row r="90" spans="1:11" ht="27" customHeight="1">
      <c r="A90" s="26" t="s">
        <v>117</v>
      </c>
      <c r="B90" s="294"/>
      <c r="C90" s="53" t="s">
        <v>20</v>
      </c>
      <c r="D90" s="48">
        <v>0.87</v>
      </c>
      <c r="E90" s="48">
        <v>0.43099999999999999</v>
      </c>
      <c r="F90" s="49"/>
      <c r="G90" s="50">
        <v>2.2799999999999998</v>
      </c>
      <c r="H90" s="151"/>
      <c r="I90" s="152"/>
      <c r="J90" s="49"/>
      <c r="K90" s="2"/>
    </row>
    <row r="91" spans="1:11" ht="27" customHeight="1">
      <c r="A91" s="26" t="s">
        <v>118</v>
      </c>
      <c r="B91" s="294"/>
      <c r="C91" s="53" t="s">
        <v>20</v>
      </c>
      <c r="D91" s="48">
        <v>0.77500000000000002</v>
      </c>
      <c r="E91" s="48">
        <v>0.47399999999999998</v>
      </c>
      <c r="F91" s="49"/>
      <c r="G91" s="50">
        <v>104.36</v>
      </c>
      <c r="H91" s="151"/>
      <c r="I91" s="152"/>
      <c r="J91" s="49"/>
      <c r="K91" s="2"/>
    </row>
    <row r="92" spans="1:11" ht="27" customHeight="1">
      <c r="A92" s="26" t="s">
        <v>571</v>
      </c>
      <c r="B92" s="294"/>
      <c r="C92" s="53"/>
      <c r="D92" s="156">
        <v>3.036</v>
      </c>
      <c r="E92" s="157">
        <v>0.59399999999999997</v>
      </c>
      <c r="F92" s="158">
        <v>0.307</v>
      </c>
      <c r="G92" s="50">
        <v>1.24</v>
      </c>
      <c r="H92" s="151"/>
      <c r="I92" s="152"/>
      <c r="J92" s="49"/>
      <c r="K92" s="2"/>
    </row>
    <row r="93" spans="1:11" ht="27" customHeight="1">
      <c r="A93" s="26" t="s">
        <v>572</v>
      </c>
      <c r="B93" s="294"/>
      <c r="C93" s="53"/>
      <c r="D93" s="156">
        <v>2.843</v>
      </c>
      <c r="E93" s="157">
        <v>0.57199999999999995</v>
      </c>
      <c r="F93" s="158">
        <v>0.30599999999999999</v>
      </c>
      <c r="G93" s="50">
        <v>2.4500000000000002</v>
      </c>
      <c r="H93" s="151"/>
      <c r="I93" s="152"/>
      <c r="J93" s="49"/>
      <c r="K93" s="2"/>
    </row>
    <row r="94" spans="1:11" ht="27" customHeight="1">
      <c r="A94" s="26" t="s">
        <v>69</v>
      </c>
      <c r="B94" s="294"/>
      <c r="C94" s="53"/>
      <c r="D94" s="156">
        <v>2.1110000000000002</v>
      </c>
      <c r="E94" s="157">
        <v>0.48299999999999998</v>
      </c>
      <c r="F94" s="158">
        <v>0.3</v>
      </c>
      <c r="G94" s="50">
        <v>3.68</v>
      </c>
      <c r="H94" s="50">
        <v>1.02</v>
      </c>
      <c r="I94" s="153">
        <v>2.14</v>
      </c>
      <c r="J94" s="48">
        <v>5.3999999999999999E-2</v>
      </c>
      <c r="K94" s="2"/>
    </row>
    <row r="95" spans="1:11" ht="27" customHeight="1">
      <c r="A95" s="26" t="s">
        <v>70</v>
      </c>
      <c r="B95" s="294"/>
      <c r="C95" s="53"/>
      <c r="D95" s="156">
        <v>2.2970000000000002</v>
      </c>
      <c r="E95" s="157">
        <v>0.59899999999999998</v>
      </c>
      <c r="F95" s="158">
        <v>0.42499999999999999</v>
      </c>
      <c r="G95" s="50">
        <v>4.13</v>
      </c>
      <c r="H95" s="50">
        <v>1.83</v>
      </c>
      <c r="I95" s="153">
        <v>2.84</v>
      </c>
      <c r="J95" s="48">
        <v>5.3999999999999999E-2</v>
      </c>
      <c r="K95" s="2"/>
    </row>
    <row r="96" spans="1:11" ht="27" customHeight="1">
      <c r="A96" s="26" t="s">
        <v>71</v>
      </c>
      <c r="B96" s="294"/>
      <c r="C96" s="53"/>
      <c r="D96" s="156">
        <v>1.7410000000000001</v>
      </c>
      <c r="E96" s="157">
        <v>0.57199999999999995</v>
      </c>
      <c r="F96" s="158">
        <v>0.47199999999999998</v>
      </c>
      <c r="G96" s="50">
        <v>42.95</v>
      </c>
      <c r="H96" s="50">
        <v>2.5099999999999998</v>
      </c>
      <c r="I96" s="153">
        <v>3.72</v>
      </c>
      <c r="J96" s="48">
        <v>3.2000000000000001E-2</v>
      </c>
      <c r="K96" s="2"/>
    </row>
    <row r="97" spans="1:11" ht="27" customHeight="1">
      <c r="A97" s="26" t="s">
        <v>198</v>
      </c>
      <c r="B97" s="294"/>
      <c r="C97" s="53">
        <v>8</v>
      </c>
      <c r="D97" s="48">
        <v>0.86799999999999999</v>
      </c>
      <c r="E97" s="49"/>
      <c r="F97" s="49"/>
      <c r="G97" s="151"/>
      <c r="H97" s="151"/>
      <c r="I97" s="154"/>
      <c r="J97" s="49"/>
      <c r="K97" s="2"/>
    </row>
    <row r="98" spans="1:11" ht="27" customHeight="1">
      <c r="A98" s="26" t="s">
        <v>199</v>
      </c>
      <c r="B98" s="294"/>
      <c r="C98" s="53">
        <v>1</v>
      </c>
      <c r="D98" s="48">
        <v>0.95399999999999996</v>
      </c>
      <c r="E98" s="49"/>
      <c r="F98" s="49"/>
      <c r="G98" s="151"/>
      <c r="H98" s="151"/>
      <c r="I98" s="154"/>
      <c r="J98" s="49"/>
      <c r="K98" s="2"/>
    </row>
    <row r="99" spans="1:11" ht="27" customHeight="1">
      <c r="A99" s="26" t="s">
        <v>200</v>
      </c>
      <c r="B99" s="294"/>
      <c r="C99" s="53">
        <v>1</v>
      </c>
      <c r="D99" s="48">
        <v>1.2869999999999999</v>
      </c>
      <c r="E99" s="49"/>
      <c r="F99" s="49"/>
      <c r="G99" s="151"/>
      <c r="H99" s="151"/>
      <c r="I99" s="154"/>
      <c r="J99" s="49"/>
      <c r="K99" s="2"/>
    </row>
    <row r="100" spans="1:11" ht="27" customHeight="1">
      <c r="A100" s="26" t="s">
        <v>201</v>
      </c>
      <c r="B100" s="294"/>
      <c r="C100" s="53">
        <v>1</v>
      </c>
      <c r="D100" s="48">
        <v>0.78200000000000003</v>
      </c>
      <c r="E100" s="49"/>
      <c r="F100" s="49"/>
      <c r="G100" s="151"/>
      <c r="H100" s="151"/>
      <c r="I100" s="154"/>
      <c r="J100" s="49"/>
      <c r="K100" s="2"/>
    </row>
    <row r="101" spans="1:11" ht="27" customHeight="1">
      <c r="A101" s="26" t="s">
        <v>72</v>
      </c>
      <c r="B101" s="294"/>
      <c r="C101" s="53"/>
      <c r="D101" s="159">
        <v>7.8239999999999998</v>
      </c>
      <c r="E101" s="160">
        <v>0.80600000000000005</v>
      </c>
      <c r="F101" s="158">
        <v>0.56499999999999995</v>
      </c>
      <c r="G101" s="151"/>
      <c r="H101" s="151"/>
      <c r="I101" s="152"/>
      <c r="J101" s="49"/>
      <c r="K101" s="2"/>
    </row>
    <row r="102" spans="1:11" ht="27" customHeight="1">
      <c r="A102" s="26" t="s">
        <v>573</v>
      </c>
      <c r="B102" s="294"/>
      <c r="C102" s="53" t="s">
        <v>2254</v>
      </c>
      <c r="D102" s="48">
        <v>-0.33400000000000002</v>
      </c>
      <c r="E102" s="49"/>
      <c r="F102" s="49"/>
      <c r="G102" s="151"/>
      <c r="H102" s="151"/>
      <c r="I102" s="152"/>
      <c r="J102" s="49"/>
      <c r="K102" s="2"/>
    </row>
    <row r="103" spans="1:11" ht="27" customHeight="1">
      <c r="A103" s="26" t="s">
        <v>73</v>
      </c>
      <c r="B103" s="294"/>
      <c r="C103" s="53">
        <v>8</v>
      </c>
      <c r="D103" s="48">
        <v>-0.32800000000000001</v>
      </c>
      <c r="E103" s="49"/>
      <c r="F103" s="49"/>
      <c r="G103" s="151"/>
      <c r="H103" s="151"/>
      <c r="I103" s="152"/>
      <c r="J103" s="49"/>
      <c r="K103" s="2"/>
    </row>
    <row r="104" spans="1:11" ht="27" customHeight="1">
      <c r="A104" s="26" t="s">
        <v>74</v>
      </c>
      <c r="B104" s="294"/>
      <c r="C104" s="53"/>
      <c r="D104" s="48">
        <v>-0.33400000000000002</v>
      </c>
      <c r="E104" s="49"/>
      <c r="F104" s="49"/>
      <c r="G104" s="151"/>
      <c r="H104" s="151"/>
      <c r="I104" s="152"/>
      <c r="J104" s="48">
        <v>7.3999999999999996E-2</v>
      </c>
      <c r="K104" s="2"/>
    </row>
    <row r="105" spans="1:11" ht="27" customHeight="1">
      <c r="A105" s="26" t="s">
        <v>75</v>
      </c>
      <c r="B105" s="294"/>
      <c r="C105" s="53"/>
      <c r="D105" s="156">
        <v>-2.6030000000000002</v>
      </c>
      <c r="E105" s="157">
        <v>-0.28999999999999998</v>
      </c>
      <c r="F105" s="158">
        <v>-1.7999999999999999E-2</v>
      </c>
      <c r="G105" s="151"/>
      <c r="H105" s="151"/>
      <c r="I105" s="152"/>
      <c r="J105" s="48">
        <v>7.3999999999999996E-2</v>
      </c>
      <c r="K105" s="2"/>
    </row>
    <row r="106" spans="1:11" ht="27" customHeight="1">
      <c r="A106" s="26" t="s">
        <v>76</v>
      </c>
      <c r="B106" s="294"/>
      <c r="C106" s="53"/>
      <c r="D106" s="48">
        <v>-0.32800000000000001</v>
      </c>
      <c r="E106" s="49"/>
      <c r="F106" s="49"/>
      <c r="G106" s="151"/>
      <c r="H106" s="151"/>
      <c r="I106" s="152"/>
      <c r="J106" s="48">
        <v>7.0999999999999994E-2</v>
      </c>
      <c r="K106" s="2"/>
    </row>
    <row r="107" spans="1:11" ht="27" customHeight="1">
      <c r="A107" s="26" t="s">
        <v>77</v>
      </c>
      <c r="B107" s="294"/>
      <c r="C107" s="53"/>
      <c r="D107" s="156">
        <v>-2.5779999999999998</v>
      </c>
      <c r="E107" s="157">
        <v>-0.28000000000000003</v>
      </c>
      <c r="F107" s="158">
        <v>-1.7000000000000001E-2</v>
      </c>
      <c r="G107" s="151"/>
      <c r="H107" s="151"/>
      <c r="I107" s="152"/>
      <c r="J107" s="48">
        <v>7.0999999999999994E-2</v>
      </c>
      <c r="K107" s="2"/>
    </row>
    <row r="108" spans="1:11" ht="27" customHeight="1">
      <c r="A108" s="26" t="s">
        <v>78</v>
      </c>
      <c r="B108" s="294"/>
      <c r="C108" s="53"/>
      <c r="D108" s="48">
        <v>-0.29799999999999999</v>
      </c>
      <c r="E108" s="49"/>
      <c r="F108" s="49"/>
      <c r="G108" s="50">
        <v>38.97</v>
      </c>
      <c r="H108" s="151"/>
      <c r="I108" s="152"/>
      <c r="J108" s="48">
        <v>8.2000000000000003E-2</v>
      </c>
      <c r="K108" s="2"/>
    </row>
    <row r="109" spans="1:11" ht="27" customHeight="1">
      <c r="A109" s="26" t="s">
        <v>79</v>
      </c>
      <c r="B109" s="294"/>
      <c r="C109" s="53"/>
      <c r="D109" s="156">
        <v>-2.4369999999999998</v>
      </c>
      <c r="E109" s="157">
        <v>-0.23200000000000001</v>
      </c>
      <c r="F109" s="158">
        <v>-1.2E-2</v>
      </c>
      <c r="G109" s="50">
        <v>38.97</v>
      </c>
      <c r="H109" s="151"/>
      <c r="I109" s="152"/>
      <c r="J109" s="48">
        <v>8.2000000000000003E-2</v>
      </c>
      <c r="K109" s="2"/>
    </row>
    <row r="110" spans="1:11" ht="27" customHeight="1">
      <c r="A110" s="26" t="s">
        <v>119</v>
      </c>
      <c r="B110" s="294"/>
      <c r="C110" s="53">
        <v>1</v>
      </c>
      <c r="D110" s="48">
        <v>0.71899999999999997</v>
      </c>
      <c r="E110" s="49"/>
      <c r="F110" s="49"/>
      <c r="G110" s="50">
        <v>1.1499999999999999</v>
      </c>
      <c r="H110" s="151"/>
      <c r="I110" s="152"/>
      <c r="J110" s="49"/>
      <c r="K110" s="2"/>
    </row>
    <row r="111" spans="1:11" ht="27" customHeight="1">
      <c r="A111" s="26" t="s">
        <v>120</v>
      </c>
      <c r="B111" s="294"/>
      <c r="C111" s="53">
        <v>2</v>
      </c>
      <c r="D111" s="48">
        <v>0.80600000000000005</v>
      </c>
      <c r="E111" s="48">
        <v>0.28699999999999998</v>
      </c>
      <c r="F111" s="49"/>
      <c r="G111" s="50">
        <v>1.1499999999999999</v>
      </c>
      <c r="H111" s="151"/>
      <c r="I111" s="152"/>
      <c r="J111" s="49"/>
      <c r="K111" s="2"/>
    </row>
    <row r="112" spans="1:11" ht="27" customHeight="1">
      <c r="A112" s="26" t="s">
        <v>121</v>
      </c>
      <c r="B112" s="294"/>
      <c r="C112" s="53">
        <v>2</v>
      </c>
      <c r="D112" s="48">
        <v>0.41499999999999998</v>
      </c>
      <c r="E112" s="49"/>
      <c r="F112" s="49"/>
      <c r="G112" s="151"/>
      <c r="H112" s="151"/>
      <c r="I112" s="152"/>
      <c r="J112" s="49"/>
      <c r="K112" s="2"/>
    </row>
    <row r="113" spans="1:11" ht="27" customHeight="1">
      <c r="A113" s="26" t="s">
        <v>122</v>
      </c>
      <c r="B113" s="294"/>
      <c r="C113" s="53">
        <v>3</v>
      </c>
      <c r="D113" s="48">
        <v>0.67500000000000004</v>
      </c>
      <c r="E113" s="49"/>
      <c r="F113" s="49"/>
      <c r="G113" s="50">
        <v>2.29</v>
      </c>
      <c r="H113" s="151"/>
      <c r="I113" s="152"/>
      <c r="J113" s="49"/>
      <c r="K113" s="2"/>
    </row>
    <row r="114" spans="1:11" ht="27" customHeight="1">
      <c r="A114" s="26" t="s">
        <v>123</v>
      </c>
      <c r="B114" s="294"/>
      <c r="C114" s="53">
        <v>4</v>
      </c>
      <c r="D114" s="48">
        <v>0.72899999999999998</v>
      </c>
      <c r="E114" s="48">
        <v>0.28599999999999998</v>
      </c>
      <c r="F114" s="49"/>
      <c r="G114" s="50">
        <v>2.29</v>
      </c>
      <c r="H114" s="151"/>
      <c r="I114" s="152"/>
      <c r="J114" s="49"/>
      <c r="K114" s="2"/>
    </row>
    <row r="115" spans="1:11" ht="27" customHeight="1">
      <c r="A115" s="26" t="s">
        <v>124</v>
      </c>
      <c r="B115" s="294"/>
      <c r="C115" s="53">
        <v>4</v>
      </c>
      <c r="D115" s="48">
        <v>0.34</v>
      </c>
      <c r="E115" s="49"/>
      <c r="F115" s="49"/>
      <c r="G115" s="151"/>
      <c r="H115" s="151"/>
      <c r="I115" s="152"/>
      <c r="J115" s="49"/>
      <c r="K115" s="2"/>
    </row>
    <row r="116" spans="1:11" ht="27" customHeight="1">
      <c r="A116" s="26" t="s">
        <v>125</v>
      </c>
      <c r="B116" s="294"/>
      <c r="C116" s="53" t="s">
        <v>20</v>
      </c>
      <c r="D116" s="48">
        <v>0.70599999999999996</v>
      </c>
      <c r="E116" s="48">
        <v>0.28399999999999997</v>
      </c>
      <c r="F116" s="49"/>
      <c r="G116" s="50">
        <v>8.6</v>
      </c>
      <c r="H116" s="151"/>
      <c r="I116" s="152"/>
      <c r="J116" s="49"/>
      <c r="K116" s="2"/>
    </row>
    <row r="117" spans="1:11" ht="27" customHeight="1">
      <c r="A117" s="26" t="s">
        <v>126</v>
      </c>
      <c r="B117" s="294"/>
      <c r="C117" s="53" t="s">
        <v>20</v>
      </c>
      <c r="D117" s="48">
        <v>0.81299999999999994</v>
      </c>
      <c r="E117" s="48">
        <v>0.40200000000000002</v>
      </c>
      <c r="F117" s="49"/>
      <c r="G117" s="50">
        <v>2.12</v>
      </c>
      <c r="H117" s="151"/>
      <c r="I117" s="152"/>
      <c r="J117" s="49"/>
      <c r="K117" s="2"/>
    </row>
    <row r="118" spans="1:11" ht="27" customHeight="1">
      <c r="A118" s="26" t="s">
        <v>127</v>
      </c>
      <c r="B118" s="294"/>
      <c r="C118" s="53" t="s">
        <v>20</v>
      </c>
      <c r="D118" s="48">
        <v>0.72399999999999998</v>
      </c>
      <c r="E118" s="48">
        <v>0.443</v>
      </c>
      <c r="F118" s="49"/>
      <c r="G118" s="50">
        <v>97.45</v>
      </c>
      <c r="H118" s="151"/>
      <c r="I118" s="152"/>
      <c r="J118" s="49"/>
      <c r="K118" s="2"/>
    </row>
    <row r="119" spans="1:11" ht="27" customHeight="1">
      <c r="A119" s="26" t="s">
        <v>574</v>
      </c>
      <c r="B119" s="294"/>
      <c r="C119" s="53"/>
      <c r="D119" s="156">
        <v>2.835</v>
      </c>
      <c r="E119" s="157">
        <v>0.55500000000000005</v>
      </c>
      <c r="F119" s="158">
        <v>0.28699999999999998</v>
      </c>
      <c r="G119" s="50">
        <v>1.1499999999999999</v>
      </c>
      <c r="H119" s="151"/>
      <c r="I119" s="152"/>
      <c r="J119" s="49"/>
      <c r="K119" s="2"/>
    </row>
    <row r="120" spans="1:11" ht="27" customHeight="1">
      <c r="A120" s="26" t="s">
        <v>575</v>
      </c>
      <c r="B120" s="294"/>
      <c r="C120" s="53"/>
      <c r="D120" s="156">
        <v>2.6549999999999998</v>
      </c>
      <c r="E120" s="157">
        <v>0.53500000000000003</v>
      </c>
      <c r="F120" s="158">
        <v>0.28499999999999998</v>
      </c>
      <c r="G120" s="50">
        <v>2.29</v>
      </c>
      <c r="H120" s="151"/>
      <c r="I120" s="152"/>
      <c r="J120" s="49"/>
      <c r="K120" s="2"/>
    </row>
    <row r="121" spans="1:11" ht="27" customHeight="1">
      <c r="A121" s="26" t="s">
        <v>128</v>
      </c>
      <c r="B121" s="294"/>
      <c r="C121" s="53"/>
      <c r="D121" s="156">
        <v>1.9710000000000001</v>
      </c>
      <c r="E121" s="157">
        <v>0.45100000000000001</v>
      </c>
      <c r="F121" s="158">
        <v>0.28000000000000003</v>
      </c>
      <c r="G121" s="50">
        <v>3.43</v>
      </c>
      <c r="H121" s="50">
        <v>0.95</v>
      </c>
      <c r="I121" s="153">
        <v>2</v>
      </c>
      <c r="J121" s="48">
        <v>0.05</v>
      </c>
      <c r="K121" s="2"/>
    </row>
    <row r="122" spans="1:11" ht="27" customHeight="1">
      <c r="A122" s="26" t="s">
        <v>129</v>
      </c>
      <c r="B122" s="294"/>
      <c r="C122" s="53"/>
      <c r="D122" s="156">
        <v>2.145</v>
      </c>
      <c r="E122" s="157">
        <v>0.56000000000000005</v>
      </c>
      <c r="F122" s="158">
        <v>0.39700000000000002</v>
      </c>
      <c r="G122" s="50">
        <v>3.86</v>
      </c>
      <c r="H122" s="50">
        <v>1.71</v>
      </c>
      <c r="I122" s="153">
        <v>2.65</v>
      </c>
      <c r="J122" s="48">
        <v>0.05</v>
      </c>
      <c r="K122" s="2"/>
    </row>
    <row r="123" spans="1:11" ht="27" customHeight="1">
      <c r="A123" s="26" t="s">
        <v>130</v>
      </c>
      <c r="B123" s="294"/>
      <c r="C123" s="53"/>
      <c r="D123" s="156">
        <v>1.625</v>
      </c>
      <c r="E123" s="157">
        <v>0.53400000000000003</v>
      </c>
      <c r="F123" s="158">
        <v>0.441</v>
      </c>
      <c r="G123" s="50">
        <v>40.11</v>
      </c>
      <c r="H123" s="50">
        <v>2.35</v>
      </c>
      <c r="I123" s="153">
        <v>3.48</v>
      </c>
      <c r="J123" s="48">
        <v>0.03</v>
      </c>
      <c r="K123" s="2"/>
    </row>
    <row r="124" spans="1:11" ht="27" customHeight="1">
      <c r="A124" s="26" t="s">
        <v>202</v>
      </c>
      <c r="B124" s="294"/>
      <c r="C124" s="53">
        <v>8</v>
      </c>
      <c r="D124" s="48">
        <v>0.81100000000000005</v>
      </c>
      <c r="E124" s="49"/>
      <c r="F124" s="49"/>
      <c r="G124" s="151"/>
      <c r="H124" s="151"/>
      <c r="I124" s="154"/>
      <c r="J124" s="49"/>
      <c r="K124" s="2"/>
    </row>
    <row r="125" spans="1:11" ht="27" customHeight="1">
      <c r="A125" s="26" t="s">
        <v>203</v>
      </c>
      <c r="B125" s="294"/>
      <c r="C125" s="53">
        <v>1</v>
      </c>
      <c r="D125" s="48">
        <v>0.89100000000000001</v>
      </c>
      <c r="E125" s="49"/>
      <c r="F125" s="49"/>
      <c r="G125" s="151"/>
      <c r="H125" s="151"/>
      <c r="I125" s="154"/>
      <c r="J125" s="49"/>
      <c r="K125" s="2"/>
    </row>
    <row r="126" spans="1:11" ht="27" customHeight="1">
      <c r="A126" s="26" t="s">
        <v>204</v>
      </c>
      <c r="B126" s="294"/>
      <c r="C126" s="53">
        <v>1</v>
      </c>
      <c r="D126" s="48">
        <v>1.202</v>
      </c>
      <c r="E126" s="49"/>
      <c r="F126" s="49"/>
      <c r="G126" s="151"/>
      <c r="H126" s="151"/>
      <c r="I126" s="154"/>
      <c r="J126" s="49"/>
      <c r="K126" s="2"/>
    </row>
    <row r="127" spans="1:11" ht="27" customHeight="1">
      <c r="A127" s="26" t="s">
        <v>205</v>
      </c>
      <c r="B127" s="294"/>
      <c r="C127" s="53">
        <v>1</v>
      </c>
      <c r="D127" s="48">
        <v>0.73</v>
      </c>
      <c r="E127" s="49"/>
      <c r="F127" s="49"/>
      <c r="G127" s="151"/>
      <c r="H127" s="151"/>
      <c r="I127" s="154"/>
      <c r="J127" s="49"/>
      <c r="K127" s="2"/>
    </row>
    <row r="128" spans="1:11" ht="27" customHeight="1">
      <c r="A128" s="26" t="s">
        <v>131</v>
      </c>
      <c r="B128" s="294"/>
      <c r="C128" s="53"/>
      <c r="D128" s="159">
        <v>7.3070000000000004</v>
      </c>
      <c r="E128" s="160">
        <v>0.753</v>
      </c>
      <c r="F128" s="158">
        <v>0.52800000000000002</v>
      </c>
      <c r="G128" s="151"/>
      <c r="H128" s="151"/>
      <c r="I128" s="152"/>
      <c r="J128" s="49"/>
      <c r="K128" s="2"/>
    </row>
    <row r="129" spans="1:11" ht="27" customHeight="1">
      <c r="A129" s="26" t="s">
        <v>576</v>
      </c>
      <c r="B129" s="294"/>
      <c r="C129" s="53" t="s">
        <v>2254</v>
      </c>
      <c r="D129" s="48">
        <v>-0.312</v>
      </c>
      <c r="E129" s="49"/>
      <c r="F129" s="49"/>
      <c r="G129" s="151"/>
      <c r="H129" s="151"/>
      <c r="I129" s="152"/>
      <c r="J129" s="49"/>
      <c r="K129" s="2"/>
    </row>
    <row r="130" spans="1:11" ht="27" customHeight="1">
      <c r="A130" s="26" t="s">
        <v>132</v>
      </c>
      <c r="B130" s="294"/>
      <c r="C130" s="53">
        <v>8</v>
      </c>
      <c r="D130" s="48">
        <v>-0.30599999999999999</v>
      </c>
      <c r="E130" s="49"/>
      <c r="F130" s="49"/>
      <c r="G130" s="151"/>
      <c r="H130" s="151"/>
      <c r="I130" s="152"/>
      <c r="J130" s="49"/>
      <c r="K130" s="2"/>
    </row>
    <row r="131" spans="1:11" ht="27" customHeight="1">
      <c r="A131" s="26" t="s">
        <v>133</v>
      </c>
      <c r="B131" s="294"/>
      <c r="C131" s="53"/>
      <c r="D131" s="48">
        <v>-0.312</v>
      </c>
      <c r="E131" s="49"/>
      <c r="F131" s="49"/>
      <c r="G131" s="151"/>
      <c r="H131" s="151"/>
      <c r="I131" s="152"/>
      <c r="J131" s="48">
        <v>7.0000000000000007E-2</v>
      </c>
      <c r="K131" s="2"/>
    </row>
    <row r="132" spans="1:11" ht="27" customHeight="1">
      <c r="A132" s="26" t="s">
        <v>134</v>
      </c>
      <c r="B132" s="294"/>
      <c r="C132" s="53"/>
      <c r="D132" s="156">
        <v>-2.431</v>
      </c>
      <c r="E132" s="157">
        <v>-0.27100000000000002</v>
      </c>
      <c r="F132" s="158">
        <v>-1.6E-2</v>
      </c>
      <c r="G132" s="151"/>
      <c r="H132" s="151"/>
      <c r="I132" s="152"/>
      <c r="J132" s="48">
        <v>7.0000000000000007E-2</v>
      </c>
      <c r="K132" s="2"/>
    </row>
    <row r="133" spans="1:11" ht="27" customHeight="1">
      <c r="A133" s="26" t="s">
        <v>135</v>
      </c>
      <c r="B133" s="294"/>
      <c r="C133" s="53"/>
      <c r="D133" s="48">
        <v>-0.30599999999999999</v>
      </c>
      <c r="E133" s="49"/>
      <c r="F133" s="49"/>
      <c r="G133" s="151"/>
      <c r="H133" s="151"/>
      <c r="I133" s="152"/>
      <c r="J133" s="48">
        <v>6.7000000000000004E-2</v>
      </c>
      <c r="K133" s="2"/>
    </row>
    <row r="134" spans="1:11" ht="27" customHeight="1">
      <c r="A134" s="26" t="s">
        <v>136</v>
      </c>
      <c r="B134" s="294"/>
      <c r="C134" s="53"/>
      <c r="D134" s="156">
        <v>-2.407</v>
      </c>
      <c r="E134" s="157">
        <v>-0.26200000000000001</v>
      </c>
      <c r="F134" s="158">
        <v>-1.6E-2</v>
      </c>
      <c r="G134" s="151"/>
      <c r="H134" s="151"/>
      <c r="I134" s="152"/>
      <c r="J134" s="48">
        <v>6.7000000000000004E-2</v>
      </c>
      <c r="K134" s="2"/>
    </row>
    <row r="135" spans="1:11" ht="27" customHeight="1">
      <c r="A135" s="26" t="s">
        <v>137</v>
      </c>
      <c r="B135" s="294"/>
      <c r="C135" s="53"/>
      <c r="D135" s="48">
        <v>-0.27800000000000002</v>
      </c>
      <c r="E135" s="49"/>
      <c r="F135" s="49"/>
      <c r="G135" s="50">
        <v>36.39</v>
      </c>
      <c r="H135" s="151"/>
      <c r="I135" s="152"/>
      <c r="J135" s="48">
        <v>7.6999999999999999E-2</v>
      </c>
      <c r="K135" s="2"/>
    </row>
    <row r="136" spans="1:11" ht="27" customHeight="1">
      <c r="A136" s="26" t="s">
        <v>138</v>
      </c>
      <c r="B136" s="294"/>
      <c r="C136" s="53"/>
      <c r="D136" s="156">
        <v>-2.2759999999999998</v>
      </c>
      <c r="E136" s="157">
        <v>-0.216</v>
      </c>
      <c r="F136" s="158">
        <v>-1.0999999999999999E-2</v>
      </c>
      <c r="G136" s="50">
        <v>36.39</v>
      </c>
      <c r="H136" s="151"/>
      <c r="I136" s="152"/>
      <c r="J136" s="48">
        <v>7.6999999999999999E-2</v>
      </c>
      <c r="K136" s="2"/>
    </row>
    <row r="137" spans="1:11" ht="27" customHeight="1">
      <c r="A137" s="26" t="s">
        <v>139</v>
      </c>
      <c r="B137" s="294"/>
      <c r="C137" s="53">
        <v>1</v>
      </c>
      <c r="D137" s="48">
        <v>0.53400000000000003</v>
      </c>
      <c r="E137" s="49"/>
      <c r="F137" s="49"/>
      <c r="G137" s="50">
        <v>0.86</v>
      </c>
      <c r="H137" s="151"/>
      <c r="I137" s="152"/>
      <c r="J137" s="49"/>
      <c r="K137" s="2"/>
    </row>
    <row r="138" spans="1:11" ht="27" customHeight="1">
      <c r="A138" s="26" t="s">
        <v>140</v>
      </c>
      <c r="B138" s="294"/>
      <c r="C138" s="53">
        <v>2</v>
      </c>
      <c r="D138" s="48">
        <v>0.6</v>
      </c>
      <c r="E138" s="48">
        <v>0.214</v>
      </c>
      <c r="F138" s="49"/>
      <c r="G138" s="50">
        <v>0.86</v>
      </c>
      <c r="H138" s="151"/>
      <c r="I138" s="152"/>
      <c r="J138" s="49"/>
      <c r="K138" s="2"/>
    </row>
    <row r="139" spans="1:11" ht="27" customHeight="1">
      <c r="A139" s="26" t="s">
        <v>141</v>
      </c>
      <c r="B139" s="294"/>
      <c r="C139" s="53">
        <v>2</v>
      </c>
      <c r="D139" s="48">
        <v>0.308</v>
      </c>
      <c r="E139" s="49"/>
      <c r="F139" s="49"/>
      <c r="G139" s="151"/>
      <c r="H139" s="151"/>
      <c r="I139" s="152"/>
      <c r="J139" s="49"/>
      <c r="K139" s="2"/>
    </row>
    <row r="140" spans="1:11" ht="27" customHeight="1">
      <c r="A140" s="26" t="s">
        <v>142</v>
      </c>
      <c r="B140" s="294"/>
      <c r="C140" s="53">
        <v>3</v>
      </c>
      <c r="D140" s="48">
        <v>0.502</v>
      </c>
      <c r="E140" s="49"/>
      <c r="F140" s="49"/>
      <c r="G140" s="50">
        <v>1.7</v>
      </c>
      <c r="H140" s="151"/>
      <c r="I140" s="152"/>
      <c r="J140" s="49"/>
      <c r="K140" s="2"/>
    </row>
    <row r="141" spans="1:11" ht="27" customHeight="1">
      <c r="A141" s="26" t="s">
        <v>143</v>
      </c>
      <c r="B141" s="294"/>
      <c r="C141" s="53">
        <v>4</v>
      </c>
      <c r="D141" s="48">
        <v>0.54200000000000004</v>
      </c>
      <c r="E141" s="48">
        <v>0.21299999999999999</v>
      </c>
      <c r="F141" s="49"/>
      <c r="G141" s="50">
        <v>1.7</v>
      </c>
      <c r="H141" s="151"/>
      <c r="I141" s="152"/>
      <c r="J141" s="49"/>
      <c r="K141" s="2"/>
    </row>
    <row r="142" spans="1:11" ht="27" customHeight="1">
      <c r="A142" s="26" t="s">
        <v>144</v>
      </c>
      <c r="B142" s="294"/>
      <c r="C142" s="53">
        <v>4</v>
      </c>
      <c r="D142" s="48">
        <v>0.253</v>
      </c>
      <c r="E142" s="49"/>
      <c r="F142" s="49"/>
      <c r="G142" s="151"/>
      <c r="H142" s="151"/>
      <c r="I142" s="152"/>
      <c r="J142" s="49"/>
      <c r="K142" s="2"/>
    </row>
    <row r="143" spans="1:11" ht="27" customHeight="1">
      <c r="A143" s="26" t="s">
        <v>145</v>
      </c>
      <c r="B143" s="294"/>
      <c r="C143" s="53" t="s">
        <v>20</v>
      </c>
      <c r="D143" s="48">
        <v>0.52500000000000002</v>
      </c>
      <c r="E143" s="48">
        <v>0.21099999999999999</v>
      </c>
      <c r="F143" s="49"/>
      <c r="G143" s="50">
        <v>6.39</v>
      </c>
      <c r="H143" s="151"/>
      <c r="I143" s="152"/>
      <c r="J143" s="49"/>
      <c r="K143" s="2"/>
    </row>
    <row r="144" spans="1:11" ht="27" customHeight="1">
      <c r="A144" s="26" t="s">
        <v>146</v>
      </c>
      <c r="B144" s="294"/>
      <c r="C144" s="53" t="s">
        <v>20</v>
      </c>
      <c r="D144" s="48">
        <v>0.60399999999999998</v>
      </c>
      <c r="E144" s="48">
        <v>0.29899999999999999</v>
      </c>
      <c r="F144" s="49"/>
      <c r="G144" s="50">
        <v>1.58</v>
      </c>
      <c r="H144" s="151"/>
      <c r="I144" s="152"/>
      <c r="J144" s="49"/>
      <c r="K144" s="2"/>
    </row>
    <row r="145" spans="1:11" ht="27" customHeight="1">
      <c r="A145" s="26" t="s">
        <v>147</v>
      </c>
      <c r="B145" s="294"/>
      <c r="C145" s="53" t="s">
        <v>20</v>
      </c>
      <c r="D145" s="48">
        <v>0.53800000000000003</v>
      </c>
      <c r="E145" s="48">
        <v>0.32900000000000001</v>
      </c>
      <c r="F145" s="49"/>
      <c r="G145" s="50">
        <v>72.47</v>
      </c>
      <c r="H145" s="151"/>
      <c r="I145" s="152"/>
      <c r="J145" s="49"/>
      <c r="K145" s="2"/>
    </row>
    <row r="146" spans="1:11" ht="27" customHeight="1">
      <c r="A146" s="26" t="s">
        <v>577</v>
      </c>
      <c r="B146" s="294"/>
      <c r="C146" s="53"/>
      <c r="D146" s="156">
        <v>2.1080000000000001</v>
      </c>
      <c r="E146" s="157">
        <v>0.41299999999999998</v>
      </c>
      <c r="F146" s="158">
        <v>0.21299999999999999</v>
      </c>
      <c r="G146" s="50">
        <v>0.86</v>
      </c>
      <c r="H146" s="151"/>
      <c r="I146" s="152"/>
      <c r="J146" s="49"/>
      <c r="K146" s="2"/>
    </row>
    <row r="147" spans="1:11" ht="27" customHeight="1">
      <c r="A147" s="26" t="s">
        <v>578</v>
      </c>
      <c r="B147" s="294"/>
      <c r="C147" s="53"/>
      <c r="D147" s="156">
        <v>1.974</v>
      </c>
      <c r="E147" s="157">
        <v>0.39800000000000002</v>
      </c>
      <c r="F147" s="158">
        <v>0.21199999999999999</v>
      </c>
      <c r="G147" s="50">
        <v>1.7</v>
      </c>
      <c r="H147" s="151"/>
      <c r="I147" s="152"/>
      <c r="J147" s="49"/>
      <c r="K147" s="2"/>
    </row>
    <row r="148" spans="1:11" ht="27" customHeight="1">
      <c r="A148" s="26" t="s">
        <v>148</v>
      </c>
      <c r="B148" s="294"/>
      <c r="C148" s="53"/>
      <c r="D148" s="156">
        <v>1.466</v>
      </c>
      <c r="E148" s="157">
        <v>0.33600000000000002</v>
      </c>
      <c r="F148" s="158">
        <v>0.20799999999999999</v>
      </c>
      <c r="G148" s="50">
        <v>2.5499999999999998</v>
      </c>
      <c r="H148" s="50">
        <v>0.71</v>
      </c>
      <c r="I148" s="153">
        <v>1.48</v>
      </c>
      <c r="J148" s="48">
        <v>3.6999999999999998E-2</v>
      </c>
      <c r="K148" s="2"/>
    </row>
    <row r="149" spans="1:11" ht="27" customHeight="1">
      <c r="A149" s="26" t="s">
        <v>149</v>
      </c>
      <c r="B149" s="294"/>
      <c r="C149" s="53"/>
      <c r="D149" s="156">
        <v>1.595</v>
      </c>
      <c r="E149" s="157">
        <v>0.41599999999999998</v>
      </c>
      <c r="F149" s="158">
        <v>0.29499999999999998</v>
      </c>
      <c r="G149" s="50">
        <v>2.87</v>
      </c>
      <c r="H149" s="50">
        <v>1.27</v>
      </c>
      <c r="I149" s="153">
        <v>1.97</v>
      </c>
      <c r="J149" s="48">
        <v>3.6999999999999998E-2</v>
      </c>
      <c r="K149" s="2"/>
    </row>
    <row r="150" spans="1:11" ht="27" customHeight="1">
      <c r="A150" s="26" t="s">
        <v>150</v>
      </c>
      <c r="B150" s="294"/>
      <c r="C150" s="53"/>
      <c r="D150" s="156">
        <v>1.2090000000000001</v>
      </c>
      <c r="E150" s="157">
        <v>0.39700000000000002</v>
      </c>
      <c r="F150" s="158">
        <v>0.32800000000000001</v>
      </c>
      <c r="G150" s="50">
        <v>29.83</v>
      </c>
      <c r="H150" s="50">
        <v>1.75</v>
      </c>
      <c r="I150" s="153">
        <v>2.59</v>
      </c>
      <c r="J150" s="48">
        <v>2.1999999999999999E-2</v>
      </c>
      <c r="K150" s="2"/>
    </row>
    <row r="151" spans="1:11" ht="27" customHeight="1">
      <c r="A151" s="26" t="s">
        <v>206</v>
      </c>
      <c r="B151" s="294"/>
      <c r="C151" s="53">
        <v>8</v>
      </c>
      <c r="D151" s="48">
        <v>0.60299999999999998</v>
      </c>
      <c r="E151" s="49"/>
      <c r="F151" s="49"/>
      <c r="G151" s="151"/>
      <c r="H151" s="151"/>
      <c r="I151" s="154"/>
      <c r="J151" s="49"/>
      <c r="K151" s="2"/>
    </row>
    <row r="152" spans="1:11" ht="27" customHeight="1">
      <c r="A152" s="26" t="s">
        <v>207</v>
      </c>
      <c r="B152" s="294"/>
      <c r="C152" s="53">
        <v>1</v>
      </c>
      <c r="D152" s="48">
        <v>0.66300000000000003</v>
      </c>
      <c r="E152" s="49"/>
      <c r="F152" s="49"/>
      <c r="G152" s="151"/>
      <c r="H152" s="151"/>
      <c r="I152" s="154"/>
      <c r="J152" s="49"/>
      <c r="K152" s="2"/>
    </row>
    <row r="153" spans="1:11" ht="27" customHeight="1">
      <c r="A153" s="26" t="s">
        <v>208</v>
      </c>
      <c r="B153" s="294"/>
      <c r="C153" s="53">
        <v>1</v>
      </c>
      <c r="D153" s="48">
        <v>0.89400000000000002</v>
      </c>
      <c r="E153" s="49"/>
      <c r="F153" s="49"/>
      <c r="G153" s="151"/>
      <c r="H153" s="151"/>
      <c r="I153" s="152"/>
      <c r="J153" s="49"/>
      <c r="K153" s="2"/>
    </row>
    <row r="154" spans="1:11" ht="27" customHeight="1">
      <c r="A154" s="26" t="s">
        <v>209</v>
      </c>
      <c r="B154" s="294"/>
      <c r="C154" s="53">
        <v>1</v>
      </c>
      <c r="D154" s="48">
        <v>0.54300000000000004</v>
      </c>
      <c r="E154" s="49"/>
      <c r="F154" s="49"/>
      <c r="G154" s="151"/>
      <c r="H154" s="151"/>
      <c r="I154" s="152"/>
      <c r="J154" s="49"/>
      <c r="K154" s="2"/>
    </row>
    <row r="155" spans="1:11" ht="27" customHeight="1">
      <c r="A155" s="26" t="s">
        <v>151</v>
      </c>
      <c r="B155" s="294"/>
      <c r="C155" s="53"/>
      <c r="D155" s="159">
        <v>5.4340000000000002</v>
      </c>
      <c r="E155" s="160">
        <v>0.56000000000000005</v>
      </c>
      <c r="F155" s="158">
        <v>0.39200000000000002</v>
      </c>
      <c r="G155" s="151"/>
      <c r="H155" s="151"/>
      <c r="I155" s="152"/>
      <c r="J155" s="49"/>
      <c r="K155" s="2"/>
    </row>
    <row r="156" spans="1:11" ht="27" customHeight="1">
      <c r="A156" s="26" t="s">
        <v>579</v>
      </c>
      <c r="B156" s="294"/>
      <c r="C156" s="53" t="s">
        <v>2254</v>
      </c>
      <c r="D156" s="48">
        <v>-0.23200000000000001</v>
      </c>
      <c r="E156" s="49"/>
      <c r="F156" s="49"/>
      <c r="G156" s="151"/>
      <c r="H156" s="151"/>
      <c r="I156" s="152"/>
      <c r="J156" s="49"/>
      <c r="K156" s="2"/>
    </row>
    <row r="157" spans="1:11" ht="27" customHeight="1">
      <c r="A157" s="26" t="s">
        <v>152</v>
      </c>
      <c r="B157" s="294"/>
      <c r="C157" s="53">
        <v>8</v>
      </c>
      <c r="D157" s="48">
        <v>-0.22800000000000001</v>
      </c>
      <c r="E157" s="49"/>
      <c r="F157" s="49"/>
      <c r="G157" s="151"/>
      <c r="H157" s="151"/>
      <c r="I157" s="152"/>
      <c r="J157" s="49"/>
      <c r="K157" s="2"/>
    </row>
    <row r="158" spans="1:11" ht="27" customHeight="1">
      <c r="A158" s="26" t="s">
        <v>153</v>
      </c>
      <c r="B158" s="294"/>
      <c r="C158" s="53"/>
      <c r="D158" s="48">
        <v>-0.23200000000000001</v>
      </c>
      <c r="E158" s="49"/>
      <c r="F158" s="49"/>
      <c r="G158" s="151"/>
      <c r="H158" s="151"/>
      <c r="I158" s="152"/>
      <c r="J158" s="48">
        <v>5.1999999999999998E-2</v>
      </c>
      <c r="K158" s="2"/>
    </row>
    <row r="159" spans="1:11" ht="27" customHeight="1">
      <c r="A159" s="26" t="s">
        <v>154</v>
      </c>
      <c r="B159" s="294"/>
      <c r="C159" s="53"/>
      <c r="D159" s="156">
        <v>-1.8080000000000001</v>
      </c>
      <c r="E159" s="157">
        <v>-0.20100000000000001</v>
      </c>
      <c r="F159" s="158">
        <v>-1.2E-2</v>
      </c>
      <c r="G159" s="151"/>
      <c r="H159" s="151"/>
      <c r="I159" s="152"/>
      <c r="J159" s="48">
        <v>5.1999999999999998E-2</v>
      </c>
      <c r="K159" s="2"/>
    </row>
    <row r="160" spans="1:11" ht="27" customHeight="1">
      <c r="A160" s="26" t="s">
        <v>155</v>
      </c>
      <c r="B160" s="294"/>
      <c r="C160" s="53"/>
      <c r="D160" s="48">
        <v>-0.22800000000000001</v>
      </c>
      <c r="E160" s="49"/>
      <c r="F160" s="49"/>
      <c r="G160" s="151"/>
      <c r="H160" s="151"/>
      <c r="I160" s="152"/>
      <c r="J160" s="48">
        <v>4.9000000000000002E-2</v>
      </c>
      <c r="K160" s="2"/>
    </row>
    <row r="161" spans="1:11" ht="27" customHeight="1">
      <c r="A161" s="26" t="s">
        <v>156</v>
      </c>
      <c r="B161" s="294"/>
      <c r="C161" s="53"/>
      <c r="D161" s="156">
        <v>-1.79</v>
      </c>
      <c r="E161" s="157">
        <v>-0.19500000000000001</v>
      </c>
      <c r="F161" s="158">
        <v>-1.2E-2</v>
      </c>
      <c r="G161" s="151"/>
      <c r="H161" s="151"/>
      <c r="I161" s="152"/>
      <c r="J161" s="48">
        <v>4.9000000000000002E-2</v>
      </c>
      <c r="K161" s="2"/>
    </row>
    <row r="162" spans="1:11" ht="27" customHeight="1">
      <c r="A162" s="26" t="s">
        <v>157</v>
      </c>
      <c r="B162" s="294"/>
      <c r="C162" s="53"/>
      <c r="D162" s="48">
        <v>-0.20699999999999999</v>
      </c>
      <c r="E162" s="49"/>
      <c r="F162" s="49"/>
      <c r="G162" s="50">
        <v>27.06</v>
      </c>
      <c r="H162" s="151"/>
      <c r="I162" s="152"/>
      <c r="J162" s="48">
        <v>5.7000000000000002E-2</v>
      </c>
      <c r="K162" s="2"/>
    </row>
    <row r="163" spans="1:11" ht="27" customHeight="1">
      <c r="A163" s="26" t="s">
        <v>158</v>
      </c>
      <c r="B163" s="294"/>
      <c r="C163" s="53"/>
      <c r="D163" s="156">
        <v>-1.6930000000000001</v>
      </c>
      <c r="E163" s="157">
        <v>-0.161</v>
      </c>
      <c r="F163" s="158">
        <v>-8.0000000000000002E-3</v>
      </c>
      <c r="G163" s="50">
        <v>27.06</v>
      </c>
      <c r="H163" s="151"/>
      <c r="I163" s="152"/>
      <c r="J163" s="48">
        <v>5.7000000000000002E-2</v>
      </c>
      <c r="K163" s="2"/>
    </row>
    <row r="164" spans="1:11" ht="27" customHeight="1">
      <c r="A164" s="26" t="s">
        <v>159</v>
      </c>
      <c r="B164" s="294"/>
      <c r="C164" s="53">
        <v>1</v>
      </c>
      <c r="D164" s="48">
        <v>0.185</v>
      </c>
      <c r="E164" s="49"/>
      <c r="F164" s="49"/>
      <c r="G164" s="50">
        <v>0.3</v>
      </c>
      <c r="H164" s="151"/>
      <c r="I164" s="152"/>
      <c r="J164" s="49"/>
      <c r="K164" s="2"/>
    </row>
    <row r="165" spans="1:11" ht="27" customHeight="1">
      <c r="A165" s="26" t="s">
        <v>160</v>
      </c>
      <c r="B165" s="294"/>
      <c r="C165" s="53">
        <v>2</v>
      </c>
      <c r="D165" s="48">
        <v>0.20699999999999999</v>
      </c>
      <c r="E165" s="48">
        <v>7.3999999999999996E-2</v>
      </c>
      <c r="F165" s="49"/>
      <c r="G165" s="50">
        <v>0.3</v>
      </c>
      <c r="H165" s="151"/>
      <c r="I165" s="152"/>
      <c r="J165" s="49"/>
      <c r="K165" s="2"/>
    </row>
    <row r="166" spans="1:11" ht="27" customHeight="1">
      <c r="A166" s="26" t="s">
        <v>161</v>
      </c>
      <c r="B166" s="294"/>
      <c r="C166" s="53">
        <v>2</v>
      </c>
      <c r="D166" s="48">
        <v>0.107</v>
      </c>
      <c r="E166" s="49"/>
      <c r="F166" s="49"/>
      <c r="G166" s="151"/>
      <c r="H166" s="151"/>
      <c r="I166" s="152"/>
      <c r="J166" s="49"/>
      <c r="K166" s="2"/>
    </row>
    <row r="167" spans="1:11" ht="27" customHeight="1">
      <c r="A167" s="26" t="s">
        <v>162</v>
      </c>
      <c r="B167" s="294"/>
      <c r="C167" s="53">
        <v>3</v>
      </c>
      <c r="D167" s="48">
        <v>0.17299999999999999</v>
      </c>
      <c r="E167" s="49"/>
      <c r="F167" s="49"/>
      <c r="G167" s="50">
        <v>0.59</v>
      </c>
      <c r="H167" s="151"/>
      <c r="I167" s="152"/>
      <c r="J167" s="49"/>
      <c r="K167" s="2"/>
    </row>
    <row r="168" spans="1:11" ht="27" customHeight="1">
      <c r="A168" s="26" t="s">
        <v>163</v>
      </c>
      <c r="B168" s="294"/>
      <c r="C168" s="53">
        <v>4</v>
      </c>
      <c r="D168" s="48">
        <v>0.187</v>
      </c>
      <c r="E168" s="48">
        <v>7.3999999999999996E-2</v>
      </c>
      <c r="F168" s="49"/>
      <c r="G168" s="50">
        <v>0.59</v>
      </c>
      <c r="H168" s="151"/>
      <c r="I168" s="152"/>
      <c r="J168" s="49"/>
      <c r="K168" s="2"/>
    </row>
    <row r="169" spans="1:11" ht="27" customHeight="1">
      <c r="A169" s="26" t="s">
        <v>164</v>
      </c>
      <c r="B169" s="294"/>
      <c r="C169" s="53">
        <v>4</v>
      </c>
      <c r="D169" s="48">
        <v>8.6999999999999994E-2</v>
      </c>
      <c r="E169" s="49"/>
      <c r="F169" s="49"/>
      <c r="G169" s="151"/>
      <c r="H169" s="151"/>
      <c r="I169" s="152"/>
      <c r="J169" s="49"/>
      <c r="K169" s="2"/>
    </row>
    <row r="170" spans="1:11" ht="27" customHeight="1">
      <c r="A170" s="26" t="s">
        <v>165</v>
      </c>
      <c r="B170" s="294"/>
      <c r="C170" s="53" t="s">
        <v>20</v>
      </c>
      <c r="D170" s="48">
        <v>0.18099999999999999</v>
      </c>
      <c r="E170" s="48">
        <v>7.2999999999999995E-2</v>
      </c>
      <c r="F170" s="49"/>
      <c r="G170" s="50">
        <v>2.21</v>
      </c>
      <c r="H170" s="151"/>
      <c r="I170" s="152"/>
      <c r="J170" s="49"/>
      <c r="K170" s="2"/>
    </row>
    <row r="171" spans="1:11" ht="27" customHeight="1">
      <c r="A171" s="26" t="s">
        <v>166</v>
      </c>
      <c r="B171" s="294"/>
      <c r="C171" s="53" t="s">
        <v>20</v>
      </c>
      <c r="D171" s="48">
        <v>0.20899999999999999</v>
      </c>
      <c r="E171" s="48">
        <v>0.10299999999999999</v>
      </c>
      <c r="F171" s="49"/>
      <c r="G171" s="50">
        <v>0.55000000000000004</v>
      </c>
      <c r="H171" s="151"/>
      <c r="I171" s="152"/>
      <c r="J171" s="49"/>
      <c r="K171" s="2"/>
    </row>
    <row r="172" spans="1:11" ht="27" customHeight="1">
      <c r="A172" s="26" t="s">
        <v>167</v>
      </c>
      <c r="B172" s="294"/>
      <c r="C172" s="53" t="s">
        <v>20</v>
      </c>
      <c r="D172" s="48">
        <v>0.186</v>
      </c>
      <c r="E172" s="48">
        <v>0.114</v>
      </c>
      <c r="F172" s="49"/>
      <c r="G172" s="50">
        <v>25.04</v>
      </c>
      <c r="H172" s="151"/>
      <c r="I172" s="152"/>
      <c r="J172" s="49"/>
      <c r="K172" s="2"/>
    </row>
    <row r="173" spans="1:11" ht="27" customHeight="1">
      <c r="A173" s="26" t="s">
        <v>580</v>
      </c>
      <c r="B173" s="294"/>
      <c r="C173" s="53"/>
      <c r="D173" s="156">
        <v>0.72799999999999998</v>
      </c>
      <c r="E173" s="157">
        <v>0.14299999999999999</v>
      </c>
      <c r="F173" s="158">
        <v>7.3999999999999996E-2</v>
      </c>
      <c r="G173" s="50">
        <v>0.3</v>
      </c>
      <c r="H173" s="151"/>
      <c r="I173" s="152"/>
      <c r="J173" s="49"/>
      <c r="K173" s="2"/>
    </row>
    <row r="174" spans="1:11" ht="27" customHeight="1">
      <c r="A174" s="26" t="s">
        <v>581</v>
      </c>
      <c r="B174" s="294"/>
      <c r="C174" s="53"/>
      <c r="D174" s="156">
        <v>0.68200000000000005</v>
      </c>
      <c r="E174" s="157">
        <v>0.13700000000000001</v>
      </c>
      <c r="F174" s="158">
        <v>7.2999999999999995E-2</v>
      </c>
      <c r="G174" s="50">
        <v>0.59</v>
      </c>
      <c r="H174" s="151"/>
      <c r="I174" s="152"/>
      <c r="J174" s="49"/>
      <c r="K174" s="2"/>
    </row>
    <row r="175" spans="1:11" ht="27" customHeight="1">
      <c r="A175" s="26" t="s">
        <v>168</v>
      </c>
      <c r="B175" s="294"/>
      <c r="C175" s="53"/>
      <c r="D175" s="156">
        <v>0.50600000000000001</v>
      </c>
      <c r="E175" s="157">
        <v>0.11600000000000001</v>
      </c>
      <c r="F175" s="158">
        <v>7.1999999999999995E-2</v>
      </c>
      <c r="G175" s="50">
        <v>0.88</v>
      </c>
      <c r="H175" s="50">
        <v>0.24</v>
      </c>
      <c r="I175" s="153">
        <v>0.51</v>
      </c>
      <c r="J175" s="48">
        <v>1.2999999999999999E-2</v>
      </c>
      <c r="K175" s="2"/>
    </row>
    <row r="176" spans="1:11" ht="27" customHeight="1">
      <c r="A176" s="26" t="s">
        <v>169</v>
      </c>
      <c r="B176" s="294"/>
      <c r="C176" s="53"/>
      <c r="D176" s="156">
        <v>0.55100000000000005</v>
      </c>
      <c r="E176" s="157">
        <v>0.14399999999999999</v>
      </c>
      <c r="F176" s="158">
        <v>0.10199999999999999</v>
      </c>
      <c r="G176" s="50">
        <v>0.99</v>
      </c>
      <c r="H176" s="50">
        <v>0.44</v>
      </c>
      <c r="I176" s="153">
        <v>0.68</v>
      </c>
      <c r="J176" s="48">
        <v>1.2999999999999999E-2</v>
      </c>
      <c r="K176" s="2"/>
    </row>
    <row r="177" spans="1:11" ht="27.75" customHeight="1">
      <c r="A177" s="26" t="s">
        <v>170</v>
      </c>
      <c r="B177" s="294"/>
      <c r="C177" s="53"/>
      <c r="D177" s="156">
        <v>0.41799999999999998</v>
      </c>
      <c r="E177" s="157">
        <v>0.13700000000000001</v>
      </c>
      <c r="F177" s="158">
        <v>0.113</v>
      </c>
      <c r="G177" s="50">
        <v>10.31</v>
      </c>
      <c r="H177" s="50">
        <v>0.6</v>
      </c>
      <c r="I177" s="153">
        <v>0.89</v>
      </c>
      <c r="J177" s="48">
        <v>8.0000000000000002E-3</v>
      </c>
      <c r="K177" s="2"/>
    </row>
    <row r="178" spans="1:11" ht="27.75" customHeight="1">
      <c r="A178" s="26" t="s">
        <v>210</v>
      </c>
      <c r="B178" s="294"/>
      <c r="C178" s="53">
        <v>8</v>
      </c>
      <c r="D178" s="48">
        <v>0.20799999999999999</v>
      </c>
      <c r="E178" s="49"/>
      <c r="F178" s="49"/>
      <c r="G178" s="151"/>
      <c r="H178" s="151"/>
      <c r="I178" s="154"/>
      <c r="J178" s="49"/>
      <c r="K178" s="2"/>
    </row>
    <row r="179" spans="1:11" ht="27.75" customHeight="1">
      <c r="A179" s="26" t="s">
        <v>211</v>
      </c>
      <c r="B179" s="294"/>
      <c r="C179" s="53">
        <v>1</v>
      </c>
      <c r="D179" s="48">
        <v>0.22900000000000001</v>
      </c>
      <c r="E179" s="49"/>
      <c r="F179" s="49"/>
      <c r="G179" s="151"/>
      <c r="H179" s="151"/>
      <c r="I179" s="154"/>
      <c r="J179" s="49"/>
      <c r="K179" s="2"/>
    </row>
    <row r="180" spans="1:11" ht="27.75" customHeight="1">
      <c r="A180" s="26" t="s">
        <v>212</v>
      </c>
      <c r="B180" s="294"/>
      <c r="C180" s="53">
        <v>1</v>
      </c>
      <c r="D180" s="48">
        <v>0.309</v>
      </c>
      <c r="E180" s="49"/>
      <c r="F180" s="49"/>
      <c r="G180" s="151"/>
      <c r="H180" s="151"/>
      <c r="I180" s="152"/>
      <c r="J180" s="49"/>
      <c r="K180" s="2"/>
    </row>
    <row r="181" spans="1:11" ht="27.75" customHeight="1">
      <c r="A181" s="26" t="s">
        <v>213</v>
      </c>
      <c r="B181" s="294"/>
      <c r="C181" s="53">
        <v>1</v>
      </c>
      <c r="D181" s="48">
        <v>0.188</v>
      </c>
      <c r="E181" s="49"/>
      <c r="F181" s="49"/>
      <c r="G181" s="151"/>
      <c r="H181" s="151"/>
      <c r="I181" s="152"/>
      <c r="J181" s="49"/>
      <c r="K181" s="2"/>
    </row>
    <row r="182" spans="1:11" ht="27.75" customHeight="1">
      <c r="A182" s="26" t="s">
        <v>171</v>
      </c>
      <c r="B182" s="294"/>
      <c r="C182" s="53"/>
      <c r="D182" s="159">
        <v>1.877</v>
      </c>
      <c r="E182" s="160">
        <v>0.19400000000000001</v>
      </c>
      <c r="F182" s="158">
        <v>0.13600000000000001</v>
      </c>
      <c r="G182" s="151"/>
      <c r="H182" s="151"/>
      <c r="I182" s="152"/>
      <c r="J182" s="49"/>
      <c r="K182" s="2"/>
    </row>
    <row r="183" spans="1:11" ht="27.75" customHeight="1">
      <c r="A183" s="26" t="s">
        <v>582</v>
      </c>
      <c r="B183" s="294"/>
      <c r="C183" s="53" t="s">
        <v>2254</v>
      </c>
      <c r="D183" s="48">
        <v>-0.08</v>
      </c>
      <c r="E183" s="49"/>
      <c r="F183" s="49"/>
      <c r="G183" s="151"/>
      <c r="H183" s="151"/>
      <c r="I183" s="152"/>
      <c r="J183" s="49"/>
      <c r="K183" s="2"/>
    </row>
    <row r="184" spans="1:11" ht="27.75" customHeight="1">
      <c r="A184" s="26" t="s">
        <v>172</v>
      </c>
      <c r="B184" s="294"/>
      <c r="C184" s="53">
        <v>8</v>
      </c>
      <c r="D184" s="48">
        <v>-7.9000000000000001E-2</v>
      </c>
      <c r="E184" s="49"/>
      <c r="F184" s="49"/>
      <c r="G184" s="151"/>
      <c r="H184" s="151"/>
      <c r="I184" s="152"/>
      <c r="J184" s="49"/>
      <c r="K184" s="2"/>
    </row>
    <row r="185" spans="1:11" ht="27.75" customHeight="1">
      <c r="A185" s="26" t="s">
        <v>173</v>
      </c>
      <c r="B185" s="294"/>
      <c r="C185" s="53"/>
      <c r="D185" s="48">
        <v>-0.08</v>
      </c>
      <c r="E185" s="49"/>
      <c r="F185" s="49"/>
      <c r="G185" s="151"/>
      <c r="H185" s="151"/>
      <c r="I185" s="152"/>
      <c r="J185" s="48">
        <v>1.7999999999999999E-2</v>
      </c>
      <c r="K185" s="2"/>
    </row>
    <row r="186" spans="1:11" ht="27.75" customHeight="1">
      <c r="A186" s="26" t="s">
        <v>174</v>
      </c>
      <c r="B186" s="294"/>
      <c r="C186" s="53"/>
      <c r="D186" s="156">
        <v>-0.625</v>
      </c>
      <c r="E186" s="157">
        <v>-7.0000000000000007E-2</v>
      </c>
      <c r="F186" s="158">
        <v>-4.0000000000000001E-3</v>
      </c>
      <c r="G186" s="151"/>
      <c r="H186" s="151"/>
      <c r="I186" s="152"/>
      <c r="J186" s="48">
        <v>1.7999999999999999E-2</v>
      </c>
      <c r="K186" s="2"/>
    </row>
    <row r="187" spans="1:11" ht="27.75" customHeight="1">
      <c r="A187" s="26" t="s">
        <v>175</v>
      </c>
      <c r="B187" s="294"/>
      <c r="C187" s="53"/>
      <c r="D187" s="48">
        <v>-7.9000000000000001E-2</v>
      </c>
      <c r="E187" s="49"/>
      <c r="F187" s="49"/>
      <c r="G187" s="151"/>
      <c r="H187" s="151"/>
      <c r="I187" s="152"/>
      <c r="J187" s="48">
        <v>1.7000000000000001E-2</v>
      </c>
      <c r="K187" s="2"/>
    </row>
    <row r="188" spans="1:11" ht="27.75" customHeight="1">
      <c r="A188" s="26" t="s">
        <v>176</v>
      </c>
      <c r="B188" s="294"/>
      <c r="C188" s="53"/>
      <c r="D188" s="156">
        <v>-0.61799999999999999</v>
      </c>
      <c r="E188" s="157">
        <v>-6.7000000000000004E-2</v>
      </c>
      <c r="F188" s="158">
        <v>-4.0000000000000001E-3</v>
      </c>
      <c r="G188" s="151"/>
      <c r="H188" s="151"/>
      <c r="I188" s="152"/>
      <c r="J188" s="48">
        <v>1.7000000000000001E-2</v>
      </c>
      <c r="K188" s="2"/>
    </row>
    <row r="189" spans="1:11" ht="27.75" customHeight="1">
      <c r="A189" s="26" t="s">
        <v>177</v>
      </c>
      <c r="B189" s="294"/>
      <c r="C189" s="53"/>
      <c r="D189" s="48">
        <v>-7.0999999999999994E-2</v>
      </c>
      <c r="E189" s="49"/>
      <c r="F189" s="49"/>
      <c r="G189" s="50">
        <v>9.35</v>
      </c>
      <c r="H189" s="151"/>
      <c r="I189" s="152"/>
      <c r="J189" s="48">
        <v>0.02</v>
      </c>
      <c r="K189" s="2"/>
    </row>
    <row r="190" spans="1:11" ht="27.75" customHeight="1">
      <c r="A190" s="26" t="s">
        <v>178</v>
      </c>
      <c r="B190" s="294"/>
      <c r="C190" s="53"/>
      <c r="D190" s="156">
        <v>-0.58499999999999996</v>
      </c>
      <c r="E190" s="157">
        <v>-5.6000000000000001E-2</v>
      </c>
      <c r="F190" s="158">
        <v>-3.0000000000000001E-3</v>
      </c>
      <c r="G190" s="50">
        <v>9.35</v>
      </c>
      <c r="H190" s="151"/>
      <c r="I190" s="152"/>
      <c r="J190" s="48">
        <v>0.02</v>
      </c>
      <c r="K190" s="2"/>
    </row>
  </sheetData>
  <mergeCells count="9">
    <mergeCell ref="H9:J9"/>
    <mergeCell ref="C9:D9"/>
    <mergeCell ref="B1:D1"/>
    <mergeCell ref="F1:H1"/>
    <mergeCell ref="A2:J2"/>
    <mergeCell ref="A4:D4"/>
    <mergeCell ref="F4:J4"/>
    <mergeCell ref="F5:G5"/>
    <mergeCell ref="B8:D8"/>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190"/>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3" ht="27.75" customHeight="1">
      <c r="A1" s="14" t="s">
        <v>87</v>
      </c>
      <c r="B1" s="379"/>
      <c r="C1" s="379"/>
      <c r="D1" s="379"/>
      <c r="F1" s="380"/>
      <c r="G1" s="380"/>
      <c r="H1" s="380"/>
      <c r="I1" s="4"/>
      <c r="J1" s="2"/>
      <c r="K1" s="2"/>
    </row>
    <row r="2" spans="1:13" ht="31.5" customHeight="1">
      <c r="A2" s="381" t="str">
        <f>Overview!B4&amp; " - Effective from "&amp;Overview!D4&amp;" - "&amp;Overview!E4&amp;" LDNO tariffs in UKPN LPN Area (GSP Group _C)"</f>
        <v>Southern Electric Power Distribution plc - Effective from 1 April 2020 - Final LDNO tariffs in UKPN LPN Area (GSP Group _C)</v>
      </c>
      <c r="B2" s="381"/>
      <c r="C2" s="381"/>
      <c r="D2" s="381"/>
      <c r="E2" s="381"/>
      <c r="F2" s="381"/>
      <c r="G2" s="381"/>
      <c r="H2" s="381"/>
      <c r="I2" s="381"/>
      <c r="J2" s="381"/>
    </row>
    <row r="3" spans="1:13" ht="8.25" customHeight="1">
      <c r="A3" s="97"/>
      <c r="B3" s="97"/>
      <c r="C3" s="97"/>
      <c r="D3" s="97"/>
      <c r="E3" s="97"/>
      <c r="F3" s="97"/>
      <c r="G3" s="97"/>
      <c r="H3" s="97"/>
      <c r="I3" s="97"/>
      <c r="J3" s="97"/>
    </row>
    <row r="4" spans="1:13" s="117" customFormat="1" ht="27" customHeight="1">
      <c r="A4" s="381" t="s">
        <v>496</v>
      </c>
      <c r="B4" s="381"/>
      <c r="C4" s="381"/>
      <c r="D4" s="381"/>
      <c r="E4" s="173"/>
      <c r="F4" s="381" t="s">
        <v>495</v>
      </c>
      <c r="G4" s="381"/>
      <c r="H4" s="381"/>
      <c r="I4" s="381"/>
      <c r="J4" s="381"/>
      <c r="K4" s="174"/>
      <c r="L4" s="174"/>
    </row>
    <row r="5" spans="1:13" s="117" customFormat="1" ht="32.25" customHeight="1">
      <c r="A5" s="175" t="s">
        <v>80</v>
      </c>
      <c r="B5" s="176" t="s">
        <v>487</v>
      </c>
      <c r="C5" s="177" t="s">
        <v>488</v>
      </c>
      <c r="D5" s="178" t="s">
        <v>489</v>
      </c>
      <c r="E5" s="97"/>
      <c r="F5" s="382"/>
      <c r="G5" s="383"/>
      <c r="H5" s="179" t="s">
        <v>493</v>
      </c>
      <c r="I5" s="180" t="s">
        <v>494</v>
      </c>
      <c r="J5" s="178" t="s">
        <v>489</v>
      </c>
      <c r="K5" s="97"/>
      <c r="L5" s="174"/>
      <c r="M5" s="174"/>
    </row>
    <row r="6" spans="1:13" ht="56.25" customHeight="1">
      <c r="A6" s="209" t="s">
        <v>490</v>
      </c>
      <c r="B6" s="22" t="s">
        <v>734</v>
      </c>
      <c r="C6" s="207" t="s">
        <v>735</v>
      </c>
      <c r="D6" s="185" t="s">
        <v>719</v>
      </c>
      <c r="E6" s="93"/>
      <c r="F6" s="333" t="s">
        <v>736</v>
      </c>
      <c r="G6" s="333"/>
      <c r="H6" s="22" t="s">
        <v>737</v>
      </c>
      <c r="I6" s="211" t="s">
        <v>738</v>
      </c>
      <c r="J6" s="185" t="s">
        <v>719</v>
      </c>
      <c r="K6" s="93"/>
      <c r="L6" s="4"/>
      <c r="M6" s="4"/>
    </row>
    <row r="7" spans="1:13" ht="56.25" customHeight="1">
      <c r="A7" s="209" t="s">
        <v>83</v>
      </c>
      <c r="B7" s="206"/>
      <c r="C7" s="203"/>
      <c r="D7" s="211" t="s">
        <v>720</v>
      </c>
      <c r="E7" s="93"/>
      <c r="F7" s="333" t="s">
        <v>491</v>
      </c>
      <c r="G7" s="333"/>
      <c r="H7" s="205" t="s">
        <v>717</v>
      </c>
      <c r="I7" s="211" t="s">
        <v>718</v>
      </c>
      <c r="J7" s="185" t="s">
        <v>719</v>
      </c>
      <c r="K7" s="93"/>
      <c r="L7" s="4"/>
      <c r="M7" s="4"/>
    </row>
    <row r="8" spans="1:13" ht="55.5" customHeight="1">
      <c r="A8" s="215" t="s">
        <v>81</v>
      </c>
      <c r="B8" s="329" t="s">
        <v>723</v>
      </c>
      <c r="C8" s="330"/>
      <c r="D8" s="331"/>
      <c r="E8" s="93"/>
      <c r="F8" s="333" t="s">
        <v>739</v>
      </c>
      <c r="G8" s="333"/>
      <c r="H8" s="206"/>
      <c r="I8" s="211" t="s">
        <v>722</v>
      </c>
      <c r="J8" s="185" t="s">
        <v>719</v>
      </c>
      <c r="K8" s="93"/>
      <c r="L8" s="4"/>
      <c r="M8" s="4"/>
    </row>
    <row r="9" spans="1:13" s="95" customFormat="1" ht="55.5" customHeight="1">
      <c r="B9" s="93"/>
      <c r="C9" s="93"/>
      <c r="D9" s="93"/>
      <c r="E9" s="204"/>
      <c r="F9" s="333" t="s">
        <v>724</v>
      </c>
      <c r="G9" s="333"/>
      <c r="H9" s="206"/>
      <c r="I9" s="206"/>
      <c r="J9" s="211" t="s">
        <v>720</v>
      </c>
      <c r="K9" s="94"/>
      <c r="L9" s="94"/>
    </row>
    <row r="10" spans="1:13" s="95" customFormat="1" ht="36.75" customHeight="1">
      <c r="B10" s="93"/>
      <c r="C10" s="93"/>
      <c r="D10" s="93"/>
      <c r="E10" s="93"/>
      <c r="F10" s="333" t="s">
        <v>81</v>
      </c>
      <c r="G10" s="333"/>
      <c r="H10" s="333" t="s">
        <v>723</v>
      </c>
      <c r="I10" s="333"/>
      <c r="J10" s="333"/>
      <c r="K10" s="94"/>
      <c r="L10" s="94"/>
    </row>
    <row r="11" spans="1:13" s="95" customFormat="1" ht="12" customHeight="1">
      <c r="A11" s="93"/>
      <c r="B11" s="93"/>
      <c r="C11" s="93"/>
      <c r="D11" s="93"/>
      <c r="E11" s="93"/>
      <c r="F11" s="98"/>
      <c r="G11" s="98"/>
      <c r="H11" s="99"/>
      <c r="I11" s="99"/>
      <c r="J11" s="99"/>
      <c r="K11" s="94"/>
      <c r="L11" s="94"/>
    </row>
    <row r="12" spans="1:13" ht="66" customHeight="1">
      <c r="A12" s="42" t="s">
        <v>683</v>
      </c>
      <c r="B12" s="42" t="s">
        <v>193</v>
      </c>
      <c r="C12" s="25" t="s">
        <v>92</v>
      </c>
      <c r="D12" s="293" t="s">
        <v>629</v>
      </c>
      <c r="E12" s="293" t="s">
        <v>630</v>
      </c>
      <c r="F12" s="293" t="s">
        <v>631</v>
      </c>
      <c r="G12" s="25" t="s">
        <v>93</v>
      </c>
      <c r="H12" s="25" t="s">
        <v>94</v>
      </c>
      <c r="I12" s="25" t="s">
        <v>684</v>
      </c>
      <c r="J12" s="25" t="s">
        <v>452</v>
      </c>
      <c r="K12" s="2"/>
    </row>
    <row r="13" spans="1:13" ht="27" customHeight="1">
      <c r="A13" s="26" t="s">
        <v>21</v>
      </c>
      <c r="B13" s="28"/>
      <c r="C13" s="53">
        <v>1</v>
      </c>
      <c r="D13" s="48">
        <v>1.6</v>
      </c>
      <c r="E13" s="49"/>
      <c r="F13" s="49"/>
      <c r="G13" s="54">
        <v>3.01</v>
      </c>
      <c r="H13" s="55"/>
      <c r="I13" s="296"/>
      <c r="J13" s="49"/>
      <c r="K13" s="2"/>
    </row>
    <row r="14" spans="1:13" ht="27" customHeight="1">
      <c r="A14" s="26" t="s">
        <v>22</v>
      </c>
      <c r="B14" s="28"/>
      <c r="C14" s="53">
        <v>2</v>
      </c>
      <c r="D14" s="48">
        <v>2.0960000000000001</v>
      </c>
      <c r="E14" s="48">
        <v>0</v>
      </c>
      <c r="F14" s="49"/>
      <c r="G14" s="54">
        <v>3.01</v>
      </c>
      <c r="H14" s="55"/>
      <c r="I14" s="296"/>
      <c r="J14" s="49"/>
      <c r="K14" s="2"/>
    </row>
    <row r="15" spans="1:13" ht="27" customHeight="1">
      <c r="A15" s="26" t="s">
        <v>23</v>
      </c>
      <c r="B15" s="28"/>
      <c r="C15" s="53">
        <v>2</v>
      </c>
      <c r="D15" s="48">
        <v>0</v>
      </c>
      <c r="E15" s="49"/>
      <c r="F15" s="49"/>
      <c r="G15" s="55"/>
      <c r="H15" s="55"/>
      <c r="I15" s="296"/>
      <c r="J15" s="49"/>
      <c r="K15" s="2"/>
    </row>
    <row r="16" spans="1:13" ht="27" customHeight="1">
      <c r="A16" s="26" t="s">
        <v>24</v>
      </c>
      <c r="B16" s="28"/>
      <c r="C16" s="53">
        <v>3</v>
      </c>
      <c r="D16" s="48">
        <v>1.0289999999999999</v>
      </c>
      <c r="E16" s="49"/>
      <c r="F16" s="49"/>
      <c r="G16" s="54">
        <v>3.01</v>
      </c>
      <c r="H16" s="55"/>
      <c r="I16" s="296"/>
      <c r="J16" s="49"/>
      <c r="K16" s="2"/>
    </row>
    <row r="17" spans="1:11" ht="27" customHeight="1">
      <c r="A17" s="26" t="s">
        <v>25</v>
      </c>
      <c r="B17" s="28"/>
      <c r="C17" s="53">
        <v>4</v>
      </c>
      <c r="D17" s="48">
        <v>1.472</v>
      </c>
      <c r="E17" s="48">
        <v>0</v>
      </c>
      <c r="F17" s="49"/>
      <c r="G17" s="54">
        <v>3.01</v>
      </c>
      <c r="H17" s="55"/>
      <c r="I17" s="296"/>
      <c r="J17" s="49"/>
      <c r="K17" s="2"/>
    </row>
    <row r="18" spans="1:11" ht="27" customHeight="1">
      <c r="A18" s="26" t="s">
        <v>26</v>
      </c>
      <c r="B18" s="28"/>
      <c r="C18" s="53">
        <v>4</v>
      </c>
      <c r="D18" s="48">
        <v>7.0000000000000001E-3</v>
      </c>
      <c r="E18" s="49"/>
      <c r="F18" s="49"/>
      <c r="G18" s="55"/>
      <c r="H18" s="55"/>
      <c r="I18" s="296"/>
      <c r="J18" s="49"/>
      <c r="K18" s="2"/>
    </row>
    <row r="19" spans="1:11" ht="27" customHeight="1">
      <c r="A19" s="26" t="s">
        <v>27</v>
      </c>
      <c r="B19" s="28"/>
      <c r="C19" s="53" t="s">
        <v>20</v>
      </c>
      <c r="D19" s="48">
        <v>1.4810000000000001</v>
      </c>
      <c r="E19" s="48">
        <v>0</v>
      </c>
      <c r="F19" s="49"/>
      <c r="G19" s="54">
        <v>30.4</v>
      </c>
      <c r="H19" s="55"/>
      <c r="I19" s="296"/>
      <c r="J19" s="49"/>
      <c r="K19" s="2"/>
    </row>
    <row r="20" spans="1:11" ht="27" customHeight="1">
      <c r="A20" s="26" t="s">
        <v>562</v>
      </c>
      <c r="B20" s="28"/>
      <c r="C20" s="53">
        <v>0</v>
      </c>
      <c r="D20" s="297">
        <v>7.3230000000000004</v>
      </c>
      <c r="E20" s="298">
        <v>0.64600000000000002</v>
      </c>
      <c r="F20" s="299">
        <v>0</v>
      </c>
      <c r="G20" s="54">
        <v>3.01</v>
      </c>
      <c r="H20" s="55"/>
      <c r="I20" s="296"/>
      <c r="J20" s="49"/>
      <c r="K20" s="2"/>
    </row>
    <row r="21" spans="1:11" ht="27" customHeight="1">
      <c r="A21" s="26" t="s">
        <v>563</v>
      </c>
      <c r="B21" s="28"/>
      <c r="C21" s="53">
        <v>0</v>
      </c>
      <c r="D21" s="297">
        <v>4.1260000000000003</v>
      </c>
      <c r="E21" s="298">
        <v>0.25600000000000001</v>
      </c>
      <c r="F21" s="299">
        <v>0</v>
      </c>
      <c r="G21" s="54">
        <v>3.36</v>
      </c>
      <c r="H21" s="55"/>
      <c r="I21" s="296"/>
      <c r="J21" s="49"/>
      <c r="K21" s="2"/>
    </row>
    <row r="22" spans="1:11" ht="27" customHeight="1">
      <c r="A22" s="26" t="s">
        <v>28</v>
      </c>
      <c r="B22" s="28"/>
      <c r="C22" s="53">
        <v>0</v>
      </c>
      <c r="D22" s="297">
        <v>3.52</v>
      </c>
      <c r="E22" s="298">
        <v>0.13900000000000001</v>
      </c>
      <c r="F22" s="299">
        <v>0</v>
      </c>
      <c r="G22" s="54">
        <v>7.11</v>
      </c>
      <c r="H22" s="54">
        <v>3.21</v>
      </c>
      <c r="I22" s="155">
        <v>4.95</v>
      </c>
      <c r="J22" s="48">
        <v>0.28399999999999997</v>
      </c>
      <c r="K22" s="2"/>
    </row>
    <row r="23" spans="1:11" ht="27" customHeight="1">
      <c r="A23" s="26" t="s">
        <v>185</v>
      </c>
      <c r="B23" s="28"/>
      <c r="C23" s="53">
        <v>8</v>
      </c>
      <c r="D23" s="48">
        <v>1.889</v>
      </c>
      <c r="E23" s="49"/>
      <c r="F23" s="49"/>
      <c r="G23" s="55"/>
      <c r="H23" s="55"/>
      <c r="I23" s="296"/>
      <c r="J23" s="49"/>
      <c r="K23" s="2"/>
    </row>
    <row r="24" spans="1:11" ht="27" customHeight="1">
      <c r="A24" s="26" t="s">
        <v>186</v>
      </c>
      <c r="B24" s="28"/>
      <c r="C24" s="53">
        <v>1</v>
      </c>
      <c r="D24" s="48">
        <v>1.56</v>
      </c>
      <c r="E24" s="49"/>
      <c r="F24" s="49"/>
      <c r="G24" s="55"/>
      <c r="H24" s="55"/>
      <c r="I24" s="296"/>
      <c r="J24" s="49"/>
      <c r="K24" s="2"/>
    </row>
    <row r="25" spans="1:11" ht="27" customHeight="1">
      <c r="A25" s="26" t="s">
        <v>187</v>
      </c>
      <c r="B25" s="28"/>
      <c r="C25" s="53">
        <v>1</v>
      </c>
      <c r="D25" s="48">
        <v>2.9039999999999999</v>
      </c>
      <c r="E25" s="49"/>
      <c r="F25" s="49"/>
      <c r="G25" s="55"/>
      <c r="H25" s="55"/>
      <c r="I25" s="296"/>
      <c r="J25" s="49"/>
      <c r="K25" s="2"/>
    </row>
    <row r="26" spans="1:11" ht="27" customHeight="1">
      <c r="A26" s="26" t="s">
        <v>188</v>
      </c>
      <c r="B26" s="28"/>
      <c r="C26" s="53">
        <v>1</v>
      </c>
      <c r="D26" s="48">
        <v>2.242</v>
      </c>
      <c r="E26" s="49"/>
      <c r="F26" s="49"/>
      <c r="G26" s="55"/>
      <c r="H26" s="55"/>
      <c r="I26" s="296"/>
      <c r="J26" s="49"/>
      <c r="K26" s="2"/>
    </row>
    <row r="27" spans="1:11" ht="27" customHeight="1">
      <c r="A27" s="26" t="s">
        <v>29</v>
      </c>
      <c r="B27" s="28"/>
      <c r="C27" s="56">
        <v>0</v>
      </c>
      <c r="D27" s="300">
        <v>23.029</v>
      </c>
      <c r="E27" s="301">
        <v>1.5089999999999999</v>
      </c>
      <c r="F27" s="299">
        <v>0.109</v>
      </c>
      <c r="G27" s="55"/>
      <c r="H27" s="55"/>
      <c r="I27" s="296"/>
      <c r="J27" s="49"/>
      <c r="K27" s="2"/>
    </row>
    <row r="28" spans="1:11" ht="27" customHeight="1">
      <c r="A28" s="26" t="s">
        <v>564</v>
      </c>
      <c r="B28" s="28"/>
      <c r="C28" s="56" t="s">
        <v>821</v>
      </c>
      <c r="D28" s="48">
        <v>-1.216</v>
      </c>
      <c r="E28" s="49"/>
      <c r="F28" s="49"/>
      <c r="G28" s="54">
        <v>0</v>
      </c>
      <c r="H28" s="55"/>
      <c r="I28" s="296"/>
      <c r="J28" s="49"/>
      <c r="K28" s="2"/>
    </row>
    <row r="29" spans="1:11" ht="27" customHeight="1">
      <c r="A29" s="26" t="s">
        <v>30</v>
      </c>
      <c r="B29" s="28"/>
      <c r="C29" s="56">
        <v>0</v>
      </c>
      <c r="D29" s="48">
        <v>-1.216</v>
      </c>
      <c r="E29" s="49"/>
      <c r="F29" s="49"/>
      <c r="G29" s="54">
        <v>0</v>
      </c>
      <c r="H29" s="55"/>
      <c r="I29" s="296"/>
      <c r="J29" s="48">
        <v>0.36399999999999999</v>
      </c>
      <c r="K29" s="2"/>
    </row>
    <row r="30" spans="1:11" ht="27" customHeight="1">
      <c r="A30" s="26" t="s">
        <v>31</v>
      </c>
      <c r="B30" s="28"/>
      <c r="C30" s="56">
        <v>0</v>
      </c>
      <c r="D30" s="302">
        <v>-5.6289999999999996</v>
      </c>
      <c r="E30" s="303">
        <v>-0.69199999999999995</v>
      </c>
      <c r="F30" s="304">
        <v>-7.0000000000000001E-3</v>
      </c>
      <c r="G30" s="54">
        <v>0</v>
      </c>
      <c r="H30" s="55"/>
      <c r="I30" s="296"/>
      <c r="J30" s="48">
        <v>0.36399999999999999</v>
      </c>
      <c r="K30" s="2"/>
    </row>
    <row r="31" spans="1:11" ht="27" customHeight="1">
      <c r="A31" s="26" t="s">
        <v>32</v>
      </c>
      <c r="B31" s="28"/>
      <c r="C31" s="56">
        <v>1</v>
      </c>
      <c r="D31" s="48">
        <v>1.2130000000000001</v>
      </c>
      <c r="E31" s="49"/>
      <c r="F31" s="49"/>
      <c r="G31" s="54">
        <v>2.29</v>
      </c>
      <c r="H31" s="55"/>
      <c r="I31" s="296"/>
      <c r="J31" s="49"/>
      <c r="K31" s="2"/>
    </row>
    <row r="32" spans="1:11" ht="27" customHeight="1">
      <c r="A32" s="26" t="s">
        <v>33</v>
      </c>
      <c r="B32" s="28"/>
      <c r="C32" s="56">
        <v>2</v>
      </c>
      <c r="D32" s="48">
        <v>1.589</v>
      </c>
      <c r="E32" s="48">
        <v>0</v>
      </c>
      <c r="F32" s="49"/>
      <c r="G32" s="54">
        <v>2.29</v>
      </c>
      <c r="H32" s="55"/>
      <c r="I32" s="296"/>
      <c r="J32" s="49"/>
      <c r="K32" s="2"/>
    </row>
    <row r="33" spans="1:11" ht="27" customHeight="1">
      <c r="A33" s="26" t="s">
        <v>34</v>
      </c>
      <c r="B33" s="28"/>
      <c r="C33" s="56">
        <v>2</v>
      </c>
      <c r="D33" s="48">
        <v>0</v>
      </c>
      <c r="E33" s="49"/>
      <c r="F33" s="49"/>
      <c r="G33" s="55"/>
      <c r="H33" s="55"/>
      <c r="I33" s="296"/>
      <c r="J33" s="49"/>
      <c r="K33" s="2"/>
    </row>
    <row r="34" spans="1:11" ht="27" customHeight="1">
      <c r="A34" s="26" t="s">
        <v>35</v>
      </c>
      <c r="B34" s="28"/>
      <c r="C34" s="56">
        <v>3</v>
      </c>
      <c r="D34" s="48">
        <v>0.78</v>
      </c>
      <c r="E34" s="49"/>
      <c r="F34" s="49"/>
      <c r="G34" s="54">
        <v>2.29</v>
      </c>
      <c r="H34" s="55"/>
      <c r="I34" s="296"/>
      <c r="J34" s="49"/>
      <c r="K34" s="2"/>
    </row>
    <row r="35" spans="1:11" ht="27" customHeight="1">
      <c r="A35" s="26" t="s">
        <v>36</v>
      </c>
      <c r="B35" s="28"/>
      <c r="C35" s="56">
        <v>4</v>
      </c>
      <c r="D35" s="48">
        <v>1.1160000000000001</v>
      </c>
      <c r="E35" s="48">
        <v>0</v>
      </c>
      <c r="F35" s="49"/>
      <c r="G35" s="54">
        <v>2.29</v>
      </c>
      <c r="H35" s="55"/>
      <c r="I35" s="296"/>
      <c r="J35" s="49"/>
      <c r="K35" s="2"/>
    </row>
    <row r="36" spans="1:11" ht="27" customHeight="1">
      <c r="A36" s="26" t="s">
        <v>37</v>
      </c>
      <c r="B36" s="28"/>
      <c r="C36" s="56">
        <v>4</v>
      </c>
      <c r="D36" s="48">
        <v>5.0000000000000001E-3</v>
      </c>
      <c r="E36" s="49"/>
      <c r="F36" s="49"/>
      <c r="G36" s="55"/>
      <c r="H36" s="55"/>
      <c r="I36" s="296"/>
      <c r="J36" s="49"/>
      <c r="K36" s="2"/>
    </row>
    <row r="37" spans="1:11" ht="27" customHeight="1">
      <c r="A37" s="26" t="s">
        <v>38</v>
      </c>
      <c r="B37" s="28"/>
      <c r="C37" s="56" t="s">
        <v>20</v>
      </c>
      <c r="D37" s="48">
        <v>1.1220000000000001</v>
      </c>
      <c r="E37" s="48">
        <v>0</v>
      </c>
      <c r="F37" s="49"/>
      <c r="G37" s="54">
        <v>23.04</v>
      </c>
      <c r="H37" s="55"/>
      <c r="I37" s="296"/>
      <c r="J37" s="49"/>
      <c r="K37" s="2"/>
    </row>
    <row r="38" spans="1:11" ht="27" customHeight="1">
      <c r="A38" s="26" t="s">
        <v>565</v>
      </c>
      <c r="B38" s="28"/>
      <c r="C38" s="56">
        <v>0</v>
      </c>
      <c r="D38" s="297">
        <v>5.5510000000000002</v>
      </c>
      <c r="E38" s="298">
        <v>0.49</v>
      </c>
      <c r="F38" s="299">
        <v>0</v>
      </c>
      <c r="G38" s="54">
        <v>2.29</v>
      </c>
      <c r="H38" s="55"/>
      <c r="I38" s="296"/>
      <c r="J38" s="49"/>
      <c r="K38" s="2"/>
    </row>
    <row r="39" spans="1:11" ht="27" customHeight="1">
      <c r="A39" s="26" t="s">
        <v>566</v>
      </c>
      <c r="B39" s="28"/>
      <c r="C39" s="56">
        <v>0</v>
      </c>
      <c r="D39" s="297">
        <v>3.1280000000000001</v>
      </c>
      <c r="E39" s="298">
        <v>0.19400000000000001</v>
      </c>
      <c r="F39" s="299">
        <v>0</v>
      </c>
      <c r="G39" s="54">
        <v>2.5499999999999998</v>
      </c>
      <c r="H39" s="55"/>
      <c r="I39" s="296"/>
      <c r="J39" s="49"/>
      <c r="K39" s="2"/>
    </row>
    <row r="40" spans="1:11" ht="27" customHeight="1">
      <c r="A40" s="26" t="s">
        <v>39</v>
      </c>
      <c r="B40" s="28"/>
      <c r="C40" s="56">
        <v>0</v>
      </c>
      <c r="D40" s="297">
        <v>2.6680000000000001</v>
      </c>
      <c r="E40" s="298">
        <v>0.105</v>
      </c>
      <c r="F40" s="299">
        <v>0</v>
      </c>
      <c r="G40" s="54">
        <v>5.39</v>
      </c>
      <c r="H40" s="54">
        <v>2.44</v>
      </c>
      <c r="I40" s="155">
        <v>3.75</v>
      </c>
      <c r="J40" s="48">
        <v>0.215</v>
      </c>
      <c r="K40" s="2"/>
    </row>
    <row r="41" spans="1:11" ht="27" customHeight="1">
      <c r="A41" s="26" t="s">
        <v>40</v>
      </c>
      <c r="B41" s="28"/>
      <c r="C41" s="56">
        <v>0</v>
      </c>
      <c r="D41" s="297">
        <v>2.3969999999999998</v>
      </c>
      <c r="E41" s="298">
        <v>0</v>
      </c>
      <c r="F41" s="299">
        <v>0</v>
      </c>
      <c r="G41" s="54">
        <v>6.25</v>
      </c>
      <c r="H41" s="54">
        <v>6.03</v>
      </c>
      <c r="I41" s="155">
        <v>6.85</v>
      </c>
      <c r="J41" s="48">
        <v>0.18099999999999999</v>
      </c>
      <c r="K41" s="2"/>
    </row>
    <row r="42" spans="1:11" ht="27" customHeight="1">
      <c r="A42" s="26" t="s">
        <v>41</v>
      </c>
      <c r="B42" s="28"/>
      <c r="C42" s="56">
        <v>0</v>
      </c>
      <c r="D42" s="297">
        <v>2.0670000000000002</v>
      </c>
      <c r="E42" s="298">
        <v>0</v>
      </c>
      <c r="F42" s="299">
        <v>0</v>
      </c>
      <c r="G42" s="54">
        <v>64.53</v>
      </c>
      <c r="H42" s="54">
        <v>6.7</v>
      </c>
      <c r="I42" s="155">
        <v>7.53</v>
      </c>
      <c r="J42" s="48">
        <v>0.17299999999999999</v>
      </c>
      <c r="K42" s="2"/>
    </row>
    <row r="43" spans="1:11" ht="27" customHeight="1">
      <c r="A43" s="26" t="s">
        <v>189</v>
      </c>
      <c r="B43" s="28"/>
      <c r="C43" s="56">
        <v>8</v>
      </c>
      <c r="D43" s="48">
        <v>1.4319999999999999</v>
      </c>
      <c r="E43" s="49"/>
      <c r="F43" s="49"/>
      <c r="G43" s="55"/>
      <c r="H43" s="55"/>
      <c r="I43" s="296"/>
      <c r="J43" s="49"/>
      <c r="K43" s="2"/>
    </row>
    <row r="44" spans="1:11" ht="27" customHeight="1">
      <c r="A44" s="26" t="s">
        <v>190</v>
      </c>
      <c r="B44" s="28"/>
      <c r="C44" s="56">
        <v>1</v>
      </c>
      <c r="D44" s="48">
        <v>1.1830000000000001</v>
      </c>
      <c r="E44" s="49"/>
      <c r="F44" s="49"/>
      <c r="G44" s="55"/>
      <c r="H44" s="55"/>
      <c r="I44" s="296"/>
      <c r="J44" s="49"/>
      <c r="K44" s="2"/>
    </row>
    <row r="45" spans="1:11" ht="27" customHeight="1">
      <c r="A45" s="26" t="s">
        <v>191</v>
      </c>
      <c r="B45" s="28"/>
      <c r="C45" s="56">
        <v>1</v>
      </c>
      <c r="D45" s="48">
        <v>2.2010000000000001</v>
      </c>
      <c r="E45" s="49"/>
      <c r="F45" s="49"/>
      <c r="G45" s="55"/>
      <c r="H45" s="55"/>
      <c r="I45" s="296"/>
      <c r="J45" s="49"/>
      <c r="K45" s="2"/>
    </row>
    <row r="46" spans="1:11" ht="27" customHeight="1">
      <c r="A46" s="26" t="s">
        <v>192</v>
      </c>
      <c r="B46" s="28"/>
      <c r="C46" s="56">
        <v>1</v>
      </c>
      <c r="D46" s="48">
        <v>1.7</v>
      </c>
      <c r="E46" s="49"/>
      <c r="F46" s="49"/>
      <c r="G46" s="55"/>
      <c r="H46" s="55"/>
      <c r="I46" s="296"/>
      <c r="J46" s="49"/>
      <c r="K46" s="2"/>
    </row>
    <row r="47" spans="1:11" ht="27" customHeight="1">
      <c r="A47" s="26" t="s">
        <v>42</v>
      </c>
      <c r="B47" s="28"/>
      <c r="C47" s="56">
        <v>0</v>
      </c>
      <c r="D47" s="300">
        <v>17.457999999999998</v>
      </c>
      <c r="E47" s="301">
        <v>1.1439999999999999</v>
      </c>
      <c r="F47" s="299">
        <v>8.2000000000000003E-2</v>
      </c>
      <c r="G47" s="55"/>
      <c r="H47" s="55"/>
      <c r="I47" s="296"/>
      <c r="J47" s="49"/>
      <c r="K47" s="2"/>
    </row>
    <row r="48" spans="1:11" ht="27" customHeight="1">
      <c r="A48" s="26" t="s">
        <v>567</v>
      </c>
      <c r="B48" s="28"/>
      <c r="C48" s="56" t="s">
        <v>821</v>
      </c>
      <c r="D48" s="48">
        <v>-1.216</v>
      </c>
      <c r="E48" s="49"/>
      <c r="F48" s="49"/>
      <c r="G48" s="54">
        <v>0</v>
      </c>
      <c r="H48" s="55"/>
      <c r="I48" s="296"/>
      <c r="J48" s="49"/>
      <c r="K48" s="2"/>
    </row>
    <row r="49" spans="1:11" ht="27" customHeight="1">
      <c r="A49" s="26" t="s">
        <v>43</v>
      </c>
      <c r="B49" s="28"/>
      <c r="C49" s="56">
        <v>8</v>
      </c>
      <c r="D49" s="48">
        <v>-1.08</v>
      </c>
      <c r="E49" s="49"/>
      <c r="F49" s="49"/>
      <c r="G49" s="54">
        <v>0</v>
      </c>
      <c r="H49" s="55"/>
      <c r="I49" s="296"/>
      <c r="J49" s="49"/>
      <c r="K49" s="2"/>
    </row>
    <row r="50" spans="1:11" ht="27" customHeight="1">
      <c r="A50" s="26" t="s">
        <v>44</v>
      </c>
      <c r="B50" s="28"/>
      <c r="C50" s="56">
        <v>0</v>
      </c>
      <c r="D50" s="48">
        <v>-1.216</v>
      </c>
      <c r="E50" s="49"/>
      <c r="F50" s="49"/>
      <c r="G50" s="54">
        <v>0</v>
      </c>
      <c r="H50" s="55"/>
      <c r="I50" s="296"/>
      <c r="J50" s="48">
        <v>0.36399999999999999</v>
      </c>
      <c r="K50" s="2"/>
    </row>
    <row r="51" spans="1:11" ht="27" customHeight="1">
      <c r="A51" s="26" t="s">
        <v>45</v>
      </c>
      <c r="B51" s="28"/>
      <c r="C51" s="56">
        <v>0</v>
      </c>
      <c r="D51" s="302">
        <v>-5.6289999999999996</v>
      </c>
      <c r="E51" s="303">
        <v>-0.69199999999999995</v>
      </c>
      <c r="F51" s="304">
        <v>-7.0000000000000001E-3</v>
      </c>
      <c r="G51" s="54">
        <v>0</v>
      </c>
      <c r="H51" s="55"/>
      <c r="I51" s="296"/>
      <c r="J51" s="48">
        <v>0.36399999999999999</v>
      </c>
      <c r="K51" s="2"/>
    </row>
    <row r="52" spans="1:11" ht="39.75" customHeight="1">
      <c r="A52" s="26" t="s">
        <v>46</v>
      </c>
      <c r="B52" s="28"/>
      <c r="C52" s="56">
        <v>0</v>
      </c>
      <c r="D52" s="48">
        <v>-1.08</v>
      </c>
      <c r="E52" s="49"/>
      <c r="F52" s="49"/>
      <c r="G52" s="54">
        <v>0</v>
      </c>
      <c r="H52" s="55"/>
      <c r="I52" s="296"/>
      <c r="J52" s="48">
        <v>0.32500000000000001</v>
      </c>
      <c r="K52" s="2"/>
    </row>
    <row r="53" spans="1:11" ht="27" customHeight="1">
      <c r="A53" s="26" t="s">
        <v>47</v>
      </c>
      <c r="B53" s="28"/>
      <c r="C53" s="56">
        <v>0</v>
      </c>
      <c r="D53" s="302">
        <v>-5.0410000000000004</v>
      </c>
      <c r="E53" s="303">
        <v>-0.59099999999999997</v>
      </c>
      <c r="F53" s="304">
        <v>-6.0000000000000001E-3</v>
      </c>
      <c r="G53" s="54">
        <v>0</v>
      </c>
      <c r="H53" s="55"/>
      <c r="I53" s="296"/>
      <c r="J53" s="48">
        <v>0.32500000000000001</v>
      </c>
      <c r="K53" s="2"/>
    </row>
    <row r="54" spans="1:11" ht="27" customHeight="1">
      <c r="A54" s="26" t="s">
        <v>48</v>
      </c>
      <c r="B54" s="28"/>
      <c r="C54" s="56">
        <v>0</v>
      </c>
      <c r="D54" s="48">
        <v>-0.7</v>
      </c>
      <c r="E54" s="49"/>
      <c r="F54" s="49"/>
      <c r="G54" s="54">
        <v>0</v>
      </c>
      <c r="H54" s="55"/>
      <c r="I54" s="296"/>
      <c r="J54" s="48">
        <v>0.27900000000000003</v>
      </c>
      <c r="K54" s="2"/>
    </row>
    <row r="55" spans="1:11" ht="27" customHeight="1">
      <c r="A55" s="26" t="s">
        <v>49</v>
      </c>
      <c r="B55" s="28"/>
      <c r="C55" s="56">
        <v>0</v>
      </c>
      <c r="D55" s="302">
        <v>-3.4169999999999998</v>
      </c>
      <c r="E55" s="303">
        <v>-0.29199999999999998</v>
      </c>
      <c r="F55" s="304">
        <v>-3.0000000000000001E-3</v>
      </c>
      <c r="G55" s="54">
        <v>0</v>
      </c>
      <c r="H55" s="55"/>
      <c r="I55" s="296"/>
      <c r="J55" s="48">
        <v>0.27900000000000003</v>
      </c>
      <c r="K55" s="2"/>
    </row>
    <row r="56" spans="1:11" ht="27" customHeight="1">
      <c r="A56" s="26" t="s">
        <v>97</v>
      </c>
      <c r="B56" s="28"/>
      <c r="C56" s="56">
        <v>1</v>
      </c>
      <c r="D56" s="48">
        <v>1.089</v>
      </c>
      <c r="E56" s="49"/>
      <c r="F56" s="49"/>
      <c r="G56" s="54">
        <v>2.0499999999999998</v>
      </c>
      <c r="H56" s="55"/>
      <c r="I56" s="296"/>
      <c r="J56" s="49"/>
      <c r="K56" s="2"/>
    </row>
    <row r="57" spans="1:11" ht="27" customHeight="1">
      <c r="A57" s="26" t="s">
        <v>98</v>
      </c>
      <c r="B57" s="28"/>
      <c r="C57" s="56">
        <v>2</v>
      </c>
      <c r="D57" s="48">
        <v>1.4279999999999999</v>
      </c>
      <c r="E57" s="48">
        <v>0</v>
      </c>
      <c r="F57" s="49"/>
      <c r="G57" s="54">
        <v>2.0499999999999998</v>
      </c>
      <c r="H57" s="55"/>
      <c r="I57" s="296"/>
      <c r="J57" s="49"/>
      <c r="K57" s="2"/>
    </row>
    <row r="58" spans="1:11" ht="27" customHeight="1">
      <c r="A58" s="26" t="s">
        <v>99</v>
      </c>
      <c r="B58" s="28"/>
      <c r="C58" s="56">
        <v>2</v>
      </c>
      <c r="D58" s="48">
        <v>0</v>
      </c>
      <c r="E58" s="49"/>
      <c r="F58" s="49"/>
      <c r="G58" s="55"/>
      <c r="H58" s="55"/>
      <c r="I58" s="296"/>
      <c r="J58" s="49"/>
      <c r="K58" s="2"/>
    </row>
    <row r="59" spans="1:11" ht="27" customHeight="1">
      <c r="A59" s="26" t="s">
        <v>100</v>
      </c>
      <c r="B59" s="28"/>
      <c r="C59" s="56">
        <v>3</v>
      </c>
      <c r="D59" s="48">
        <v>0.70099999999999996</v>
      </c>
      <c r="E59" s="49"/>
      <c r="F59" s="49"/>
      <c r="G59" s="54">
        <v>2.0499999999999998</v>
      </c>
      <c r="H59" s="55"/>
      <c r="I59" s="296"/>
      <c r="J59" s="49"/>
      <c r="K59" s="2"/>
    </row>
    <row r="60" spans="1:11" ht="27" customHeight="1">
      <c r="A60" s="26" t="s">
        <v>101</v>
      </c>
      <c r="B60" s="28"/>
      <c r="C60" s="56">
        <v>4</v>
      </c>
      <c r="D60" s="48">
        <v>1.0029999999999999</v>
      </c>
      <c r="E60" s="48">
        <v>0</v>
      </c>
      <c r="F60" s="49"/>
      <c r="G60" s="54">
        <v>2.0499999999999998</v>
      </c>
      <c r="H60" s="55"/>
      <c r="I60" s="296"/>
      <c r="J60" s="49"/>
      <c r="K60" s="2"/>
    </row>
    <row r="61" spans="1:11" ht="27" customHeight="1">
      <c r="A61" s="26" t="s">
        <v>102</v>
      </c>
      <c r="B61" s="28"/>
      <c r="C61" s="56">
        <v>4</v>
      </c>
      <c r="D61" s="48">
        <v>5.0000000000000001E-3</v>
      </c>
      <c r="E61" s="49"/>
      <c r="F61" s="49"/>
      <c r="G61" s="55"/>
      <c r="H61" s="55"/>
      <c r="I61" s="296"/>
      <c r="J61" s="49"/>
      <c r="K61" s="2"/>
    </row>
    <row r="62" spans="1:11" ht="27" customHeight="1">
      <c r="A62" s="26" t="s">
        <v>103</v>
      </c>
      <c r="B62" s="28"/>
      <c r="C62" s="56" t="s">
        <v>20</v>
      </c>
      <c r="D62" s="48">
        <v>1.0089999999999999</v>
      </c>
      <c r="E62" s="48">
        <v>0</v>
      </c>
      <c r="F62" s="49"/>
      <c r="G62" s="54">
        <v>20.7</v>
      </c>
      <c r="H62" s="55"/>
      <c r="I62" s="296"/>
      <c r="J62" s="49"/>
      <c r="K62" s="2"/>
    </row>
    <row r="63" spans="1:11" ht="27" customHeight="1">
      <c r="A63" s="26" t="s">
        <v>104</v>
      </c>
      <c r="B63" s="28"/>
      <c r="C63" s="56" t="s">
        <v>20</v>
      </c>
      <c r="D63" s="48">
        <v>0.65900000000000003</v>
      </c>
      <c r="E63" s="48">
        <v>0</v>
      </c>
      <c r="F63" s="49"/>
      <c r="G63" s="54">
        <v>5.56</v>
      </c>
      <c r="H63" s="55"/>
      <c r="I63" s="296"/>
      <c r="J63" s="49"/>
      <c r="K63" s="2"/>
    </row>
    <row r="64" spans="1:11" ht="27" customHeight="1">
      <c r="A64" s="26" t="s">
        <v>105</v>
      </c>
      <c r="B64" s="28"/>
      <c r="C64" s="56" t="s">
        <v>20</v>
      </c>
      <c r="D64" s="48">
        <v>0.255</v>
      </c>
      <c r="E64" s="48">
        <v>0</v>
      </c>
      <c r="F64" s="49"/>
      <c r="G64" s="54">
        <v>57.2</v>
      </c>
      <c r="H64" s="55"/>
      <c r="I64" s="296"/>
      <c r="J64" s="49"/>
      <c r="K64" s="2"/>
    </row>
    <row r="65" spans="1:11" ht="27" customHeight="1">
      <c r="A65" s="26" t="s">
        <v>568</v>
      </c>
      <c r="B65" s="28"/>
      <c r="C65" s="56">
        <v>0</v>
      </c>
      <c r="D65" s="297">
        <v>4.9870000000000001</v>
      </c>
      <c r="E65" s="298">
        <v>0.44</v>
      </c>
      <c r="F65" s="299">
        <v>0</v>
      </c>
      <c r="G65" s="54">
        <v>2.0499999999999998</v>
      </c>
      <c r="H65" s="55"/>
      <c r="I65" s="296"/>
      <c r="J65" s="49"/>
      <c r="K65" s="2"/>
    </row>
    <row r="66" spans="1:11" ht="27" customHeight="1">
      <c r="A66" s="26" t="s">
        <v>569</v>
      </c>
      <c r="B66" s="28"/>
      <c r="C66" s="56">
        <v>0</v>
      </c>
      <c r="D66" s="297">
        <v>2.81</v>
      </c>
      <c r="E66" s="298">
        <v>0.17399999999999999</v>
      </c>
      <c r="F66" s="299">
        <v>0</v>
      </c>
      <c r="G66" s="54">
        <v>2.29</v>
      </c>
      <c r="H66" s="55"/>
      <c r="I66" s="296"/>
      <c r="J66" s="49"/>
      <c r="K66" s="2"/>
    </row>
    <row r="67" spans="1:11" ht="27" customHeight="1">
      <c r="A67" s="26" t="s">
        <v>106</v>
      </c>
      <c r="B67" s="28"/>
      <c r="C67" s="56">
        <v>0</v>
      </c>
      <c r="D67" s="297">
        <v>2.3969999999999998</v>
      </c>
      <c r="E67" s="298">
        <v>9.4E-2</v>
      </c>
      <c r="F67" s="299">
        <v>0</v>
      </c>
      <c r="G67" s="54">
        <v>4.84</v>
      </c>
      <c r="H67" s="54">
        <v>2.19</v>
      </c>
      <c r="I67" s="155">
        <v>3.37</v>
      </c>
      <c r="J67" s="48">
        <v>0.193</v>
      </c>
      <c r="K67" s="2"/>
    </row>
    <row r="68" spans="1:11" ht="27" customHeight="1">
      <c r="A68" s="26" t="s">
        <v>107</v>
      </c>
      <c r="B68" s="28"/>
      <c r="C68" s="56">
        <v>0</v>
      </c>
      <c r="D68" s="297">
        <v>2.1309999999999998</v>
      </c>
      <c r="E68" s="298">
        <v>0</v>
      </c>
      <c r="F68" s="299">
        <v>0</v>
      </c>
      <c r="G68" s="54">
        <v>5.56</v>
      </c>
      <c r="H68" s="54">
        <v>5.36</v>
      </c>
      <c r="I68" s="155">
        <v>6.09</v>
      </c>
      <c r="J68" s="48">
        <v>0.161</v>
      </c>
      <c r="K68" s="2"/>
    </row>
    <row r="69" spans="1:11" ht="27" customHeight="1">
      <c r="A69" s="26" t="s">
        <v>108</v>
      </c>
      <c r="B69" s="28"/>
      <c r="C69" s="56">
        <v>0</v>
      </c>
      <c r="D69" s="297">
        <v>1.833</v>
      </c>
      <c r="E69" s="298">
        <v>0</v>
      </c>
      <c r="F69" s="299">
        <v>0</v>
      </c>
      <c r="G69" s="54">
        <v>57.2</v>
      </c>
      <c r="H69" s="54">
        <v>5.94</v>
      </c>
      <c r="I69" s="155">
        <v>6.67</v>
      </c>
      <c r="J69" s="48">
        <v>0.153</v>
      </c>
      <c r="K69" s="2"/>
    </row>
    <row r="70" spans="1:11" ht="27" customHeight="1">
      <c r="A70" s="26" t="s">
        <v>194</v>
      </c>
      <c r="B70" s="28"/>
      <c r="C70" s="56">
        <v>8</v>
      </c>
      <c r="D70" s="48">
        <v>1.286</v>
      </c>
      <c r="E70" s="49"/>
      <c r="F70" s="49"/>
      <c r="G70" s="55"/>
      <c r="H70" s="55"/>
      <c r="I70" s="305"/>
      <c r="J70" s="49"/>
      <c r="K70" s="2"/>
    </row>
    <row r="71" spans="1:11" ht="27" customHeight="1">
      <c r="A71" s="26" t="s">
        <v>195</v>
      </c>
      <c r="B71" s="28"/>
      <c r="C71" s="56">
        <v>1</v>
      </c>
      <c r="D71" s="48">
        <v>1.0629999999999999</v>
      </c>
      <c r="E71" s="49"/>
      <c r="F71" s="49"/>
      <c r="G71" s="55"/>
      <c r="H71" s="55"/>
      <c r="I71" s="305"/>
      <c r="J71" s="49"/>
      <c r="K71" s="2"/>
    </row>
    <row r="72" spans="1:11" ht="27" customHeight="1">
      <c r="A72" s="26" t="s">
        <v>196</v>
      </c>
      <c r="B72" s="28"/>
      <c r="C72" s="56">
        <v>1</v>
      </c>
      <c r="D72" s="48">
        <v>1.978</v>
      </c>
      <c r="E72" s="49"/>
      <c r="F72" s="49"/>
      <c r="G72" s="55"/>
      <c r="H72" s="55"/>
      <c r="I72" s="305"/>
      <c r="J72" s="49"/>
      <c r="K72" s="2"/>
    </row>
    <row r="73" spans="1:11" ht="27" customHeight="1">
      <c r="A73" s="26" t="s">
        <v>197</v>
      </c>
      <c r="B73" s="28"/>
      <c r="C73" s="56">
        <v>1</v>
      </c>
      <c r="D73" s="48">
        <v>1.5269999999999999</v>
      </c>
      <c r="E73" s="49"/>
      <c r="F73" s="49"/>
      <c r="G73" s="55"/>
      <c r="H73" s="55"/>
      <c r="I73" s="305"/>
      <c r="J73" s="49"/>
      <c r="K73" s="2"/>
    </row>
    <row r="74" spans="1:11" ht="27" customHeight="1">
      <c r="A74" s="26" t="s">
        <v>109</v>
      </c>
      <c r="B74" s="28"/>
      <c r="C74" s="56">
        <v>0</v>
      </c>
      <c r="D74" s="300">
        <v>15.683</v>
      </c>
      <c r="E74" s="301">
        <v>1.028</v>
      </c>
      <c r="F74" s="299">
        <v>7.3999999999999996E-2</v>
      </c>
      <c r="G74" s="55"/>
      <c r="H74" s="55"/>
      <c r="I74" s="296"/>
      <c r="J74" s="49"/>
      <c r="K74" s="2"/>
    </row>
    <row r="75" spans="1:11" ht="27" customHeight="1">
      <c r="A75" s="26" t="s">
        <v>570</v>
      </c>
      <c r="B75" s="28"/>
      <c r="C75" s="56">
        <v>8</v>
      </c>
      <c r="D75" s="48">
        <v>-0.83599999999999997</v>
      </c>
      <c r="E75" s="49"/>
      <c r="F75" s="49"/>
      <c r="G75" s="54">
        <v>0</v>
      </c>
      <c r="H75" s="55"/>
      <c r="I75" s="296"/>
      <c r="J75" s="49"/>
      <c r="K75" s="2"/>
    </row>
    <row r="76" spans="1:11" ht="27" customHeight="1">
      <c r="A76" s="26" t="s">
        <v>110</v>
      </c>
      <c r="B76" s="28"/>
      <c r="C76" s="56">
        <v>8</v>
      </c>
      <c r="D76" s="48">
        <v>-0.82399999999999995</v>
      </c>
      <c r="E76" s="49"/>
      <c r="F76" s="49"/>
      <c r="G76" s="54">
        <v>0</v>
      </c>
      <c r="H76" s="55"/>
      <c r="I76" s="296"/>
      <c r="J76" s="49"/>
      <c r="K76" s="2"/>
    </row>
    <row r="77" spans="1:11" ht="27" customHeight="1">
      <c r="A77" s="26" t="s">
        <v>111</v>
      </c>
      <c r="B77" s="28"/>
      <c r="C77" s="56">
        <v>0</v>
      </c>
      <c r="D77" s="48">
        <v>-0.83599999999999997</v>
      </c>
      <c r="E77" s="49"/>
      <c r="F77" s="49"/>
      <c r="G77" s="54">
        <v>0</v>
      </c>
      <c r="H77" s="55"/>
      <c r="I77" s="296"/>
      <c r="J77" s="48">
        <v>0.25</v>
      </c>
      <c r="K77" s="2"/>
    </row>
    <row r="78" spans="1:11" ht="27" customHeight="1">
      <c r="A78" s="26" t="s">
        <v>112</v>
      </c>
      <c r="B78" s="28"/>
      <c r="C78" s="56">
        <v>0</v>
      </c>
      <c r="D78" s="302">
        <v>-3.8719999999999999</v>
      </c>
      <c r="E78" s="303">
        <v>-0.47599999999999998</v>
      </c>
      <c r="F78" s="304">
        <v>-5.0000000000000001E-3</v>
      </c>
      <c r="G78" s="54">
        <v>0</v>
      </c>
      <c r="H78" s="55"/>
      <c r="I78" s="296"/>
      <c r="J78" s="48">
        <v>0.25</v>
      </c>
      <c r="K78" s="2"/>
    </row>
    <row r="79" spans="1:11" ht="27" customHeight="1">
      <c r="A79" s="26" t="s">
        <v>113</v>
      </c>
      <c r="B79" s="28"/>
      <c r="C79" s="56">
        <v>0</v>
      </c>
      <c r="D79" s="48">
        <v>-0.82399999999999995</v>
      </c>
      <c r="E79" s="49"/>
      <c r="F79" s="49"/>
      <c r="G79" s="54">
        <v>0</v>
      </c>
      <c r="H79" s="55"/>
      <c r="I79" s="296"/>
      <c r="J79" s="48">
        <v>0.248</v>
      </c>
      <c r="K79" s="2"/>
    </row>
    <row r="80" spans="1:11" ht="27" customHeight="1">
      <c r="A80" s="26" t="s">
        <v>114</v>
      </c>
      <c r="B80" s="28"/>
      <c r="C80" s="56">
        <v>0</v>
      </c>
      <c r="D80" s="302">
        <v>-3.8450000000000002</v>
      </c>
      <c r="E80" s="303">
        <v>-0.45100000000000001</v>
      </c>
      <c r="F80" s="304">
        <v>-5.0000000000000001E-3</v>
      </c>
      <c r="G80" s="54">
        <v>0</v>
      </c>
      <c r="H80" s="55"/>
      <c r="I80" s="296"/>
      <c r="J80" s="48">
        <v>0.248</v>
      </c>
      <c r="K80" s="2"/>
    </row>
    <row r="81" spans="1:11" ht="27" customHeight="1">
      <c r="A81" s="26" t="s">
        <v>115</v>
      </c>
      <c r="B81" s="28"/>
      <c r="C81" s="56">
        <v>0</v>
      </c>
      <c r="D81" s="48">
        <v>-0.7</v>
      </c>
      <c r="E81" s="49"/>
      <c r="F81" s="49"/>
      <c r="G81" s="54">
        <v>7.07</v>
      </c>
      <c r="H81" s="55"/>
      <c r="I81" s="296"/>
      <c r="J81" s="48">
        <v>0.27900000000000003</v>
      </c>
      <c r="K81" s="2"/>
    </row>
    <row r="82" spans="1:11" ht="27" customHeight="1">
      <c r="A82" s="26" t="s">
        <v>116</v>
      </c>
      <c r="B82" s="28"/>
      <c r="C82" s="56">
        <v>0</v>
      </c>
      <c r="D82" s="302">
        <v>-3.4169999999999998</v>
      </c>
      <c r="E82" s="303">
        <v>-0.29199999999999998</v>
      </c>
      <c r="F82" s="304">
        <v>-3.0000000000000001E-3</v>
      </c>
      <c r="G82" s="54">
        <v>7.07</v>
      </c>
      <c r="H82" s="55"/>
      <c r="I82" s="296"/>
      <c r="J82" s="48">
        <v>0.27900000000000003</v>
      </c>
      <c r="K82" s="2"/>
    </row>
    <row r="83" spans="1:11" ht="27" customHeight="1">
      <c r="A83" s="26" t="s">
        <v>62</v>
      </c>
      <c r="B83" s="28"/>
      <c r="C83" s="56">
        <v>1</v>
      </c>
      <c r="D83" s="48">
        <v>0.83899999999999997</v>
      </c>
      <c r="E83" s="49"/>
      <c r="F83" s="49"/>
      <c r="G83" s="54">
        <v>1.58</v>
      </c>
      <c r="H83" s="55"/>
      <c r="I83" s="296"/>
      <c r="J83" s="49"/>
      <c r="K83" s="2"/>
    </row>
    <row r="84" spans="1:11" ht="27" customHeight="1">
      <c r="A84" s="26" t="s">
        <v>63</v>
      </c>
      <c r="B84" s="28"/>
      <c r="C84" s="56">
        <v>2</v>
      </c>
      <c r="D84" s="48">
        <v>1.099</v>
      </c>
      <c r="E84" s="48">
        <v>0</v>
      </c>
      <c r="F84" s="49"/>
      <c r="G84" s="54">
        <v>1.58</v>
      </c>
      <c r="H84" s="55"/>
      <c r="I84" s="296"/>
      <c r="J84" s="49"/>
      <c r="K84" s="2"/>
    </row>
    <row r="85" spans="1:11" ht="27" customHeight="1">
      <c r="A85" s="26" t="s">
        <v>64</v>
      </c>
      <c r="B85" s="28"/>
      <c r="C85" s="56">
        <v>2</v>
      </c>
      <c r="D85" s="48">
        <v>0</v>
      </c>
      <c r="E85" s="49"/>
      <c r="F85" s="49"/>
      <c r="G85" s="55"/>
      <c r="H85" s="55"/>
      <c r="I85" s="296"/>
      <c r="J85" s="49"/>
      <c r="K85" s="2"/>
    </row>
    <row r="86" spans="1:11" ht="27" customHeight="1">
      <c r="A86" s="26" t="s">
        <v>65</v>
      </c>
      <c r="B86" s="28"/>
      <c r="C86" s="56">
        <v>3</v>
      </c>
      <c r="D86" s="48">
        <v>0.53900000000000003</v>
      </c>
      <c r="E86" s="49"/>
      <c r="F86" s="49"/>
      <c r="G86" s="54">
        <v>1.58</v>
      </c>
      <c r="H86" s="55"/>
      <c r="I86" s="296"/>
      <c r="J86" s="49"/>
      <c r="K86" s="2"/>
    </row>
    <row r="87" spans="1:11" ht="27" customHeight="1">
      <c r="A87" s="26" t="s">
        <v>66</v>
      </c>
      <c r="B87" s="28"/>
      <c r="C87" s="56">
        <v>4</v>
      </c>
      <c r="D87" s="48">
        <v>0.77200000000000002</v>
      </c>
      <c r="E87" s="48">
        <v>0</v>
      </c>
      <c r="F87" s="49"/>
      <c r="G87" s="54">
        <v>1.58</v>
      </c>
      <c r="H87" s="55"/>
      <c r="I87" s="296"/>
      <c r="J87" s="49"/>
      <c r="K87" s="2"/>
    </row>
    <row r="88" spans="1:11" ht="27" customHeight="1">
      <c r="A88" s="26" t="s">
        <v>67</v>
      </c>
      <c r="B88" s="28"/>
      <c r="C88" s="56">
        <v>4</v>
      </c>
      <c r="D88" s="48">
        <v>4.0000000000000001E-3</v>
      </c>
      <c r="E88" s="49"/>
      <c r="F88" s="49"/>
      <c r="G88" s="55"/>
      <c r="H88" s="55"/>
      <c r="I88" s="296"/>
      <c r="J88" s="49"/>
      <c r="K88" s="2"/>
    </row>
    <row r="89" spans="1:11" ht="27" customHeight="1">
      <c r="A89" s="26" t="s">
        <v>68</v>
      </c>
      <c r="B89" s="28"/>
      <c r="C89" s="56" t="s">
        <v>20</v>
      </c>
      <c r="D89" s="48">
        <v>0.77600000000000002</v>
      </c>
      <c r="E89" s="48">
        <v>0</v>
      </c>
      <c r="F89" s="49"/>
      <c r="G89" s="54">
        <v>15.93</v>
      </c>
      <c r="H89" s="55"/>
      <c r="I89" s="296"/>
      <c r="J89" s="49"/>
      <c r="K89" s="2"/>
    </row>
    <row r="90" spans="1:11" ht="27" customHeight="1">
      <c r="A90" s="26" t="s">
        <v>117</v>
      </c>
      <c r="B90" s="28"/>
      <c r="C90" s="56" t="s">
        <v>20</v>
      </c>
      <c r="D90" s="48">
        <v>0.50700000000000001</v>
      </c>
      <c r="E90" s="48">
        <v>0</v>
      </c>
      <c r="F90" s="49"/>
      <c r="G90" s="54">
        <v>4.28</v>
      </c>
      <c r="H90" s="55"/>
      <c r="I90" s="296"/>
      <c r="J90" s="49"/>
      <c r="K90" s="2"/>
    </row>
    <row r="91" spans="1:11" ht="27" customHeight="1">
      <c r="A91" s="26" t="s">
        <v>118</v>
      </c>
      <c r="B91" s="28"/>
      <c r="C91" s="56" t="s">
        <v>20</v>
      </c>
      <c r="D91" s="48">
        <v>0.19700000000000001</v>
      </c>
      <c r="E91" s="48">
        <v>0</v>
      </c>
      <c r="F91" s="49"/>
      <c r="G91" s="54">
        <v>44.03</v>
      </c>
      <c r="H91" s="55"/>
      <c r="I91" s="296"/>
      <c r="J91" s="49"/>
      <c r="K91" s="2"/>
    </row>
    <row r="92" spans="1:11" ht="27" customHeight="1">
      <c r="A92" s="26" t="s">
        <v>571</v>
      </c>
      <c r="B92" s="28"/>
      <c r="C92" s="56">
        <v>0</v>
      </c>
      <c r="D92" s="297">
        <v>3.839</v>
      </c>
      <c r="E92" s="298">
        <v>0.33900000000000002</v>
      </c>
      <c r="F92" s="299">
        <v>0</v>
      </c>
      <c r="G92" s="54">
        <v>1.58</v>
      </c>
      <c r="H92" s="55"/>
      <c r="I92" s="296"/>
      <c r="J92" s="49"/>
      <c r="K92" s="2"/>
    </row>
    <row r="93" spans="1:11" ht="27" customHeight="1">
      <c r="A93" s="26" t="s">
        <v>572</v>
      </c>
      <c r="B93" s="28"/>
      <c r="C93" s="56">
        <v>0</v>
      </c>
      <c r="D93" s="297">
        <v>2.1629999999999998</v>
      </c>
      <c r="E93" s="298">
        <v>0.13400000000000001</v>
      </c>
      <c r="F93" s="299">
        <v>0</v>
      </c>
      <c r="G93" s="54">
        <v>1.76</v>
      </c>
      <c r="H93" s="55"/>
      <c r="I93" s="296"/>
      <c r="J93" s="49"/>
      <c r="K93" s="2"/>
    </row>
    <row r="94" spans="1:11" ht="27" customHeight="1">
      <c r="A94" s="26" t="s">
        <v>69</v>
      </c>
      <c r="B94" s="28"/>
      <c r="C94" s="56">
        <v>0</v>
      </c>
      <c r="D94" s="297">
        <v>1.845</v>
      </c>
      <c r="E94" s="298">
        <v>7.2999999999999995E-2</v>
      </c>
      <c r="F94" s="299">
        <v>0</v>
      </c>
      <c r="G94" s="54">
        <v>3.73</v>
      </c>
      <c r="H94" s="54">
        <v>1.68</v>
      </c>
      <c r="I94" s="155">
        <v>2.6</v>
      </c>
      <c r="J94" s="48">
        <v>0.14899999999999999</v>
      </c>
      <c r="K94" s="2"/>
    </row>
    <row r="95" spans="1:11" ht="27" customHeight="1">
      <c r="A95" s="26" t="s">
        <v>70</v>
      </c>
      <c r="B95" s="28"/>
      <c r="C95" s="56">
        <v>0</v>
      </c>
      <c r="D95" s="297">
        <v>1.64</v>
      </c>
      <c r="E95" s="298">
        <v>0</v>
      </c>
      <c r="F95" s="299">
        <v>0</v>
      </c>
      <c r="G95" s="54">
        <v>4.28</v>
      </c>
      <c r="H95" s="54">
        <v>4.12</v>
      </c>
      <c r="I95" s="155">
        <v>4.6900000000000004</v>
      </c>
      <c r="J95" s="48">
        <v>0.124</v>
      </c>
      <c r="K95" s="2"/>
    </row>
    <row r="96" spans="1:11" ht="27" customHeight="1">
      <c r="A96" s="26" t="s">
        <v>71</v>
      </c>
      <c r="B96" s="28"/>
      <c r="C96" s="56">
        <v>0</v>
      </c>
      <c r="D96" s="297">
        <v>1.411</v>
      </c>
      <c r="E96" s="298">
        <v>0</v>
      </c>
      <c r="F96" s="299">
        <v>0</v>
      </c>
      <c r="G96" s="54">
        <v>44.03</v>
      </c>
      <c r="H96" s="54">
        <v>4.57</v>
      </c>
      <c r="I96" s="155">
        <v>5.14</v>
      </c>
      <c r="J96" s="48">
        <v>0.11799999999999999</v>
      </c>
      <c r="K96" s="2"/>
    </row>
    <row r="97" spans="1:11" ht="27" customHeight="1">
      <c r="A97" s="26" t="s">
        <v>198</v>
      </c>
      <c r="B97" s="28"/>
      <c r="C97" s="56">
        <v>8</v>
      </c>
      <c r="D97" s="48">
        <v>0.99</v>
      </c>
      <c r="E97" s="49"/>
      <c r="F97" s="49"/>
      <c r="G97" s="55"/>
      <c r="H97" s="55"/>
      <c r="I97" s="305"/>
      <c r="J97" s="49"/>
      <c r="K97" s="2"/>
    </row>
    <row r="98" spans="1:11" ht="27" customHeight="1">
      <c r="A98" s="26" t="s">
        <v>199</v>
      </c>
      <c r="B98" s="28"/>
      <c r="C98" s="56">
        <v>1</v>
      </c>
      <c r="D98" s="48">
        <v>0.81799999999999995</v>
      </c>
      <c r="E98" s="49"/>
      <c r="F98" s="49"/>
      <c r="G98" s="55"/>
      <c r="H98" s="55"/>
      <c r="I98" s="305"/>
      <c r="J98" s="49"/>
      <c r="K98" s="2"/>
    </row>
    <row r="99" spans="1:11" ht="27" customHeight="1">
      <c r="A99" s="26" t="s">
        <v>200</v>
      </c>
      <c r="B99" s="28"/>
      <c r="C99" s="56">
        <v>1</v>
      </c>
      <c r="D99" s="48">
        <v>1.522</v>
      </c>
      <c r="E99" s="49"/>
      <c r="F99" s="49"/>
      <c r="G99" s="55"/>
      <c r="H99" s="55"/>
      <c r="I99" s="305"/>
      <c r="J99" s="49"/>
      <c r="K99" s="2"/>
    </row>
    <row r="100" spans="1:11" ht="27" customHeight="1">
      <c r="A100" s="26" t="s">
        <v>201</v>
      </c>
      <c r="B100" s="28"/>
      <c r="C100" s="56">
        <v>1</v>
      </c>
      <c r="D100" s="48">
        <v>1.175</v>
      </c>
      <c r="E100" s="49"/>
      <c r="F100" s="49"/>
      <c r="G100" s="55"/>
      <c r="H100" s="55"/>
      <c r="I100" s="305"/>
      <c r="J100" s="49"/>
      <c r="K100" s="2"/>
    </row>
    <row r="101" spans="1:11" ht="27" customHeight="1">
      <c r="A101" s="26" t="s">
        <v>72</v>
      </c>
      <c r="B101" s="28"/>
      <c r="C101" s="56">
        <v>0</v>
      </c>
      <c r="D101" s="300">
        <v>12.071999999999999</v>
      </c>
      <c r="E101" s="301">
        <v>0.79100000000000004</v>
      </c>
      <c r="F101" s="299">
        <v>5.7000000000000002E-2</v>
      </c>
      <c r="G101" s="55"/>
      <c r="H101" s="55"/>
      <c r="I101" s="296"/>
      <c r="J101" s="49"/>
      <c r="K101" s="2"/>
    </row>
    <row r="102" spans="1:11" ht="27" customHeight="1">
      <c r="A102" s="26" t="s">
        <v>573</v>
      </c>
      <c r="B102" s="28"/>
      <c r="C102" s="56">
        <v>8</v>
      </c>
      <c r="D102" s="48">
        <v>-0.64400000000000002</v>
      </c>
      <c r="E102" s="49"/>
      <c r="F102" s="49"/>
      <c r="G102" s="54">
        <v>0</v>
      </c>
      <c r="H102" s="55"/>
      <c r="I102" s="296"/>
      <c r="J102" s="49"/>
      <c r="K102" s="2"/>
    </row>
    <row r="103" spans="1:11" ht="27" customHeight="1">
      <c r="A103" s="26" t="s">
        <v>73</v>
      </c>
      <c r="B103" s="28"/>
      <c r="C103" s="56">
        <v>8</v>
      </c>
      <c r="D103" s="48">
        <v>-0.63400000000000001</v>
      </c>
      <c r="E103" s="49"/>
      <c r="F103" s="49"/>
      <c r="G103" s="54">
        <v>0</v>
      </c>
      <c r="H103" s="55"/>
      <c r="I103" s="296"/>
      <c r="J103" s="49"/>
      <c r="K103" s="2"/>
    </row>
    <row r="104" spans="1:11" ht="27" customHeight="1">
      <c r="A104" s="26" t="s">
        <v>74</v>
      </c>
      <c r="B104" s="28"/>
      <c r="C104" s="56">
        <v>0</v>
      </c>
      <c r="D104" s="48">
        <v>-0.64400000000000002</v>
      </c>
      <c r="E104" s="49"/>
      <c r="F104" s="49"/>
      <c r="G104" s="54">
        <v>0</v>
      </c>
      <c r="H104" s="55"/>
      <c r="I104" s="296"/>
      <c r="J104" s="48">
        <v>0.193</v>
      </c>
      <c r="K104" s="2"/>
    </row>
    <row r="105" spans="1:11" ht="27" customHeight="1">
      <c r="A105" s="26" t="s">
        <v>75</v>
      </c>
      <c r="B105" s="28"/>
      <c r="C105" s="56">
        <v>0</v>
      </c>
      <c r="D105" s="302">
        <v>-2.98</v>
      </c>
      <c r="E105" s="303">
        <v>-0.36599999999999999</v>
      </c>
      <c r="F105" s="304">
        <v>-4.0000000000000001E-3</v>
      </c>
      <c r="G105" s="54">
        <v>0</v>
      </c>
      <c r="H105" s="55"/>
      <c r="I105" s="296"/>
      <c r="J105" s="48">
        <v>0.193</v>
      </c>
      <c r="K105" s="2"/>
    </row>
    <row r="106" spans="1:11" ht="27" customHeight="1">
      <c r="A106" s="26" t="s">
        <v>76</v>
      </c>
      <c r="B106" s="28"/>
      <c r="C106" s="56">
        <v>0</v>
      </c>
      <c r="D106" s="48">
        <v>-0.63400000000000001</v>
      </c>
      <c r="E106" s="49"/>
      <c r="F106" s="49"/>
      <c r="G106" s="54">
        <v>0</v>
      </c>
      <c r="H106" s="55"/>
      <c r="I106" s="296"/>
      <c r="J106" s="48">
        <v>0.191</v>
      </c>
      <c r="K106" s="2"/>
    </row>
    <row r="107" spans="1:11" ht="27" customHeight="1">
      <c r="A107" s="26" t="s">
        <v>77</v>
      </c>
      <c r="B107" s="28"/>
      <c r="C107" s="56">
        <v>0</v>
      </c>
      <c r="D107" s="302">
        <v>-2.9590000000000001</v>
      </c>
      <c r="E107" s="303">
        <v>-0.34699999999999998</v>
      </c>
      <c r="F107" s="304">
        <v>-4.0000000000000001E-3</v>
      </c>
      <c r="G107" s="54">
        <v>0</v>
      </c>
      <c r="H107" s="55"/>
      <c r="I107" s="296"/>
      <c r="J107" s="48">
        <v>0.191</v>
      </c>
      <c r="K107" s="2"/>
    </row>
    <row r="108" spans="1:11" ht="27" customHeight="1">
      <c r="A108" s="26" t="s">
        <v>78</v>
      </c>
      <c r="B108" s="28"/>
      <c r="C108" s="56">
        <v>0</v>
      </c>
      <c r="D108" s="48">
        <v>-0.53900000000000003</v>
      </c>
      <c r="E108" s="49"/>
      <c r="F108" s="49"/>
      <c r="G108" s="54">
        <v>5.44</v>
      </c>
      <c r="H108" s="55"/>
      <c r="I108" s="296"/>
      <c r="J108" s="48">
        <v>0.215</v>
      </c>
      <c r="K108" s="2"/>
    </row>
    <row r="109" spans="1:11" ht="27" customHeight="1">
      <c r="A109" s="26" t="s">
        <v>79</v>
      </c>
      <c r="B109" s="28"/>
      <c r="C109" s="56">
        <v>0</v>
      </c>
      <c r="D109" s="302">
        <v>-2.63</v>
      </c>
      <c r="E109" s="303">
        <v>-0.22500000000000001</v>
      </c>
      <c r="F109" s="304">
        <v>-2E-3</v>
      </c>
      <c r="G109" s="54">
        <v>5.44</v>
      </c>
      <c r="H109" s="55"/>
      <c r="I109" s="296"/>
      <c r="J109" s="48">
        <v>0.215</v>
      </c>
      <c r="K109" s="2"/>
    </row>
    <row r="110" spans="1:11" ht="27" customHeight="1">
      <c r="A110" s="26" t="s">
        <v>119</v>
      </c>
      <c r="B110" s="28"/>
      <c r="C110" s="56">
        <v>1</v>
      </c>
      <c r="D110" s="48">
        <v>0.52400000000000002</v>
      </c>
      <c r="E110" s="49"/>
      <c r="F110" s="49"/>
      <c r="G110" s="54">
        <v>0.99</v>
      </c>
      <c r="H110" s="55"/>
      <c r="I110" s="296"/>
      <c r="J110" s="49"/>
      <c r="K110" s="2"/>
    </row>
    <row r="111" spans="1:11" ht="27" customHeight="1">
      <c r="A111" s="26" t="s">
        <v>120</v>
      </c>
      <c r="B111" s="28"/>
      <c r="C111" s="56">
        <v>2</v>
      </c>
      <c r="D111" s="48">
        <v>0.68700000000000006</v>
      </c>
      <c r="E111" s="48">
        <v>0</v>
      </c>
      <c r="F111" s="49"/>
      <c r="G111" s="54">
        <v>0.99</v>
      </c>
      <c r="H111" s="55"/>
      <c r="I111" s="296"/>
      <c r="J111" s="49"/>
      <c r="K111" s="2"/>
    </row>
    <row r="112" spans="1:11" ht="27" customHeight="1">
      <c r="A112" s="26" t="s">
        <v>121</v>
      </c>
      <c r="B112" s="28"/>
      <c r="C112" s="56">
        <v>2</v>
      </c>
      <c r="D112" s="48">
        <v>0</v>
      </c>
      <c r="E112" s="49"/>
      <c r="F112" s="49"/>
      <c r="G112" s="55"/>
      <c r="H112" s="55"/>
      <c r="I112" s="296"/>
      <c r="J112" s="49"/>
      <c r="K112" s="2"/>
    </row>
    <row r="113" spans="1:11" ht="27" customHeight="1">
      <c r="A113" s="26" t="s">
        <v>122</v>
      </c>
      <c r="B113" s="28"/>
      <c r="C113" s="56">
        <v>3</v>
      </c>
      <c r="D113" s="48">
        <v>0.33700000000000002</v>
      </c>
      <c r="E113" s="49"/>
      <c r="F113" s="49"/>
      <c r="G113" s="54">
        <v>0.99</v>
      </c>
      <c r="H113" s="55"/>
      <c r="I113" s="296"/>
      <c r="J113" s="49"/>
      <c r="K113" s="2"/>
    </row>
    <row r="114" spans="1:11" ht="27" customHeight="1">
      <c r="A114" s="26" t="s">
        <v>123</v>
      </c>
      <c r="B114" s="28"/>
      <c r="C114" s="56">
        <v>4</v>
      </c>
      <c r="D114" s="48">
        <v>0.48199999999999998</v>
      </c>
      <c r="E114" s="48">
        <v>0</v>
      </c>
      <c r="F114" s="49"/>
      <c r="G114" s="54">
        <v>0.99</v>
      </c>
      <c r="H114" s="55"/>
      <c r="I114" s="296"/>
      <c r="J114" s="49"/>
      <c r="K114" s="2"/>
    </row>
    <row r="115" spans="1:11" ht="27" customHeight="1">
      <c r="A115" s="26" t="s">
        <v>124</v>
      </c>
      <c r="B115" s="28"/>
      <c r="C115" s="56">
        <v>4</v>
      </c>
      <c r="D115" s="48">
        <v>2E-3</v>
      </c>
      <c r="E115" s="49"/>
      <c r="F115" s="49"/>
      <c r="G115" s="55"/>
      <c r="H115" s="55"/>
      <c r="I115" s="296"/>
      <c r="J115" s="49"/>
      <c r="K115" s="2"/>
    </row>
    <row r="116" spans="1:11" ht="27" customHeight="1">
      <c r="A116" s="26" t="s">
        <v>125</v>
      </c>
      <c r="B116" s="28"/>
      <c r="C116" s="56" t="s">
        <v>20</v>
      </c>
      <c r="D116" s="48">
        <v>0.48499999999999999</v>
      </c>
      <c r="E116" s="48">
        <v>0</v>
      </c>
      <c r="F116" s="49"/>
      <c r="G116" s="54">
        <v>9.9600000000000009</v>
      </c>
      <c r="H116" s="55"/>
      <c r="I116" s="296"/>
      <c r="J116" s="49"/>
      <c r="K116" s="2"/>
    </row>
    <row r="117" spans="1:11" ht="27" customHeight="1">
      <c r="A117" s="26" t="s">
        <v>126</v>
      </c>
      <c r="B117" s="28"/>
      <c r="C117" s="56" t="s">
        <v>20</v>
      </c>
      <c r="D117" s="48">
        <v>0.317</v>
      </c>
      <c r="E117" s="48">
        <v>0</v>
      </c>
      <c r="F117" s="49"/>
      <c r="G117" s="54">
        <v>2.67</v>
      </c>
      <c r="H117" s="55"/>
      <c r="I117" s="296"/>
      <c r="J117" s="49"/>
      <c r="K117" s="2"/>
    </row>
    <row r="118" spans="1:11" ht="27" customHeight="1">
      <c r="A118" s="26" t="s">
        <v>127</v>
      </c>
      <c r="B118" s="28"/>
      <c r="C118" s="56" t="s">
        <v>20</v>
      </c>
      <c r="D118" s="48">
        <v>0.123</v>
      </c>
      <c r="E118" s="48">
        <v>0</v>
      </c>
      <c r="F118" s="49"/>
      <c r="G118" s="54">
        <v>27.51</v>
      </c>
      <c r="H118" s="55"/>
      <c r="I118" s="296"/>
      <c r="J118" s="49"/>
      <c r="K118" s="2"/>
    </row>
    <row r="119" spans="1:11" ht="27" customHeight="1">
      <c r="A119" s="26" t="s">
        <v>574</v>
      </c>
      <c r="B119" s="28"/>
      <c r="C119" s="56">
        <v>0</v>
      </c>
      <c r="D119" s="297">
        <v>2.399</v>
      </c>
      <c r="E119" s="298">
        <v>0.21199999999999999</v>
      </c>
      <c r="F119" s="299">
        <v>0</v>
      </c>
      <c r="G119" s="54">
        <v>0.99</v>
      </c>
      <c r="H119" s="55"/>
      <c r="I119" s="296"/>
      <c r="J119" s="49"/>
      <c r="K119" s="2"/>
    </row>
    <row r="120" spans="1:11" ht="27" customHeight="1">
      <c r="A120" s="26" t="s">
        <v>575</v>
      </c>
      <c r="B120" s="28"/>
      <c r="C120" s="56">
        <v>0</v>
      </c>
      <c r="D120" s="297">
        <v>1.3520000000000001</v>
      </c>
      <c r="E120" s="298">
        <v>8.4000000000000005E-2</v>
      </c>
      <c r="F120" s="299">
        <v>0</v>
      </c>
      <c r="G120" s="54">
        <v>1.1000000000000001</v>
      </c>
      <c r="H120" s="55"/>
      <c r="I120" s="296"/>
      <c r="J120" s="49"/>
      <c r="K120" s="2"/>
    </row>
    <row r="121" spans="1:11" ht="27" customHeight="1">
      <c r="A121" s="26" t="s">
        <v>128</v>
      </c>
      <c r="B121" s="28"/>
      <c r="C121" s="56">
        <v>0</v>
      </c>
      <c r="D121" s="297">
        <v>1.153</v>
      </c>
      <c r="E121" s="298">
        <v>4.4999999999999998E-2</v>
      </c>
      <c r="F121" s="299">
        <v>0</v>
      </c>
      <c r="G121" s="54">
        <v>2.33</v>
      </c>
      <c r="H121" s="54">
        <v>1.05</v>
      </c>
      <c r="I121" s="155">
        <v>1.62</v>
      </c>
      <c r="J121" s="48">
        <v>9.2999999999999999E-2</v>
      </c>
      <c r="K121" s="2"/>
    </row>
    <row r="122" spans="1:11" ht="27" customHeight="1">
      <c r="A122" s="26" t="s">
        <v>129</v>
      </c>
      <c r="B122" s="28"/>
      <c r="C122" s="56">
        <v>0</v>
      </c>
      <c r="D122" s="297">
        <v>1.0249999999999999</v>
      </c>
      <c r="E122" s="298">
        <v>0</v>
      </c>
      <c r="F122" s="299">
        <v>0</v>
      </c>
      <c r="G122" s="54">
        <v>2.67</v>
      </c>
      <c r="H122" s="54">
        <v>2.58</v>
      </c>
      <c r="I122" s="155">
        <v>2.93</v>
      </c>
      <c r="J122" s="48">
        <v>7.6999999999999999E-2</v>
      </c>
      <c r="K122" s="2"/>
    </row>
    <row r="123" spans="1:11" ht="27" customHeight="1">
      <c r="A123" s="26" t="s">
        <v>130</v>
      </c>
      <c r="B123" s="28"/>
      <c r="C123" s="56">
        <v>0</v>
      </c>
      <c r="D123" s="297">
        <v>0.88200000000000001</v>
      </c>
      <c r="E123" s="298">
        <v>0</v>
      </c>
      <c r="F123" s="299">
        <v>0</v>
      </c>
      <c r="G123" s="54">
        <v>27.51</v>
      </c>
      <c r="H123" s="54">
        <v>2.86</v>
      </c>
      <c r="I123" s="155">
        <v>3.21</v>
      </c>
      <c r="J123" s="48">
        <v>7.3999999999999996E-2</v>
      </c>
      <c r="K123" s="2"/>
    </row>
    <row r="124" spans="1:11" ht="27" customHeight="1">
      <c r="A124" s="26" t="s">
        <v>202</v>
      </c>
      <c r="B124" s="28"/>
      <c r="C124" s="56">
        <v>8</v>
      </c>
      <c r="D124" s="48">
        <v>0.61899999999999999</v>
      </c>
      <c r="E124" s="49"/>
      <c r="F124" s="49"/>
      <c r="G124" s="55"/>
      <c r="H124" s="55"/>
      <c r="I124" s="305"/>
      <c r="J124" s="49"/>
      <c r="K124" s="2"/>
    </row>
    <row r="125" spans="1:11" ht="27" customHeight="1">
      <c r="A125" s="26" t="s">
        <v>203</v>
      </c>
      <c r="B125" s="28"/>
      <c r="C125" s="56">
        <v>1</v>
      </c>
      <c r="D125" s="48">
        <v>0.51100000000000001</v>
      </c>
      <c r="E125" s="49"/>
      <c r="F125" s="49"/>
      <c r="G125" s="55"/>
      <c r="H125" s="55"/>
      <c r="I125" s="305"/>
      <c r="J125" s="49"/>
      <c r="K125" s="2"/>
    </row>
    <row r="126" spans="1:11" ht="27" customHeight="1">
      <c r="A126" s="26" t="s">
        <v>204</v>
      </c>
      <c r="B126" s="28"/>
      <c r="C126" s="56">
        <v>1</v>
      </c>
      <c r="D126" s="48">
        <v>0.95099999999999996</v>
      </c>
      <c r="E126" s="49"/>
      <c r="F126" s="49"/>
      <c r="G126" s="55"/>
      <c r="H126" s="55"/>
      <c r="I126" s="305"/>
      <c r="J126" s="49"/>
      <c r="K126" s="2"/>
    </row>
    <row r="127" spans="1:11" ht="27" customHeight="1">
      <c r="A127" s="26" t="s">
        <v>205</v>
      </c>
      <c r="B127" s="28"/>
      <c r="C127" s="56">
        <v>1</v>
      </c>
      <c r="D127" s="48">
        <v>0.73499999999999999</v>
      </c>
      <c r="E127" s="49"/>
      <c r="F127" s="49"/>
      <c r="G127" s="55"/>
      <c r="H127" s="55"/>
      <c r="I127" s="305"/>
      <c r="J127" s="49"/>
      <c r="K127" s="2"/>
    </row>
    <row r="128" spans="1:11" ht="27" customHeight="1">
      <c r="A128" s="26" t="s">
        <v>131</v>
      </c>
      <c r="B128" s="28"/>
      <c r="C128" s="56">
        <v>0</v>
      </c>
      <c r="D128" s="300">
        <v>7.5439999999999996</v>
      </c>
      <c r="E128" s="301">
        <v>0.49399999999999999</v>
      </c>
      <c r="F128" s="299">
        <v>3.5999999999999997E-2</v>
      </c>
      <c r="G128" s="55"/>
      <c r="H128" s="55"/>
      <c r="I128" s="296"/>
      <c r="J128" s="49"/>
      <c r="K128" s="2"/>
    </row>
    <row r="129" spans="1:11" ht="27" customHeight="1">
      <c r="A129" s="26" t="s">
        <v>576</v>
      </c>
      <c r="B129" s="28"/>
      <c r="C129" s="56">
        <v>8</v>
      </c>
      <c r="D129" s="48">
        <v>-0.40200000000000002</v>
      </c>
      <c r="E129" s="49"/>
      <c r="F129" s="49"/>
      <c r="G129" s="54">
        <v>0</v>
      </c>
      <c r="H129" s="55"/>
      <c r="I129" s="296"/>
      <c r="J129" s="49"/>
      <c r="K129" s="2"/>
    </row>
    <row r="130" spans="1:11" ht="27" customHeight="1">
      <c r="A130" s="26" t="s">
        <v>132</v>
      </c>
      <c r="B130" s="28"/>
      <c r="C130" s="56">
        <v>8</v>
      </c>
      <c r="D130" s="48">
        <v>-0.39600000000000002</v>
      </c>
      <c r="E130" s="49"/>
      <c r="F130" s="49"/>
      <c r="G130" s="54">
        <v>0</v>
      </c>
      <c r="H130" s="55"/>
      <c r="I130" s="296"/>
      <c r="J130" s="49"/>
      <c r="K130" s="2"/>
    </row>
    <row r="131" spans="1:11" ht="27" customHeight="1">
      <c r="A131" s="26" t="s">
        <v>133</v>
      </c>
      <c r="B131" s="28"/>
      <c r="C131" s="56">
        <v>0</v>
      </c>
      <c r="D131" s="48">
        <v>-0.40200000000000002</v>
      </c>
      <c r="E131" s="49"/>
      <c r="F131" s="49"/>
      <c r="G131" s="54">
        <v>0</v>
      </c>
      <c r="H131" s="55"/>
      <c r="I131" s="296"/>
      <c r="J131" s="48">
        <v>0.12</v>
      </c>
      <c r="K131" s="2"/>
    </row>
    <row r="132" spans="1:11" ht="27" customHeight="1">
      <c r="A132" s="26" t="s">
        <v>134</v>
      </c>
      <c r="B132" s="28"/>
      <c r="C132" s="56">
        <v>0</v>
      </c>
      <c r="D132" s="302">
        <v>-1.8620000000000001</v>
      </c>
      <c r="E132" s="303">
        <v>-0.22900000000000001</v>
      </c>
      <c r="F132" s="304">
        <v>-2E-3</v>
      </c>
      <c r="G132" s="54">
        <v>0</v>
      </c>
      <c r="H132" s="55"/>
      <c r="I132" s="296"/>
      <c r="J132" s="48">
        <v>0.12</v>
      </c>
      <c r="K132" s="2"/>
    </row>
    <row r="133" spans="1:11" ht="27" customHeight="1">
      <c r="A133" s="26" t="s">
        <v>135</v>
      </c>
      <c r="B133" s="28"/>
      <c r="C133" s="56">
        <v>0</v>
      </c>
      <c r="D133" s="48">
        <v>-0.39600000000000002</v>
      </c>
      <c r="E133" s="49"/>
      <c r="F133" s="49"/>
      <c r="G133" s="54">
        <v>0</v>
      </c>
      <c r="H133" s="55"/>
      <c r="I133" s="296"/>
      <c r="J133" s="48">
        <v>0.11899999999999999</v>
      </c>
      <c r="K133" s="2"/>
    </row>
    <row r="134" spans="1:11" ht="27" customHeight="1">
      <c r="A134" s="26" t="s">
        <v>136</v>
      </c>
      <c r="B134" s="28"/>
      <c r="C134" s="56">
        <v>0</v>
      </c>
      <c r="D134" s="302">
        <v>-1.849</v>
      </c>
      <c r="E134" s="303">
        <v>-0.217</v>
      </c>
      <c r="F134" s="304">
        <v>-2E-3</v>
      </c>
      <c r="G134" s="54">
        <v>0</v>
      </c>
      <c r="H134" s="55"/>
      <c r="I134" s="296"/>
      <c r="J134" s="48">
        <v>0.11899999999999999</v>
      </c>
      <c r="K134" s="2"/>
    </row>
    <row r="135" spans="1:11" ht="27" customHeight="1">
      <c r="A135" s="26" t="s">
        <v>137</v>
      </c>
      <c r="B135" s="28"/>
      <c r="C135" s="56">
        <v>0</v>
      </c>
      <c r="D135" s="48">
        <v>-0.33700000000000002</v>
      </c>
      <c r="E135" s="49"/>
      <c r="F135" s="49"/>
      <c r="G135" s="54">
        <v>3.4</v>
      </c>
      <c r="H135" s="55"/>
      <c r="I135" s="296"/>
      <c r="J135" s="48">
        <v>0.13400000000000001</v>
      </c>
      <c r="K135" s="2"/>
    </row>
    <row r="136" spans="1:11" ht="27" customHeight="1">
      <c r="A136" s="26" t="s">
        <v>138</v>
      </c>
      <c r="B136" s="28"/>
      <c r="C136" s="56">
        <v>0</v>
      </c>
      <c r="D136" s="302">
        <v>-1.6439999999999999</v>
      </c>
      <c r="E136" s="303">
        <v>-0.14000000000000001</v>
      </c>
      <c r="F136" s="304">
        <v>-1E-3</v>
      </c>
      <c r="G136" s="54">
        <v>3.4</v>
      </c>
      <c r="H136" s="55"/>
      <c r="I136" s="296"/>
      <c r="J136" s="48">
        <v>0.13400000000000001</v>
      </c>
      <c r="K136" s="2"/>
    </row>
    <row r="137" spans="1:11" ht="27" customHeight="1">
      <c r="A137" s="26" t="s">
        <v>139</v>
      </c>
      <c r="B137" s="28"/>
      <c r="C137" s="56">
        <v>1</v>
      </c>
      <c r="D137" s="48">
        <v>0.372</v>
      </c>
      <c r="E137" s="49"/>
      <c r="F137" s="49"/>
      <c r="G137" s="54">
        <v>0.7</v>
      </c>
      <c r="H137" s="55"/>
      <c r="I137" s="296"/>
      <c r="J137" s="49"/>
      <c r="K137" s="2"/>
    </row>
    <row r="138" spans="1:11" ht="27" customHeight="1">
      <c r="A138" s="26" t="s">
        <v>140</v>
      </c>
      <c r="B138" s="28"/>
      <c r="C138" s="56">
        <v>2</v>
      </c>
      <c r="D138" s="48">
        <v>0.48699999999999999</v>
      </c>
      <c r="E138" s="48">
        <v>0</v>
      </c>
      <c r="F138" s="49"/>
      <c r="G138" s="54">
        <v>0.7</v>
      </c>
      <c r="H138" s="55"/>
      <c r="I138" s="296"/>
      <c r="J138" s="49"/>
      <c r="K138" s="2"/>
    </row>
    <row r="139" spans="1:11" ht="27" customHeight="1">
      <c r="A139" s="26" t="s">
        <v>141</v>
      </c>
      <c r="B139" s="28"/>
      <c r="C139" s="56">
        <v>2</v>
      </c>
      <c r="D139" s="48">
        <v>0</v>
      </c>
      <c r="E139" s="49"/>
      <c r="F139" s="49"/>
      <c r="G139" s="55"/>
      <c r="H139" s="55"/>
      <c r="I139" s="296"/>
      <c r="J139" s="49"/>
      <c r="K139" s="2"/>
    </row>
    <row r="140" spans="1:11" ht="27" customHeight="1">
      <c r="A140" s="26" t="s">
        <v>142</v>
      </c>
      <c r="B140" s="28"/>
      <c r="C140" s="56">
        <v>3</v>
      </c>
      <c r="D140" s="48">
        <v>0.23899999999999999</v>
      </c>
      <c r="E140" s="49"/>
      <c r="F140" s="49"/>
      <c r="G140" s="54">
        <v>0.7</v>
      </c>
      <c r="H140" s="55"/>
      <c r="I140" s="296"/>
      <c r="J140" s="49"/>
      <c r="K140" s="2"/>
    </row>
    <row r="141" spans="1:11" ht="27" customHeight="1">
      <c r="A141" s="26" t="s">
        <v>143</v>
      </c>
      <c r="B141" s="28"/>
      <c r="C141" s="56">
        <v>4</v>
      </c>
      <c r="D141" s="48">
        <v>0.34200000000000003</v>
      </c>
      <c r="E141" s="48">
        <v>0</v>
      </c>
      <c r="F141" s="49"/>
      <c r="G141" s="54">
        <v>0.7</v>
      </c>
      <c r="H141" s="55"/>
      <c r="I141" s="296"/>
      <c r="J141" s="49"/>
      <c r="K141" s="2"/>
    </row>
    <row r="142" spans="1:11" ht="27" customHeight="1">
      <c r="A142" s="26" t="s">
        <v>144</v>
      </c>
      <c r="B142" s="28"/>
      <c r="C142" s="56">
        <v>4</v>
      </c>
      <c r="D142" s="48">
        <v>2E-3</v>
      </c>
      <c r="E142" s="49"/>
      <c r="F142" s="49"/>
      <c r="G142" s="55"/>
      <c r="H142" s="55"/>
      <c r="I142" s="296"/>
      <c r="J142" s="49"/>
      <c r="K142" s="2"/>
    </row>
    <row r="143" spans="1:11" ht="27" customHeight="1">
      <c r="A143" s="26" t="s">
        <v>145</v>
      </c>
      <c r="B143" s="28"/>
      <c r="C143" s="56" t="s">
        <v>20</v>
      </c>
      <c r="D143" s="48">
        <v>0.34399999999999997</v>
      </c>
      <c r="E143" s="48">
        <v>0</v>
      </c>
      <c r="F143" s="49"/>
      <c r="G143" s="54">
        <v>7.07</v>
      </c>
      <c r="H143" s="55"/>
      <c r="I143" s="296"/>
      <c r="J143" s="49"/>
      <c r="K143" s="2"/>
    </row>
    <row r="144" spans="1:11" ht="27" customHeight="1">
      <c r="A144" s="26" t="s">
        <v>146</v>
      </c>
      <c r="B144" s="28"/>
      <c r="C144" s="56" t="s">
        <v>20</v>
      </c>
      <c r="D144" s="48">
        <v>0.22500000000000001</v>
      </c>
      <c r="E144" s="48">
        <v>0</v>
      </c>
      <c r="F144" s="49"/>
      <c r="G144" s="54">
        <v>1.9</v>
      </c>
      <c r="H144" s="55"/>
      <c r="I144" s="296"/>
      <c r="J144" s="49"/>
      <c r="K144" s="2"/>
    </row>
    <row r="145" spans="1:11" ht="27" customHeight="1">
      <c r="A145" s="26" t="s">
        <v>147</v>
      </c>
      <c r="B145" s="28"/>
      <c r="C145" s="56" t="s">
        <v>20</v>
      </c>
      <c r="D145" s="48">
        <v>8.6999999999999994E-2</v>
      </c>
      <c r="E145" s="48">
        <v>0</v>
      </c>
      <c r="F145" s="49"/>
      <c r="G145" s="54">
        <v>19.53</v>
      </c>
      <c r="H145" s="55"/>
      <c r="I145" s="296"/>
      <c r="J145" s="49"/>
      <c r="K145" s="2"/>
    </row>
    <row r="146" spans="1:11" ht="27" customHeight="1">
      <c r="A146" s="26" t="s">
        <v>577</v>
      </c>
      <c r="B146" s="28"/>
      <c r="C146" s="56">
        <v>0</v>
      </c>
      <c r="D146" s="297">
        <v>1.7030000000000001</v>
      </c>
      <c r="E146" s="298">
        <v>0.15</v>
      </c>
      <c r="F146" s="299">
        <v>0</v>
      </c>
      <c r="G146" s="54">
        <v>0.7</v>
      </c>
      <c r="H146" s="55"/>
      <c r="I146" s="296"/>
      <c r="J146" s="49"/>
      <c r="K146" s="2"/>
    </row>
    <row r="147" spans="1:11" ht="27" customHeight="1">
      <c r="A147" s="26" t="s">
        <v>578</v>
      </c>
      <c r="B147" s="28"/>
      <c r="C147" s="56">
        <v>0</v>
      </c>
      <c r="D147" s="297">
        <v>0.95899999999999996</v>
      </c>
      <c r="E147" s="298">
        <v>0.06</v>
      </c>
      <c r="F147" s="299">
        <v>0</v>
      </c>
      <c r="G147" s="54">
        <v>0.78</v>
      </c>
      <c r="H147" s="55"/>
      <c r="I147" s="296"/>
      <c r="J147" s="49"/>
      <c r="K147" s="2"/>
    </row>
    <row r="148" spans="1:11" ht="27" customHeight="1">
      <c r="A148" s="26" t="s">
        <v>148</v>
      </c>
      <c r="B148" s="28"/>
      <c r="C148" s="56">
        <v>0</v>
      </c>
      <c r="D148" s="297">
        <v>0.81899999999999995</v>
      </c>
      <c r="E148" s="298">
        <v>3.2000000000000001E-2</v>
      </c>
      <c r="F148" s="299">
        <v>0</v>
      </c>
      <c r="G148" s="54">
        <v>1.65</v>
      </c>
      <c r="H148" s="54">
        <v>0.75</v>
      </c>
      <c r="I148" s="155">
        <v>1.1499999999999999</v>
      </c>
      <c r="J148" s="48">
        <v>6.6000000000000003E-2</v>
      </c>
      <c r="K148" s="2"/>
    </row>
    <row r="149" spans="1:11" ht="27" customHeight="1">
      <c r="A149" s="26" t="s">
        <v>149</v>
      </c>
      <c r="B149" s="28"/>
      <c r="C149" s="56">
        <v>0</v>
      </c>
      <c r="D149" s="297">
        <v>0.72799999999999998</v>
      </c>
      <c r="E149" s="298">
        <v>0</v>
      </c>
      <c r="F149" s="299">
        <v>0</v>
      </c>
      <c r="G149" s="54">
        <v>1.9</v>
      </c>
      <c r="H149" s="54">
        <v>1.83</v>
      </c>
      <c r="I149" s="155">
        <v>2.08</v>
      </c>
      <c r="J149" s="48">
        <v>5.5E-2</v>
      </c>
      <c r="K149" s="2"/>
    </row>
    <row r="150" spans="1:11" ht="27" customHeight="1">
      <c r="A150" s="26" t="s">
        <v>150</v>
      </c>
      <c r="B150" s="28"/>
      <c r="C150" s="56">
        <v>0</v>
      </c>
      <c r="D150" s="297">
        <v>0.626</v>
      </c>
      <c r="E150" s="298">
        <v>0</v>
      </c>
      <c r="F150" s="299">
        <v>0</v>
      </c>
      <c r="G150" s="54">
        <v>19.53</v>
      </c>
      <c r="H150" s="54">
        <v>2.0299999999999998</v>
      </c>
      <c r="I150" s="155">
        <v>2.2799999999999998</v>
      </c>
      <c r="J150" s="48">
        <v>5.1999999999999998E-2</v>
      </c>
      <c r="K150" s="2"/>
    </row>
    <row r="151" spans="1:11" ht="27" customHeight="1">
      <c r="A151" s="26" t="s">
        <v>206</v>
      </c>
      <c r="B151" s="28"/>
      <c r="C151" s="56">
        <v>8</v>
      </c>
      <c r="D151" s="48">
        <v>0.439</v>
      </c>
      <c r="E151" s="49"/>
      <c r="F151" s="49"/>
      <c r="G151" s="55"/>
      <c r="H151" s="55"/>
      <c r="I151" s="305"/>
      <c r="J151" s="49"/>
      <c r="K151" s="2"/>
    </row>
    <row r="152" spans="1:11" ht="27" customHeight="1">
      <c r="A152" s="26" t="s">
        <v>207</v>
      </c>
      <c r="B152" s="28"/>
      <c r="C152" s="56">
        <v>1</v>
      </c>
      <c r="D152" s="48">
        <v>0.36299999999999999</v>
      </c>
      <c r="E152" s="49"/>
      <c r="F152" s="49"/>
      <c r="G152" s="55"/>
      <c r="H152" s="55"/>
      <c r="I152" s="305"/>
      <c r="J152" s="49"/>
      <c r="K152" s="2"/>
    </row>
    <row r="153" spans="1:11" ht="27" customHeight="1">
      <c r="A153" s="26" t="s">
        <v>208</v>
      </c>
      <c r="B153" s="28"/>
      <c r="C153" s="56">
        <v>1</v>
      </c>
      <c r="D153" s="48">
        <v>0.67500000000000004</v>
      </c>
      <c r="E153" s="49"/>
      <c r="F153" s="49"/>
      <c r="G153" s="55"/>
      <c r="H153" s="55"/>
      <c r="I153" s="296"/>
      <c r="J153" s="49"/>
      <c r="K153" s="2"/>
    </row>
    <row r="154" spans="1:11" ht="27" customHeight="1">
      <c r="A154" s="26" t="s">
        <v>209</v>
      </c>
      <c r="B154" s="28"/>
      <c r="C154" s="56">
        <v>1</v>
      </c>
      <c r="D154" s="48">
        <v>0.52100000000000002</v>
      </c>
      <c r="E154" s="49"/>
      <c r="F154" s="49"/>
      <c r="G154" s="55"/>
      <c r="H154" s="55"/>
      <c r="I154" s="296"/>
      <c r="J154" s="49"/>
      <c r="K154" s="2"/>
    </row>
    <row r="155" spans="1:11" ht="27" customHeight="1">
      <c r="A155" s="26" t="s">
        <v>151</v>
      </c>
      <c r="B155" s="28"/>
      <c r="C155" s="56">
        <v>0</v>
      </c>
      <c r="D155" s="300">
        <v>5.3550000000000004</v>
      </c>
      <c r="E155" s="301">
        <v>0.35099999999999998</v>
      </c>
      <c r="F155" s="299">
        <v>2.5000000000000001E-2</v>
      </c>
      <c r="G155" s="55"/>
      <c r="H155" s="55"/>
      <c r="I155" s="296"/>
      <c r="J155" s="49"/>
      <c r="K155" s="2"/>
    </row>
    <row r="156" spans="1:11" ht="27" customHeight="1">
      <c r="A156" s="26" t="s">
        <v>579</v>
      </c>
      <c r="B156" s="28"/>
      <c r="C156" s="56">
        <v>8</v>
      </c>
      <c r="D156" s="48">
        <v>-0.28599999999999998</v>
      </c>
      <c r="E156" s="49"/>
      <c r="F156" s="49"/>
      <c r="G156" s="54">
        <v>0</v>
      </c>
      <c r="H156" s="55"/>
      <c r="I156" s="296"/>
      <c r="J156" s="49"/>
      <c r="K156" s="2"/>
    </row>
    <row r="157" spans="1:11" ht="27" customHeight="1">
      <c r="A157" s="26" t="s">
        <v>152</v>
      </c>
      <c r="B157" s="28"/>
      <c r="C157" s="56">
        <v>8</v>
      </c>
      <c r="D157" s="48">
        <v>-0.28100000000000003</v>
      </c>
      <c r="E157" s="49"/>
      <c r="F157" s="49"/>
      <c r="G157" s="54">
        <v>0</v>
      </c>
      <c r="H157" s="55"/>
      <c r="I157" s="296"/>
      <c r="J157" s="49"/>
      <c r="K157" s="2"/>
    </row>
    <row r="158" spans="1:11" ht="27" customHeight="1">
      <c r="A158" s="26" t="s">
        <v>153</v>
      </c>
      <c r="B158" s="28"/>
      <c r="C158" s="56">
        <v>0</v>
      </c>
      <c r="D158" s="48">
        <v>-0.28599999999999998</v>
      </c>
      <c r="E158" s="49"/>
      <c r="F158" s="49"/>
      <c r="G158" s="54">
        <v>0</v>
      </c>
      <c r="H158" s="55"/>
      <c r="I158" s="296"/>
      <c r="J158" s="48">
        <v>8.5000000000000006E-2</v>
      </c>
      <c r="K158" s="2"/>
    </row>
    <row r="159" spans="1:11" ht="27" customHeight="1">
      <c r="A159" s="26" t="s">
        <v>154</v>
      </c>
      <c r="B159" s="28"/>
      <c r="C159" s="56">
        <v>0</v>
      </c>
      <c r="D159" s="302">
        <v>-1.3220000000000001</v>
      </c>
      <c r="E159" s="303">
        <v>-0.16300000000000001</v>
      </c>
      <c r="F159" s="304">
        <v>-2E-3</v>
      </c>
      <c r="G159" s="54">
        <v>0</v>
      </c>
      <c r="H159" s="55"/>
      <c r="I159" s="296"/>
      <c r="J159" s="48">
        <v>8.5000000000000006E-2</v>
      </c>
      <c r="K159" s="2"/>
    </row>
    <row r="160" spans="1:11" ht="27" customHeight="1">
      <c r="A160" s="26" t="s">
        <v>155</v>
      </c>
      <c r="B160" s="28"/>
      <c r="C160" s="56">
        <v>0</v>
      </c>
      <c r="D160" s="48">
        <v>-0.28100000000000003</v>
      </c>
      <c r="E160" s="49"/>
      <c r="F160" s="49"/>
      <c r="G160" s="54">
        <v>0</v>
      </c>
      <c r="H160" s="55"/>
      <c r="I160" s="296"/>
      <c r="J160" s="48">
        <v>8.5000000000000006E-2</v>
      </c>
      <c r="K160" s="2"/>
    </row>
    <row r="161" spans="1:11" ht="27" customHeight="1">
      <c r="A161" s="26" t="s">
        <v>156</v>
      </c>
      <c r="B161" s="28"/>
      <c r="C161" s="56">
        <v>0</v>
      </c>
      <c r="D161" s="302">
        <v>-1.3129999999999999</v>
      </c>
      <c r="E161" s="303">
        <v>-0.154</v>
      </c>
      <c r="F161" s="304">
        <v>-2E-3</v>
      </c>
      <c r="G161" s="54">
        <v>0</v>
      </c>
      <c r="H161" s="55"/>
      <c r="I161" s="296"/>
      <c r="J161" s="48">
        <v>8.5000000000000006E-2</v>
      </c>
      <c r="K161" s="2"/>
    </row>
    <row r="162" spans="1:11" ht="27" customHeight="1">
      <c r="A162" s="26" t="s">
        <v>157</v>
      </c>
      <c r="B162" s="28"/>
      <c r="C162" s="56">
        <v>0</v>
      </c>
      <c r="D162" s="48">
        <v>-0.23899999999999999</v>
      </c>
      <c r="E162" s="49"/>
      <c r="F162" s="49"/>
      <c r="G162" s="54">
        <v>2.41</v>
      </c>
      <c r="H162" s="55"/>
      <c r="I162" s="296"/>
      <c r="J162" s="48">
        <v>9.5000000000000001E-2</v>
      </c>
      <c r="K162" s="2"/>
    </row>
    <row r="163" spans="1:11" ht="27" customHeight="1">
      <c r="A163" s="26" t="s">
        <v>158</v>
      </c>
      <c r="B163" s="28"/>
      <c r="C163" s="56">
        <v>0</v>
      </c>
      <c r="D163" s="302">
        <v>-1.167</v>
      </c>
      <c r="E163" s="303">
        <v>-0.1</v>
      </c>
      <c r="F163" s="304">
        <v>-1E-3</v>
      </c>
      <c r="G163" s="54">
        <v>2.41</v>
      </c>
      <c r="H163" s="55"/>
      <c r="I163" s="296"/>
      <c r="J163" s="48">
        <v>9.5000000000000001E-2</v>
      </c>
      <c r="K163" s="2"/>
    </row>
    <row r="164" spans="1:11" ht="27" customHeight="1">
      <c r="A164" s="26" t="s">
        <v>159</v>
      </c>
      <c r="B164" s="28"/>
      <c r="C164" s="56">
        <v>1</v>
      </c>
      <c r="D164" s="48">
        <v>0.16</v>
      </c>
      <c r="E164" s="49"/>
      <c r="F164" s="49"/>
      <c r="G164" s="54">
        <v>0.3</v>
      </c>
      <c r="H164" s="55"/>
      <c r="I164" s="296"/>
      <c r="J164" s="49"/>
      <c r="K164" s="2"/>
    </row>
    <row r="165" spans="1:11" ht="27" customHeight="1">
      <c r="A165" s="26" t="s">
        <v>160</v>
      </c>
      <c r="B165" s="28"/>
      <c r="C165" s="56">
        <v>2</v>
      </c>
      <c r="D165" s="48">
        <v>0.20899999999999999</v>
      </c>
      <c r="E165" s="48">
        <v>0</v>
      </c>
      <c r="F165" s="49"/>
      <c r="G165" s="54">
        <v>0.3</v>
      </c>
      <c r="H165" s="55"/>
      <c r="I165" s="296"/>
      <c r="J165" s="49"/>
      <c r="K165" s="2"/>
    </row>
    <row r="166" spans="1:11" ht="27" customHeight="1">
      <c r="A166" s="26" t="s">
        <v>161</v>
      </c>
      <c r="B166" s="28"/>
      <c r="C166" s="56">
        <v>2</v>
      </c>
      <c r="D166" s="48">
        <v>0</v>
      </c>
      <c r="E166" s="49"/>
      <c r="F166" s="49"/>
      <c r="G166" s="55"/>
      <c r="H166" s="55"/>
      <c r="I166" s="296"/>
      <c r="J166" s="49"/>
      <c r="K166" s="2"/>
    </row>
    <row r="167" spans="1:11" ht="27" customHeight="1">
      <c r="A167" s="26" t="s">
        <v>162</v>
      </c>
      <c r="B167" s="28"/>
      <c r="C167" s="56">
        <v>3</v>
      </c>
      <c r="D167" s="48">
        <v>0.10299999999999999</v>
      </c>
      <c r="E167" s="49"/>
      <c r="F167" s="49"/>
      <c r="G167" s="54">
        <v>0.3</v>
      </c>
      <c r="H167" s="55"/>
      <c r="I167" s="296"/>
      <c r="J167" s="49"/>
      <c r="K167" s="2"/>
    </row>
    <row r="168" spans="1:11" ht="27" customHeight="1">
      <c r="A168" s="26" t="s">
        <v>163</v>
      </c>
      <c r="B168" s="28"/>
      <c r="C168" s="56">
        <v>4</v>
      </c>
      <c r="D168" s="48">
        <v>0.14699999999999999</v>
      </c>
      <c r="E168" s="48">
        <v>0</v>
      </c>
      <c r="F168" s="49"/>
      <c r="G168" s="54">
        <v>0.3</v>
      </c>
      <c r="H168" s="55"/>
      <c r="I168" s="296"/>
      <c r="J168" s="49"/>
      <c r="K168" s="2"/>
    </row>
    <row r="169" spans="1:11" ht="27" customHeight="1">
      <c r="A169" s="26" t="s">
        <v>164</v>
      </c>
      <c r="B169" s="28"/>
      <c r="C169" s="56">
        <v>4</v>
      </c>
      <c r="D169" s="48">
        <v>1E-3</v>
      </c>
      <c r="E169" s="49"/>
      <c r="F169" s="49"/>
      <c r="G169" s="55"/>
      <c r="H169" s="55"/>
      <c r="I169" s="296"/>
      <c r="J169" s="49"/>
      <c r="K169" s="2"/>
    </row>
    <row r="170" spans="1:11" ht="27" customHeight="1">
      <c r="A170" s="26" t="s">
        <v>165</v>
      </c>
      <c r="B170" s="28"/>
      <c r="C170" s="56" t="s">
        <v>20</v>
      </c>
      <c r="D170" s="48">
        <v>0.14799999999999999</v>
      </c>
      <c r="E170" s="48">
        <v>0</v>
      </c>
      <c r="F170" s="49"/>
      <c r="G170" s="54">
        <v>3.03</v>
      </c>
      <c r="H170" s="55"/>
      <c r="I170" s="296"/>
      <c r="J170" s="49"/>
      <c r="K170" s="2"/>
    </row>
    <row r="171" spans="1:11" ht="27" customHeight="1">
      <c r="A171" s="26" t="s">
        <v>166</v>
      </c>
      <c r="B171" s="28"/>
      <c r="C171" s="56" t="s">
        <v>20</v>
      </c>
      <c r="D171" s="48">
        <v>9.7000000000000003E-2</v>
      </c>
      <c r="E171" s="48">
        <v>0</v>
      </c>
      <c r="F171" s="49"/>
      <c r="G171" s="54">
        <v>0.81</v>
      </c>
      <c r="H171" s="55"/>
      <c r="I171" s="296"/>
      <c r="J171" s="49"/>
      <c r="K171" s="2"/>
    </row>
    <row r="172" spans="1:11" ht="27" customHeight="1">
      <c r="A172" s="26" t="s">
        <v>167</v>
      </c>
      <c r="B172" s="28"/>
      <c r="C172" s="56" t="s">
        <v>20</v>
      </c>
      <c r="D172" s="48">
        <v>3.6999999999999998E-2</v>
      </c>
      <c r="E172" s="48">
        <v>0</v>
      </c>
      <c r="F172" s="49"/>
      <c r="G172" s="54">
        <v>8.3800000000000008</v>
      </c>
      <c r="H172" s="55"/>
      <c r="I172" s="296"/>
      <c r="J172" s="49"/>
      <c r="K172" s="2"/>
    </row>
    <row r="173" spans="1:11" ht="27" customHeight="1">
      <c r="A173" s="26" t="s">
        <v>580</v>
      </c>
      <c r="B173" s="28"/>
      <c r="C173" s="56">
        <v>0</v>
      </c>
      <c r="D173" s="297">
        <v>0.73099999999999998</v>
      </c>
      <c r="E173" s="298">
        <v>6.5000000000000002E-2</v>
      </c>
      <c r="F173" s="299">
        <v>0</v>
      </c>
      <c r="G173" s="54">
        <v>0.3</v>
      </c>
      <c r="H173" s="55"/>
      <c r="I173" s="296"/>
      <c r="J173" s="49"/>
      <c r="K173" s="2"/>
    </row>
    <row r="174" spans="1:11" ht="27" customHeight="1">
      <c r="A174" s="26" t="s">
        <v>581</v>
      </c>
      <c r="B174" s="28"/>
      <c r="C174" s="56">
        <v>0</v>
      </c>
      <c r="D174" s="297">
        <v>0.41199999999999998</v>
      </c>
      <c r="E174" s="298">
        <v>2.5999999999999999E-2</v>
      </c>
      <c r="F174" s="299">
        <v>0</v>
      </c>
      <c r="G174" s="54">
        <v>0.34</v>
      </c>
      <c r="H174" s="55"/>
      <c r="I174" s="296"/>
      <c r="J174" s="49"/>
      <c r="K174" s="2"/>
    </row>
    <row r="175" spans="1:11" ht="27" customHeight="1">
      <c r="A175" s="26" t="s">
        <v>168</v>
      </c>
      <c r="B175" s="28"/>
      <c r="C175" s="56">
        <v>0</v>
      </c>
      <c r="D175" s="297">
        <v>0.35099999999999998</v>
      </c>
      <c r="E175" s="298">
        <v>1.4E-2</v>
      </c>
      <c r="F175" s="299">
        <v>0</v>
      </c>
      <c r="G175" s="54">
        <v>0.71</v>
      </c>
      <c r="H175" s="54">
        <v>0.32</v>
      </c>
      <c r="I175" s="155">
        <v>0.49</v>
      </c>
      <c r="J175" s="48">
        <v>2.8000000000000001E-2</v>
      </c>
      <c r="K175" s="2"/>
    </row>
    <row r="176" spans="1:11" ht="27" customHeight="1">
      <c r="A176" s="26" t="s">
        <v>169</v>
      </c>
      <c r="B176" s="28"/>
      <c r="C176" s="56">
        <v>0</v>
      </c>
      <c r="D176" s="297">
        <v>0.312</v>
      </c>
      <c r="E176" s="298">
        <v>0</v>
      </c>
      <c r="F176" s="299">
        <v>0</v>
      </c>
      <c r="G176" s="54">
        <v>0.81</v>
      </c>
      <c r="H176" s="54">
        <v>0.79</v>
      </c>
      <c r="I176" s="155">
        <v>0.89</v>
      </c>
      <c r="J176" s="48">
        <v>2.4E-2</v>
      </c>
      <c r="K176" s="2"/>
    </row>
    <row r="177" spans="1:11" ht="27.75" customHeight="1">
      <c r="A177" s="26" t="s">
        <v>170</v>
      </c>
      <c r="B177" s="28"/>
      <c r="C177" s="56">
        <v>0</v>
      </c>
      <c r="D177" s="297">
        <v>0.26900000000000002</v>
      </c>
      <c r="E177" s="298">
        <v>0</v>
      </c>
      <c r="F177" s="299">
        <v>0</v>
      </c>
      <c r="G177" s="54">
        <v>8.3800000000000008</v>
      </c>
      <c r="H177" s="54">
        <v>0.87</v>
      </c>
      <c r="I177" s="155">
        <v>0.98</v>
      </c>
      <c r="J177" s="48">
        <v>2.1999999999999999E-2</v>
      </c>
      <c r="K177" s="2"/>
    </row>
    <row r="178" spans="1:11" ht="27.75" customHeight="1">
      <c r="A178" s="26" t="s">
        <v>210</v>
      </c>
      <c r="B178" s="28"/>
      <c r="C178" s="56">
        <v>8</v>
      </c>
      <c r="D178" s="48">
        <v>0.189</v>
      </c>
      <c r="E178" s="49"/>
      <c r="F178" s="49"/>
      <c r="G178" s="55"/>
      <c r="H178" s="55"/>
      <c r="I178" s="305"/>
      <c r="J178" s="49"/>
      <c r="K178" s="2"/>
    </row>
    <row r="179" spans="1:11" ht="27.75" customHeight="1">
      <c r="A179" s="26" t="s">
        <v>211</v>
      </c>
      <c r="B179" s="28"/>
      <c r="C179" s="56">
        <v>1</v>
      </c>
      <c r="D179" s="48">
        <v>0.156</v>
      </c>
      <c r="E179" s="49"/>
      <c r="F179" s="49"/>
      <c r="G179" s="55"/>
      <c r="H179" s="55"/>
      <c r="I179" s="305"/>
      <c r="J179" s="49"/>
      <c r="K179" s="2"/>
    </row>
    <row r="180" spans="1:11" ht="27.75" customHeight="1">
      <c r="A180" s="26" t="s">
        <v>212</v>
      </c>
      <c r="B180" s="28"/>
      <c r="C180" s="56">
        <v>1</v>
      </c>
      <c r="D180" s="48">
        <v>0.28999999999999998</v>
      </c>
      <c r="E180" s="49"/>
      <c r="F180" s="49"/>
      <c r="G180" s="55"/>
      <c r="H180" s="55"/>
      <c r="I180" s="296"/>
      <c r="J180" s="49"/>
      <c r="K180" s="2"/>
    </row>
    <row r="181" spans="1:11" ht="27.75" customHeight="1">
      <c r="A181" s="26" t="s">
        <v>213</v>
      </c>
      <c r="B181" s="28"/>
      <c r="C181" s="56">
        <v>1</v>
      </c>
      <c r="D181" s="48">
        <v>0.224</v>
      </c>
      <c r="E181" s="49"/>
      <c r="F181" s="49"/>
      <c r="G181" s="55"/>
      <c r="H181" s="55"/>
      <c r="I181" s="296"/>
      <c r="J181" s="49"/>
      <c r="K181" s="2"/>
    </row>
    <row r="182" spans="1:11" ht="27.75" customHeight="1">
      <c r="A182" s="26" t="s">
        <v>171</v>
      </c>
      <c r="B182" s="28"/>
      <c r="C182" s="56">
        <v>0</v>
      </c>
      <c r="D182" s="300">
        <v>2.2989999999999999</v>
      </c>
      <c r="E182" s="301">
        <v>0.151</v>
      </c>
      <c r="F182" s="299">
        <v>1.0999999999999999E-2</v>
      </c>
      <c r="G182" s="55"/>
      <c r="H182" s="55"/>
      <c r="I182" s="296"/>
      <c r="J182" s="49"/>
      <c r="K182" s="2"/>
    </row>
    <row r="183" spans="1:11" ht="27.75" customHeight="1">
      <c r="A183" s="26" t="s">
        <v>582</v>
      </c>
      <c r="B183" s="28"/>
      <c r="C183" s="56">
        <v>8</v>
      </c>
      <c r="D183" s="48">
        <v>-0.123</v>
      </c>
      <c r="E183" s="49"/>
      <c r="F183" s="49"/>
      <c r="G183" s="54">
        <v>0</v>
      </c>
      <c r="H183" s="55"/>
      <c r="I183" s="296"/>
      <c r="J183" s="49"/>
      <c r="K183" s="2"/>
    </row>
    <row r="184" spans="1:11" ht="27.75" customHeight="1">
      <c r="A184" s="26" t="s">
        <v>172</v>
      </c>
      <c r="B184" s="28"/>
      <c r="C184" s="56">
        <v>8</v>
      </c>
      <c r="D184" s="48">
        <v>-0.121</v>
      </c>
      <c r="E184" s="49"/>
      <c r="F184" s="49"/>
      <c r="G184" s="54">
        <v>0</v>
      </c>
      <c r="H184" s="55"/>
      <c r="I184" s="296"/>
      <c r="J184" s="49"/>
      <c r="K184" s="2"/>
    </row>
    <row r="185" spans="1:11" ht="27.75" customHeight="1">
      <c r="A185" s="26" t="s">
        <v>173</v>
      </c>
      <c r="B185" s="28"/>
      <c r="C185" s="56">
        <v>0</v>
      </c>
      <c r="D185" s="48">
        <v>-0.123</v>
      </c>
      <c r="E185" s="49"/>
      <c r="F185" s="49"/>
      <c r="G185" s="54">
        <v>0</v>
      </c>
      <c r="H185" s="55"/>
      <c r="I185" s="296"/>
      <c r="J185" s="48">
        <v>3.6999999999999998E-2</v>
      </c>
      <c r="K185" s="2"/>
    </row>
    <row r="186" spans="1:11" ht="27.75" customHeight="1">
      <c r="A186" s="26" t="s">
        <v>174</v>
      </c>
      <c r="B186" s="28"/>
      <c r="C186" s="56">
        <v>0</v>
      </c>
      <c r="D186" s="302">
        <v>-0.56799999999999995</v>
      </c>
      <c r="E186" s="303">
        <v>-7.0000000000000007E-2</v>
      </c>
      <c r="F186" s="304">
        <v>-1E-3</v>
      </c>
      <c r="G186" s="54">
        <v>0</v>
      </c>
      <c r="H186" s="55"/>
      <c r="I186" s="296"/>
      <c r="J186" s="48">
        <v>3.6999999999999998E-2</v>
      </c>
      <c r="K186" s="2"/>
    </row>
    <row r="187" spans="1:11" ht="27.75" customHeight="1">
      <c r="A187" s="26" t="s">
        <v>175</v>
      </c>
      <c r="B187" s="28"/>
      <c r="C187" s="56">
        <v>0</v>
      </c>
      <c r="D187" s="48">
        <v>-0.121</v>
      </c>
      <c r="E187" s="49"/>
      <c r="F187" s="49"/>
      <c r="G187" s="54">
        <v>0</v>
      </c>
      <c r="H187" s="55"/>
      <c r="I187" s="296"/>
      <c r="J187" s="48">
        <v>3.5999999999999997E-2</v>
      </c>
      <c r="K187" s="2"/>
    </row>
    <row r="188" spans="1:11" ht="27.75" customHeight="1">
      <c r="A188" s="26" t="s">
        <v>176</v>
      </c>
      <c r="B188" s="28"/>
      <c r="C188" s="56">
        <v>0</v>
      </c>
      <c r="D188" s="302">
        <v>-0.56399999999999995</v>
      </c>
      <c r="E188" s="303">
        <v>-6.6000000000000003E-2</v>
      </c>
      <c r="F188" s="304">
        <v>-1E-3</v>
      </c>
      <c r="G188" s="54">
        <v>0</v>
      </c>
      <c r="H188" s="55"/>
      <c r="I188" s="296"/>
      <c r="J188" s="48">
        <v>3.5999999999999997E-2</v>
      </c>
      <c r="K188" s="2"/>
    </row>
    <row r="189" spans="1:11" ht="27.75" customHeight="1">
      <c r="A189" s="26" t="s">
        <v>177</v>
      </c>
      <c r="B189" s="28"/>
      <c r="C189" s="56">
        <v>0</v>
      </c>
      <c r="D189" s="48">
        <v>-0.10299999999999999</v>
      </c>
      <c r="E189" s="49"/>
      <c r="F189" s="49"/>
      <c r="G189" s="54">
        <v>1.04</v>
      </c>
      <c r="H189" s="55"/>
      <c r="I189" s="296"/>
      <c r="J189" s="48">
        <v>4.1000000000000002E-2</v>
      </c>
      <c r="K189" s="2"/>
    </row>
    <row r="190" spans="1:11" ht="27.75" customHeight="1">
      <c r="A190" s="26" t="s">
        <v>178</v>
      </c>
      <c r="B190" s="28"/>
      <c r="C190" s="56">
        <v>0</v>
      </c>
      <c r="D190" s="302">
        <v>-0.501</v>
      </c>
      <c r="E190" s="303">
        <v>-4.2999999999999997E-2</v>
      </c>
      <c r="F190" s="299">
        <v>0</v>
      </c>
      <c r="G190" s="54">
        <v>1.04</v>
      </c>
      <c r="H190" s="55"/>
      <c r="I190" s="296"/>
      <c r="J190" s="48">
        <v>4.1000000000000002E-2</v>
      </c>
      <c r="K190" s="2"/>
    </row>
  </sheetData>
  <mergeCells count="13">
    <mergeCell ref="F10:G10"/>
    <mergeCell ref="H10:J10"/>
    <mergeCell ref="F6:G6"/>
    <mergeCell ref="F7:G7"/>
    <mergeCell ref="B8:D8"/>
    <mergeCell ref="F8:G8"/>
    <mergeCell ref="F9:G9"/>
    <mergeCell ref="F5:G5"/>
    <mergeCell ref="B1:D1"/>
    <mergeCell ref="F1:H1"/>
    <mergeCell ref="A2:J2"/>
    <mergeCell ref="A4:D4"/>
    <mergeCell ref="F4:J4"/>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M190"/>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3" ht="27.75" customHeight="1">
      <c r="A1" s="14" t="s">
        <v>87</v>
      </c>
      <c r="B1" s="379"/>
      <c r="C1" s="379"/>
      <c r="D1" s="379"/>
      <c r="F1" s="380"/>
      <c r="G1" s="380"/>
      <c r="H1" s="380"/>
      <c r="I1" s="4"/>
      <c r="J1" s="2"/>
      <c r="K1" s="2"/>
    </row>
    <row r="2" spans="1:13" ht="31.5" customHeight="1">
      <c r="A2" s="381" t="str">
        <f>Overview!B4&amp; " - Effective from "&amp;Overview!D4&amp;" - "&amp;Overview!E4&amp;" LDNO tariffs in SP Manweb Area (GSP Group _D)"</f>
        <v>Southern Electric Power Distribution plc - Effective from 1 April 2020 - Final LDNO tariffs in SP Manweb Area (GSP Group _D)</v>
      </c>
      <c r="B2" s="381"/>
      <c r="C2" s="381"/>
      <c r="D2" s="381"/>
      <c r="E2" s="381"/>
      <c r="F2" s="381"/>
      <c r="G2" s="381"/>
      <c r="H2" s="381"/>
      <c r="I2" s="381"/>
      <c r="J2" s="381"/>
    </row>
    <row r="3" spans="1:13" ht="8.25" customHeight="1">
      <c r="A3" s="97"/>
      <c r="B3" s="97"/>
      <c r="C3" s="97"/>
      <c r="D3" s="97"/>
      <c r="E3" s="97"/>
      <c r="F3" s="97"/>
      <c r="G3" s="97"/>
      <c r="H3" s="97"/>
      <c r="I3" s="97"/>
      <c r="J3" s="97"/>
    </row>
    <row r="4" spans="1:13" s="117" customFormat="1" ht="27" customHeight="1">
      <c r="A4" s="381" t="s">
        <v>496</v>
      </c>
      <c r="B4" s="381"/>
      <c r="C4" s="381"/>
      <c r="D4" s="381"/>
      <c r="E4" s="173"/>
      <c r="F4" s="381" t="s">
        <v>495</v>
      </c>
      <c r="G4" s="381"/>
      <c r="H4" s="381"/>
      <c r="I4" s="381"/>
      <c r="J4" s="381"/>
      <c r="K4" s="174"/>
      <c r="L4" s="174"/>
    </row>
    <row r="5" spans="1:13" s="117" customFormat="1" ht="32.25" customHeight="1">
      <c r="A5" s="175" t="s">
        <v>80</v>
      </c>
      <c r="B5" s="176" t="s">
        <v>487</v>
      </c>
      <c r="C5" s="177" t="s">
        <v>488</v>
      </c>
      <c r="D5" s="178" t="s">
        <v>489</v>
      </c>
      <c r="E5" s="97"/>
      <c r="F5" s="382"/>
      <c r="G5" s="383"/>
      <c r="H5" s="179" t="s">
        <v>493</v>
      </c>
      <c r="I5" s="180" t="s">
        <v>494</v>
      </c>
      <c r="J5" s="178" t="s">
        <v>489</v>
      </c>
      <c r="K5" s="97"/>
      <c r="L5" s="174"/>
      <c r="M5" s="174"/>
    </row>
    <row r="6" spans="1:13" ht="56.25" customHeight="1">
      <c r="A6" s="89" t="s">
        <v>490</v>
      </c>
      <c r="B6" s="22" t="s">
        <v>740</v>
      </c>
      <c r="C6" s="207" t="s">
        <v>741</v>
      </c>
      <c r="D6" s="185" t="s">
        <v>742</v>
      </c>
      <c r="E6" s="93"/>
      <c r="F6" s="353" t="s">
        <v>736</v>
      </c>
      <c r="G6" s="353"/>
      <c r="H6" s="206"/>
      <c r="I6" s="211" t="s">
        <v>743</v>
      </c>
      <c r="J6" s="185" t="s">
        <v>742</v>
      </c>
      <c r="K6" s="93"/>
      <c r="L6" s="4"/>
      <c r="M6" s="4"/>
    </row>
    <row r="7" spans="1:13" ht="56.25" customHeight="1">
      <c r="A7" s="89" t="s">
        <v>83</v>
      </c>
      <c r="B7" s="206"/>
      <c r="C7" s="189" t="s">
        <v>744</v>
      </c>
      <c r="D7" s="211" t="s">
        <v>745</v>
      </c>
      <c r="E7" s="93"/>
      <c r="F7" s="353" t="s">
        <v>491</v>
      </c>
      <c r="G7" s="353"/>
      <c r="H7" s="22" t="s">
        <v>740</v>
      </c>
      <c r="I7" s="211" t="s">
        <v>741</v>
      </c>
      <c r="J7" s="185" t="s">
        <v>742</v>
      </c>
      <c r="K7" s="93"/>
      <c r="L7" s="4"/>
      <c r="M7" s="4"/>
    </row>
    <row r="8" spans="1:13" ht="55.5" customHeight="1">
      <c r="A8" s="215" t="s">
        <v>81</v>
      </c>
      <c r="B8" s="348" t="s">
        <v>82</v>
      </c>
      <c r="C8" s="349"/>
      <c r="D8" s="350"/>
      <c r="E8" s="93"/>
      <c r="F8" s="353" t="s">
        <v>778</v>
      </c>
      <c r="G8" s="353"/>
      <c r="H8" s="206"/>
      <c r="I8" s="211" t="s">
        <v>743</v>
      </c>
      <c r="J8" s="185" t="s">
        <v>742</v>
      </c>
      <c r="K8" s="93"/>
      <c r="L8" s="4"/>
      <c r="M8" s="4"/>
    </row>
    <row r="9" spans="1:13" s="87" customFormat="1" ht="55.5" customHeight="1">
      <c r="A9" s="95"/>
      <c r="E9" s="204"/>
      <c r="F9" s="333" t="s">
        <v>724</v>
      </c>
      <c r="G9" s="333"/>
      <c r="H9" s="206"/>
      <c r="I9" s="185" t="s">
        <v>744</v>
      </c>
      <c r="J9" s="185" t="s">
        <v>746</v>
      </c>
      <c r="K9" s="93"/>
      <c r="L9" s="59"/>
      <c r="M9" s="59"/>
    </row>
    <row r="10" spans="1:13" s="87" customFormat="1" ht="21" customHeight="1">
      <c r="A10" s="95"/>
      <c r="E10" s="246"/>
      <c r="F10" s="325" t="s">
        <v>81</v>
      </c>
      <c r="G10" s="325"/>
      <c r="H10" s="384" t="s">
        <v>82</v>
      </c>
      <c r="I10" s="384"/>
      <c r="J10" s="384"/>
      <c r="K10" s="246"/>
      <c r="L10" s="59"/>
      <c r="M10" s="59"/>
    </row>
    <row r="11" spans="1:13" s="95" customFormat="1" ht="22.5" customHeight="1">
      <c r="A11" s="93"/>
      <c r="B11" s="93"/>
      <c r="C11" s="93"/>
      <c r="D11" s="93"/>
      <c r="E11" s="93"/>
      <c r="F11" s="98"/>
      <c r="G11" s="98"/>
      <c r="H11" s="99"/>
      <c r="I11" s="99"/>
      <c r="J11" s="99"/>
      <c r="K11" s="94"/>
      <c r="L11" s="94"/>
    </row>
    <row r="12" spans="1:13" ht="66" customHeight="1">
      <c r="A12" s="42" t="s">
        <v>683</v>
      </c>
      <c r="B12" s="42" t="s">
        <v>193</v>
      </c>
      <c r="C12" s="25" t="s">
        <v>92</v>
      </c>
      <c r="D12" s="293" t="s">
        <v>629</v>
      </c>
      <c r="E12" s="293" t="s">
        <v>630</v>
      </c>
      <c r="F12" s="293" t="s">
        <v>631</v>
      </c>
      <c r="G12" s="25" t="s">
        <v>93</v>
      </c>
      <c r="H12" s="25" t="s">
        <v>94</v>
      </c>
      <c r="I12" s="25" t="s">
        <v>684</v>
      </c>
      <c r="J12" s="25" t="s">
        <v>452</v>
      </c>
      <c r="K12" s="2"/>
    </row>
    <row r="13" spans="1:13" ht="27" customHeight="1">
      <c r="A13" s="26" t="s">
        <v>21</v>
      </c>
      <c r="B13" s="28"/>
      <c r="C13" s="53"/>
      <c r="D13" s="48">
        <v>2.1949999999999998</v>
      </c>
      <c r="E13" s="49"/>
      <c r="F13" s="49"/>
      <c r="G13" s="50">
        <v>1.93</v>
      </c>
      <c r="H13" s="151"/>
      <c r="I13" s="152"/>
      <c r="J13" s="49"/>
      <c r="K13" s="2"/>
    </row>
    <row r="14" spans="1:13" ht="27" customHeight="1">
      <c r="A14" s="26" t="s">
        <v>22</v>
      </c>
      <c r="B14" s="28"/>
      <c r="C14" s="53"/>
      <c r="D14" s="48">
        <v>2.4740000000000002</v>
      </c>
      <c r="E14" s="48">
        <v>1.0780000000000001</v>
      </c>
      <c r="F14" s="49"/>
      <c r="G14" s="50">
        <v>1.93</v>
      </c>
      <c r="H14" s="151"/>
      <c r="I14" s="152"/>
      <c r="J14" s="49"/>
      <c r="K14" s="2"/>
    </row>
    <row r="15" spans="1:13" ht="27" customHeight="1">
      <c r="A15" s="26" t="s">
        <v>23</v>
      </c>
      <c r="B15" s="28"/>
      <c r="C15" s="53"/>
      <c r="D15" s="48">
        <v>1.0629999999999999</v>
      </c>
      <c r="E15" s="49"/>
      <c r="F15" s="49"/>
      <c r="G15" s="151"/>
      <c r="H15" s="151"/>
      <c r="I15" s="152"/>
      <c r="J15" s="49"/>
      <c r="K15" s="2"/>
    </row>
    <row r="16" spans="1:13" ht="27" customHeight="1">
      <c r="A16" s="26" t="s">
        <v>24</v>
      </c>
      <c r="B16" s="28"/>
      <c r="C16" s="53"/>
      <c r="D16" s="48">
        <v>2.1640000000000001</v>
      </c>
      <c r="E16" s="49"/>
      <c r="F16" s="49"/>
      <c r="G16" s="50">
        <v>2.4700000000000002</v>
      </c>
      <c r="H16" s="151"/>
      <c r="I16" s="152"/>
      <c r="J16" s="49"/>
      <c r="K16" s="2"/>
    </row>
    <row r="17" spans="1:11" ht="27" customHeight="1">
      <c r="A17" s="26" t="s">
        <v>25</v>
      </c>
      <c r="B17" s="28"/>
      <c r="C17" s="53"/>
      <c r="D17" s="48">
        <v>2.198</v>
      </c>
      <c r="E17" s="48">
        <v>1.0069999999999999</v>
      </c>
      <c r="F17" s="49"/>
      <c r="G17" s="50">
        <v>2.4700000000000002</v>
      </c>
      <c r="H17" s="151"/>
      <c r="I17" s="152"/>
      <c r="J17" s="49"/>
      <c r="K17" s="2"/>
    </row>
    <row r="18" spans="1:11" ht="27" customHeight="1">
      <c r="A18" s="26" t="s">
        <v>26</v>
      </c>
      <c r="B18" s="28"/>
      <c r="C18" s="53"/>
      <c r="D18" s="48">
        <v>1.028</v>
      </c>
      <c r="E18" s="49"/>
      <c r="F18" s="49"/>
      <c r="G18" s="151"/>
      <c r="H18" s="151"/>
      <c r="I18" s="152"/>
      <c r="J18" s="49"/>
      <c r="K18" s="2"/>
    </row>
    <row r="19" spans="1:11" ht="27" customHeight="1">
      <c r="A19" s="26" t="s">
        <v>27</v>
      </c>
      <c r="B19" s="28"/>
      <c r="C19" s="53"/>
      <c r="D19" s="48">
        <v>2.266</v>
      </c>
      <c r="E19" s="48">
        <v>0.997</v>
      </c>
      <c r="F19" s="49"/>
      <c r="G19" s="50">
        <v>11.22</v>
      </c>
      <c r="H19" s="151"/>
      <c r="I19" s="152"/>
      <c r="J19" s="49"/>
      <c r="K19" s="2"/>
    </row>
    <row r="20" spans="1:11" ht="27" customHeight="1">
      <c r="A20" s="26" t="s">
        <v>562</v>
      </c>
      <c r="B20" s="28"/>
      <c r="C20" s="53"/>
      <c r="D20" s="156">
        <v>7.7229999999999999</v>
      </c>
      <c r="E20" s="157">
        <v>1.766</v>
      </c>
      <c r="F20" s="158">
        <v>1.008</v>
      </c>
      <c r="G20" s="50">
        <v>1.93</v>
      </c>
      <c r="H20" s="151"/>
      <c r="I20" s="152"/>
      <c r="J20" s="49"/>
      <c r="K20" s="2"/>
    </row>
    <row r="21" spans="1:11" ht="27" customHeight="1">
      <c r="A21" s="26" t="s">
        <v>563</v>
      </c>
      <c r="B21" s="28"/>
      <c r="C21" s="53"/>
      <c r="D21" s="156">
        <v>7.5380000000000003</v>
      </c>
      <c r="E21" s="157">
        <v>1.7430000000000001</v>
      </c>
      <c r="F21" s="158">
        <v>1.004</v>
      </c>
      <c r="G21" s="50">
        <v>2.4700000000000002</v>
      </c>
      <c r="H21" s="151"/>
      <c r="I21" s="152"/>
      <c r="J21" s="49"/>
      <c r="K21" s="2"/>
    </row>
    <row r="22" spans="1:11" ht="27" customHeight="1">
      <c r="A22" s="26" t="s">
        <v>28</v>
      </c>
      <c r="B22" s="28"/>
      <c r="C22" s="53"/>
      <c r="D22" s="156">
        <v>6.2240000000000002</v>
      </c>
      <c r="E22" s="157">
        <v>1.52</v>
      </c>
      <c r="F22" s="158">
        <v>0.98099999999999998</v>
      </c>
      <c r="G22" s="50">
        <v>9.85</v>
      </c>
      <c r="H22" s="50">
        <v>1.44</v>
      </c>
      <c r="I22" s="153">
        <v>2.65</v>
      </c>
      <c r="J22" s="48">
        <v>0.21</v>
      </c>
      <c r="K22" s="2"/>
    </row>
    <row r="23" spans="1:11" ht="27" customHeight="1">
      <c r="A23" s="26" t="s">
        <v>185</v>
      </c>
      <c r="B23" s="28"/>
      <c r="C23" s="53"/>
      <c r="D23" s="48">
        <v>1.7230000000000001</v>
      </c>
      <c r="E23" s="49"/>
      <c r="F23" s="49"/>
      <c r="G23" s="151"/>
      <c r="H23" s="151"/>
      <c r="I23" s="152"/>
      <c r="J23" s="49"/>
      <c r="K23" s="2"/>
    </row>
    <row r="24" spans="1:11" ht="27" customHeight="1">
      <c r="A24" s="26" t="s">
        <v>186</v>
      </c>
      <c r="B24" s="28"/>
      <c r="C24" s="53"/>
      <c r="D24" s="48">
        <v>1.8</v>
      </c>
      <c r="E24" s="49"/>
      <c r="F24" s="49"/>
      <c r="G24" s="151"/>
      <c r="H24" s="151"/>
      <c r="I24" s="152"/>
      <c r="J24" s="49"/>
      <c r="K24" s="2"/>
    </row>
    <row r="25" spans="1:11" ht="27" customHeight="1">
      <c r="A25" s="26" t="s">
        <v>187</v>
      </c>
      <c r="B25" s="28"/>
      <c r="C25" s="53"/>
      <c r="D25" s="48">
        <v>2.403</v>
      </c>
      <c r="E25" s="49"/>
      <c r="F25" s="49"/>
      <c r="G25" s="151"/>
      <c r="H25" s="151"/>
      <c r="I25" s="152"/>
      <c r="J25" s="49"/>
      <c r="K25" s="2"/>
    </row>
    <row r="26" spans="1:11" ht="27" customHeight="1">
      <c r="A26" s="26" t="s">
        <v>188</v>
      </c>
      <c r="B26" s="28"/>
      <c r="C26" s="53"/>
      <c r="D26" s="48">
        <v>1.6779999999999999</v>
      </c>
      <c r="E26" s="49"/>
      <c r="F26" s="49"/>
      <c r="G26" s="151"/>
      <c r="H26" s="151"/>
      <c r="I26" s="152"/>
      <c r="J26" s="49"/>
      <c r="K26" s="2"/>
    </row>
    <row r="27" spans="1:11" ht="27" customHeight="1">
      <c r="A27" s="26" t="s">
        <v>29</v>
      </c>
      <c r="B27" s="28"/>
      <c r="C27" s="56"/>
      <c r="D27" s="159">
        <v>10.651999999999999</v>
      </c>
      <c r="E27" s="160">
        <v>1.81</v>
      </c>
      <c r="F27" s="158">
        <v>1.143</v>
      </c>
      <c r="G27" s="151"/>
      <c r="H27" s="151"/>
      <c r="I27" s="152"/>
      <c r="J27" s="49"/>
      <c r="K27" s="2"/>
    </row>
    <row r="28" spans="1:11" ht="27" customHeight="1">
      <c r="A28" s="26" t="s">
        <v>564</v>
      </c>
      <c r="B28" s="28"/>
      <c r="C28" s="56"/>
      <c r="D28" s="48">
        <v>-1.173</v>
      </c>
      <c r="E28" s="49"/>
      <c r="F28" s="49"/>
      <c r="G28" s="50">
        <v>0</v>
      </c>
      <c r="H28" s="151"/>
      <c r="I28" s="152"/>
      <c r="J28" s="49"/>
      <c r="K28" s="2"/>
    </row>
    <row r="29" spans="1:11" ht="27" customHeight="1">
      <c r="A29" s="26" t="s">
        <v>30</v>
      </c>
      <c r="B29" s="28"/>
      <c r="C29" s="56"/>
      <c r="D29" s="48">
        <v>-1.173</v>
      </c>
      <c r="E29" s="49"/>
      <c r="F29" s="49"/>
      <c r="G29" s="50">
        <v>0</v>
      </c>
      <c r="H29" s="151"/>
      <c r="I29" s="152"/>
      <c r="J29" s="48">
        <v>0.27800000000000002</v>
      </c>
      <c r="K29" s="2"/>
    </row>
    <row r="30" spans="1:11" ht="27" customHeight="1">
      <c r="A30" s="26" t="s">
        <v>31</v>
      </c>
      <c r="B30" s="28"/>
      <c r="C30" s="56"/>
      <c r="D30" s="156">
        <v>-7.827</v>
      </c>
      <c r="E30" s="157">
        <v>-1.016</v>
      </c>
      <c r="F30" s="158">
        <v>-0.14799999999999999</v>
      </c>
      <c r="G30" s="50">
        <v>0</v>
      </c>
      <c r="H30" s="151"/>
      <c r="I30" s="152"/>
      <c r="J30" s="48">
        <v>0.27800000000000002</v>
      </c>
      <c r="K30" s="2"/>
    </row>
    <row r="31" spans="1:11" ht="27" customHeight="1">
      <c r="A31" s="26" t="s">
        <v>32</v>
      </c>
      <c r="B31" s="28"/>
      <c r="C31" s="56"/>
      <c r="D31" s="48">
        <v>1.5289999999999999</v>
      </c>
      <c r="E31" s="49"/>
      <c r="F31" s="49"/>
      <c r="G31" s="50">
        <v>1.35</v>
      </c>
      <c r="H31" s="151"/>
      <c r="I31" s="152"/>
      <c r="J31" s="49"/>
      <c r="K31" s="2"/>
    </row>
    <row r="32" spans="1:11" ht="27" customHeight="1">
      <c r="A32" s="26" t="s">
        <v>33</v>
      </c>
      <c r="B32" s="28"/>
      <c r="C32" s="56"/>
      <c r="D32" s="48">
        <v>1.724</v>
      </c>
      <c r="E32" s="48">
        <v>0.751</v>
      </c>
      <c r="F32" s="49"/>
      <c r="G32" s="50">
        <v>1.35</v>
      </c>
      <c r="H32" s="151"/>
      <c r="I32" s="152"/>
      <c r="J32" s="49"/>
      <c r="K32" s="2"/>
    </row>
    <row r="33" spans="1:11" ht="27" customHeight="1">
      <c r="A33" s="26" t="s">
        <v>34</v>
      </c>
      <c r="B33" s="28"/>
      <c r="C33" s="56"/>
      <c r="D33" s="48">
        <v>0.74</v>
      </c>
      <c r="E33" s="49"/>
      <c r="F33" s="49"/>
      <c r="G33" s="151"/>
      <c r="H33" s="151"/>
      <c r="I33" s="152"/>
      <c r="J33" s="49"/>
      <c r="K33" s="2"/>
    </row>
    <row r="34" spans="1:11" ht="27" customHeight="1">
      <c r="A34" s="26" t="s">
        <v>35</v>
      </c>
      <c r="B34" s="28"/>
      <c r="C34" s="56"/>
      <c r="D34" s="48">
        <v>1.5069999999999999</v>
      </c>
      <c r="E34" s="49"/>
      <c r="F34" s="49"/>
      <c r="G34" s="50">
        <v>1.72</v>
      </c>
      <c r="H34" s="151"/>
      <c r="I34" s="152"/>
      <c r="J34" s="49"/>
      <c r="K34" s="2"/>
    </row>
    <row r="35" spans="1:11" ht="27" customHeight="1">
      <c r="A35" s="26" t="s">
        <v>36</v>
      </c>
      <c r="B35" s="28"/>
      <c r="C35" s="56"/>
      <c r="D35" s="48">
        <v>1.532</v>
      </c>
      <c r="E35" s="48">
        <v>0.70199999999999996</v>
      </c>
      <c r="F35" s="49"/>
      <c r="G35" s="50">
        <v>1.72</v>
      </c>
      <c r="H35" s="151"/>
      <c r="I35" s="152"/>
      <c r="J35" s="49"/>
      <c r="K35" s="2"/>
    </row>
    <row r="36" spans="1:11" ht="27" customHeight="1">
      <c r="A36" s="26" t="s">
        <v>37</v>
      </c>
      <c r="B36" s="28"/>
      <c r="C36" s="56"/>
      <c r="D36" s="48">
        <v>0.71599999999999997</v>
      </c>
      <c r="E36" s="49"/>
      <c r="F36" s="49"/>
      <c r="G36" s="151"/>
      <c r="H36" s="151"/>
      <c r="I36" s="152"/>
      <c r="J36" s="49"/>
      <c r="K36" s="2"/>
    </row>
    <row r="37" spans="1:11" ht="27" customHeight="1">
      <c r="A37" s="26" t="s">
        <v>38</v>
      </c>
      <c r="B37" s="28"/>
      <c r="C37" s="56"/>
      <c r="D37" s="48">
        <v>1.579</v>
      </c>
      <c r="E37" s="48">
        <v>0.69499999999999995</v>
      </c>
      <c r="F37" s="49"/>
      <c r="G37" s="50">
        <v>7.82</v>
      </c>
      <c r="H37" s="151"/>
      <c r="I37" s="152"/>
      <c r="J37" s="49"/>
      <c r="K37" s="2"/>
    </row>
    <row r="38" spans="1:11" ht="27" customHeight="1">
      <c r="A38" s="26" t="s">
        <v>565</v>
      </c>
      <c r="B38" s="28"/>
      <c r="C38" s="56"/>
      <c r="D38" s="156">
        <v>5.3819999999999997</v>
      </c>
      <c r="E38" s="157">
        <v>1.2310000000000001</v>
      </c>
      <c r="F38" s="158">
        <v>0.70199999999999996</v>
      </c>
      <c r="G38" s="50">
        <v>1.35</v>
      </c>
      <c r="H38" s="151"/>
      <c r="I38" s="152"/>
      <c r="J38" s="49"/>
      <c r="K38" s="2"/>
    </row>
    <row r="39" spans="1:11" ht="27" customHeight="1">
      <c r="A39" s="26" t="s">
        <v>566</v>
      </c>
      <c r="B39" s="28"/>
      <c r="C39" s="56"/>
      <c r="D39" s="156">
        <v>5.2530000000000001</v>
      </c>
      <c r="E39" s="157">
        <v>1.214</v>
      </c>
      <c r="F39" s="158">
        <v>0.69899999999999995</v>
      </c>
      <c r="G39" s="50">
        <v>1.72</v>
      </c>
      <c r="H39" s="151"/>
      <c r="I39" s="152"/>
      <c r="J39" s="49"/>
      <c r="K39" s="2"/>
    </row>
    <row r="40" spans="1:11" ht="27" customHeight="1">
      <c r="A40" s="26" t="s">
        <v>39</v>
      </c>
      <c r="B40" s="28"/>
      <c r="C40" s="56"/>
      <c r="D40" s="156">
        <v>4.3369999999999997</v>
      </c>
      <c r="E40" s="157">
        <v>1.0589999999999999</v>
      </c>
      <c r="F40" s="158">
        <v>0.68300000000000005</v>
      </c>
      <c r="G40" s="50">
        <v>6.86</v>
      </c>
      <c r="H40" s="50">
        <v>1</v>
      </c>
      <c r="I40" s="153">
        <v>1.85</v>
      </c>
      <c r="J40" s="48">
        <v>0.14599999999999999</v>
      </c>
      <c r="K40" s="2"/>
    </row>
    <row r="41" spans="1:11" ht="27" customHeight="1">
      <c r="A41" s="26" t="s">
        <v>40</v>
      </c>
      <c r="B41" s="28"/>
      <c r="C41" s="56"/>
      <c r="D41" s="156">
        <v>5.42</v>
      </c>
      <c r="E41" s="157">
        <v>1.419</v>
      </c>
      <c r="F41" s="158">
        <v>1.0760000000000001</v>
      </c>
      <c r="G41" s="50">
        <v>3.91</v>
      </c>
      <c r="H41" s="50">
        <v>3.36</v>
      </c>
      <c r="I41" s="153">
        <v>4.74</v>
      </c>
      <c r="J41" s="48">
        <v>0.152</v>
      </c>
      <c r="K41" s="2"/>
    </row>
    <row r="42" spans="1:11" ht="27" customHeight="1">
      <c r="A42" s="26" t="s">
        <v>41</v>
      </c>
      <c r="B42" s="28"/>
      <c r="C42" s="56"/>
      <c r="D42" s="156">
        <v>5.016</v>
      </c>
      <c r="E42" s="157">
        <v>1.44</v>
      </c>
      <c r="F42" s="158">
        <v>1.1910000000000001</v>
      </c>
      <c r="G42" s="50">
        <v>66.89</v>
      </c>
      <c r="H42" s="50">
        <v>2.95</v>
      </c>
      <c r="I42" s="153">
        <v>4.9800000000000004</v>
      </c>
      <c r="J42" s="48">
        <v>0.11899999999999999</v>
      </c>
      <c r="K42" s="2"/>
    </row>
    <row r="43" spans="1:11" ht="27" customHeight="1">
      <c r="A43" s="26" t="s">
        <v>189</v>
      </c>
      <c r="B43" s="28"/>
      <c r="C43" s="56"/>
      <c r="D43" s="48">
        <v>1.2010000000000001</v>
      </c>
      <c r="E43" s="49"/>
      <c r="F43" s="49"/>
      <c r="G43" s="151"/>
      <c r="H43" s="151"/>
      <c r="I43" s="152"/>
      <c r="J43" s="49"/>
      <c r="K43" s="2"/>
    </row>
    <row r="44" spans="1:11" ht="27" customHeight="1">
      <c r="A44" s="26" t="s">
        <v>190</v>
      </c>
      <c r="B44" s="28"/>
      <c r="C44" s="56"/>
      <c r="D44" s="48">
        <v>1.254</v>
      </c>
      <c r="E44" s="49"/>
      <c r="F44" s="49"/>
      <c r="G44" s="151"/>
      <c r="H44" s="151"/>
      <c r="I44" s="152"/>
      <c r="J44" s="49"/>
      <c r="K44" s="2"/>
    </row>
    <row r="45" spans="1:11" ht="27" customHeight="1">
      <c r="A45" s="26" t="s">
        <v>191</v>
      </c>
      <c r="B45" s="28"/>
      <c r="C45" s="56"/>
      <c r="D45" s="48">
        <v>1.6739999999999999</v>
      </c>
      <c r="E45" s="49"/>
      <c r="F45" s="49"/>
      <c r="G45" s="151"/>
      <c r="H45" s="151"/>
      <c r="I45" s="152"/>
      <c r="J45" s="49"/>
      <c r="K45" s="2"/>
    </row>
    <row r="46" spans="1:11" ht="27" customHeight="1">
      <c r="A46" s="26" t="s">
        <v>192</v>
      </c>
      <c r="B46" s="28"/>
      <c r="C46" s="56"/>
      <c r="D46" s="48">
        <v>1.169</v>
      </c>
      <c r="E46" s="49"/>
      <c r="F46" s="49"/>
      <c r="G46" s="151"/>
      <c r="H46" s="151"/>
      <c r="I46" s="152"/>
      <c r="J46" s="49"/>
      <c r="K46" s="2"/>
    </row>
    <row r="47" spans="1:11" ht="27" customHeight="1">
      <c r="A47" s="26" t="s">
        <v>42</v>
      </c>
      <c r="B47" s="28"/>
      <c r="C47" s="56"/>
      <c r="D47" s="159">
        <v>7.4219999999999997</v>
      </c>
      <c r="E47" s="160">
        <v>1.2609999999999999</v>
      </c>
      <c r="F47" s="158">
        <v>0.79600000000000004</v>
      </c>
      <c r="G47" s="151"/>
      <c r="H47" s="151"/>
      <c r="I47" s="152"/>
      <c r="J47" s="49"/>
      <c r="K47" s="2"/>
    </row>
    <row r="48" spans="1:11" ht="27" customHeight="1">
      <c r="A48" s="26" t="s">
        <v>567</v>
      </c>
      <c r="B48" s="28"/>
      <c r="C48" s="56"/>
      <c r="D48" s="48">
        <v>-1.173</v>
      </c>
      <c r="E48" s="49"/>
      <c r="F48" s="49"/>
      <c r="G48" s="50">
        <v>0</v>
      </c>
      <c r="H48" s="151"/>
      <c r="I48" s="152"/>
      <c r="J48" s="49"/>
      <c r="K48" s="2"/>
    </row>
    <row r="49" spans="1:11" ht="27" customHeight="1">
      <c r="A49" s="26" t="s">
        <v>43</v>
      </c>
      <c r="B49" s="28"/>
      <c r="C49" s="56"/>
      <c r="D49" s="48">
        <v>-1.05</v>
      </c>
      <c r="E49" s="49"/>
      <c r="F49" s="49"/>
      <c r="G49" s="50">
        <v>0</v>
      </c>
      <c r="H49" s="151"/>
      <c r="I49" s="152"/>
      <c r="J49" s="49"/>
      <c r="K49" s="2"/>
    </row>
    <row r="50" spans="1:11" ht="27" customHeight="1">
      <c r="A50" s="26" t="s">
        <v>44</v>
      </c>
      <c r="B50" s="28"/>
      <c r="C50" s="56"/>
      <c r="D50" s="48">
        <v>-1.173</v>
      </c>
      <c r="E50" s="49"/>
      <c r="F50" s="49"/>
      <c r="G50" s="50">
        <v>0</v>
      </c>
      <c r="H50" s="151"/>
      <c r="I50" s="152"/>
      <c r="J50" s="48">
        <v>0.27800000000000002</v>
      </c>
      <c r="K50" s="2"/>
    </row>
    <row r="51" spans="1:11" ht="27" customHeight="1">
      <c r="A51" s="26" t="s">
        <v>45</v>
      </c>
      <c r="B51" s="28"/>
      <c r="C51" s="56"/>
      <c r="D51" s="156">
        <v>-7.827</v>
      </c>
      <c r="E51" s="157">
        <v>-1.016</v>
      </c>
      <c r="F51" s="158">
        <v>-0.14799999999999999</v>
      </c>
      <c r="G51" s="50">
        <v>0</v>
      </c>
      <c r="H51" s="151"/>
      <c r="I51" s="152"/>
      <c r="J51" s="48">
        <v>0.27800000000000002</v>
      </c>
      <c r="K51" s="2"/>
    </row>
    <row r="52" spans="1:11" ht="39.75" customHeight="1">
      <c r="A52" s="26" t="s">
        <v>46</v>
      </c>
      <c r="B52" s="28"/>
      <c r="C52" s="56"/>
      <c r="D52" s="48">
        <v>-1.05</v>
      </c>
      <c r="E52" s="49"/>
      <c r="F52" s="49"/>
      <c r="G52" s="50">
        <v>0</v>
      </c>
      <c r="H52" s="151"/>
      <c r="I52" s="152"/>
      <c r="J52" s="48">
        <v>0.25900000000000001</v>
      </c>
      <c r="K52" s="2"/>
    </row>
    <row r="53" spans="1:11" ht="27" customHeight="1">
      <c r="A53" s="26" t="s">
        <v>47</v>
      </c>
      <c r="B53" s="28"/>
      <c r="C53" s="56"/>
      <c r="D53" s="156">
        <v>-7.1029999999999998</v>
      </c>
      <c r="E53" s="157">
        <v>-0.88400000000000001</v>
      </c>
      <c r="F53" s="158">
        <v>-0.13600000000000001</v>
      </c>
      <c r="G53" s="50">
        <v>0</v>
      </c>
      <c r="H53" s="151"/>
      <c r="I53" s="152"/>
      <c r="J53" s="48">
        <v>0.25900000000000001</v>
      </c>
      <c r="K53" s="2"/>
    </row>
    <row r="54" spans="1:11" ht="27" customHeight="1">
      <c r="A54" s="26" t="s">
        <v>48</v>
      </c>
      <c r="B54" s="28"/>
      <c r="C54" s="56"/>
      <c r="D54" s="48">
        <v>-0.69399999999999995</v>
      </c>
      <c r="E54" s="49"/>
      <c r="F54" s="49"/>
      <c r="G54" s="50">
        <v>0</v>
      </c>
      <c r="H54" s="151"/>
      <c r="I54" s="152"/>
      <c r="J54" s="48">
        <v>0.19800000000000001</v>
      </c>
      <c r="K54" s="2"/>
    </row>
    <row r="55" spans="1:11" ht="27" customHeight="1">
      <c r="A55" s="26" t="s">
        <v>49</v>
      </c>
      <c r="B55" s="28"/>
      <c r="C55" s="56"/>
      <c r="D55" s="156">
        <v>-5.1100000000000003</v>
      </c>
      <c r="E55" s="157">
        <v>-0.47399999999999998</v>
      </c>
      <c r="F55" s="158">
        <v>-0.1</v>
      </c>
      <c r="G55" s="50">
        <v>0</v>
      </c>
      <c r="H55" s="151"/>
      <c r="I55" s="152"/>
      <c r="J55" s="48">
        <v>0.19800000000000001</v>
      </c>
      <c r="K55" s="2"/>
    </row>
    <row r="56" spans="1:11" ht="27" customHeight="1">
      <c r="A56" s="26" t="s">
        <v>97</v>
      </c>
      <c r="B56" s="28"/>
      <c r="C56" s="56">
        <v>1</v>
      </c>
      <c r="D56" s="48">
        <v>1.0980000000000001</v>
      </c>
      <c r="E56" s="49"/>
      <c r="F56" s="49"/>
      <c r="G56" s="50">
        <v>0.97</v>
      </c>
      <c r="H56" s="151"/>
      <c r="I56" s="152"/>
      <c r="J56" s="49"/>
      <c r="K56" s="2"/>
    </row>
    <row r="57" spans="1:11" ht="27" customHeight="1">
      <c r="A57" s="26" t="s">
        <v>98</v>
      </c>
      <c r="B57" s="28"/>
      <c r="C57" s="56">
        <v>2</v>
      </c>
      <c r="D57" s="48">
        <v>1.2370000000000001</v>
      </c>
      <c r="E57" s="48">
        <v>0.53900000000000003</v>
      </c>
      <c r="F57" s="49"/>
      <c r="G57" s="50">
        <v>0.97</v>
      </c>
      <c r="H57" s="151"/>
      <c r="I57" s="152"/>
      <c r="J57" s="49"/>
      <c r="K57" s="2"/>
    </row>
    <row r="58" spans="1:11" ht="27" customHeight="1">
      <c r="A58" s="26" t="s">
        <v>99</v>
      </c>
      <c r="B58" s="28"/>
      <c r="C58" s="56">
        <v>2</v>
      </c>
      <c r="D58" s="48">
        <v>0.53100000000000003</v>
      </c>
      <c r="E58" s="49"/>
      <c r="F58" s="49"/>
      <c r="G58" s="151"/>
      <c r="H58" s="151"/>
      <c r="I58" s="152"/>
      <c r="J58" s="49"/>
      <c r="K58" s="2"/>
    </row>
    <row r="59" spans="1:11" ht="27" customHeight="1">
      <c r="A59" s="26" t="s">
        <v>100</v>
      </c>
      <c r="B59" s="28"/>
      <c r="C59" s="56">
        <v>3</v>
      </c>
      <c r="D59" s="48">
        <v>1.0820000000000001</v>
      </c>
      <c r="E59" s="49"/>
      <c r="F59" s="49"/>
      <c r="G59" s="50">
        <v>1.24</v>
      </c>
      <c r="H59" s="151"/>
      <c r="I59" s="152"/>
      <c r="J59" s="49"/>
      <c r="K59" s="2"/>
    </row>
    <row r="60" spans="1:11" ht="27" customHeight="1">
      <c r="A60" s="26" t="s">
        <v>101</v>
      </c>
      <c r="B60" s="28"/>
      <c r="C60" s="56">
        <v>4</v>
      </c>
      <c r="D60" s="48">
        <v>1.099</v>
      </c>
      <c r="E60" s="48">
        <v>0.503</v>
      </c>
      <c r="F60" s="49"/>
      <c r="G60" s="50">
        <v>1.24</v>
      </c>
      <c r="H60" s="151"/>
      <c r="I60" s="152"/>
      <c r="J60" s="49"/>
      <c r="K60" s="2"/>
    </row>
    <row r="61" spans="1:11" ht="27" customHeight="1">
      <c r="A61" s="26" t="s">
        <v>102</v>
      </c>
      <c r="B61" s="28"/>
      <c r="C61" s="56">
        <v>4</v>
      </c>
      <c r="D61" s="48">
        <v>0.51400000000000001</v>
      </c>
      <c r="E61" s="49"/>
      <c r="F61" s="49"/>
      <c r="G61" s="151"/>
      <c r="H61" s="151"/>
      <c r="I61" s="152"/>
      <c r="J61" s="49"/>
      <c r="K61" s="2"/>
    </row>
    <row r="62" spans="1:11" ht="27" customHeight="1">
      <c r="A62" s="26" t="s">
        <v>103</v>
      </c>
      <c r="B62" s="28"/>
      <c r="C62" s="56" t="s">
        <v>20</v>
      </c>
      <c r="D62" s="48">
        <v>1.133</v>
      </c>
      <c r="E62" s="48">
        <v>0.499</v>
      </c>
      <c r="F62" s="49"/>
      <c r="G62" s="50">
        <v>5.61</v>
      </c>
      <c r="H62" s="151"/>
      <c r="I62" s="152"/>
      <c r="J62" s="49"/>
      <c r="K62" s="2"/>
    </row>
    <row r="63" spans="1:11" ht="27" customHeight="1">
      <c r="A63" s="26" t="s">
        <v>104</v>
      </c>
      <c r="B63" s="28"/>
      <c r="C63" s="56" t="s">
        <v>20</v>
      </c>
      <c r="D63" s="48">
        <v>1.7809999999999999</v>
      </c>
      <c r="E63" s="48">
        <v>0.78200000000000003</v>
      </c>
      <c r="F63" s="49"/>
      <c r="G63" s="50">
        <v>11.09</v>
      </c>
      <c r="H63" s="151"/>
      <c r="I63" s="152"/>
      <c r="J63" s="49"/>
      <c r="K63" s="2"/>
    </row>
    <row r="64" spans="1:11" ht="27" customHeight="1">
      <c r="A64" s="26" t="s">
        <v>105</v>
      </c>
      <c r="B64" s="28"/>
      <c r="C64" s="56" t="s">
        <v>20</v>
      </c>
      <c r="D64" s="48">
        <v>1.45</v>
      </c>
      <c r="E64" s="48">
        <v>0.83699999999999997</v>
      </c>
      <c r="F64" s="49"/>
      <c r="G64" s="50">
        <v>91.55</v>
      </c>
      <c r="H64" s="151"/>
      <c r="I64" s="152"/>
      <c r="J64" s="49"/>
      <c r="K64" s="2"/>
    </row>
    <row r="65" spans="1:11" ht="27" customHeight="1">
      <c r="A65" s="26" t="s">
        <v>568</v>
      </c>
      <c r="B65" s="28"/>
      <c r="C65" s="56" t="s">
        <v>561</v>
      </c>
      <c r="D65" s="156">
        <v>3.8620000000000001</v>
      </c>
      <c r="E65" s="157">
        <v>0.88300000000000001</v>
      </c>
      <c r="F65" s="158">
        <v>0.504</v>
      </c>
      <c r="G65" s="50">
        <v>0.97</v>
      </c>
      <c r="H65" s="151"/>
      <c r="I65" s="152"/>
      <c r="J65" s="49"/>
      <c r="K65" s="2"/>
    </row>
    <row r="66" spans="1:11" ht="27" customHeight="1">
      <c r="A66" s="26" t="s">
        <v>569</v>
      </c>
      <c r="B66" s="28"/>
      <c r="C66" s="56" t="s">
        <v>561</v>
      </c>
      <c r="D66" s="156">
        <v>3.7690000000000001</v>
      </c>
      <c r="E66" s="157">
        <v>0.871</v>
      </c>
      <c r="F66" s="158">
        <v>0.502</v>
      </c>
      <c r="G66" s="50">
        <v>1.24</v>
      </c>
      <c r="H66" s="151"/>
      <c r="I66" s="152"/>
      <c r="J66" s="49"/>
      <c r="K66" s="2"/>
    </row>
    <row r="67" spans="1:11" ht="27" customHeight="1">
      <c r="A67" s="26" t="s">
        <v>106</v>
      </c>
      <c r="B67" s="28"/>
      <c r="C67" s="56">
        <v>0</v>
      </c>
      <c r="D67" s="156">
        <v>3.1120000000000001</v>
      </c>
      <c r="E67" s="157">
        <v>0.76</v>
      </c>
      <c r="F67" s="158">
        <v>0.49099999999999999</v>
      </c>
      <c r="G67" s="50">
        <v>4.92</v>
      </c>
      <c r="H67" s="50">
        <v>0.72</v>
      </c>
      <c r="I67" s="153">
        <v>1.33</v>
      </c>
      <c r="J67" s="48">
        <v>0.105</v>
      </c>
      <c r="K67" s="2"/>
    </row>
    <row r="68" spans="1:11" ht="27" customHeight="1">
      <c r="A68" s="26" t="s">
        <v>107</v>
      </c>
      <c r="B68" s="28"/>
      <c r="C68" s="56">
        <v>0</v>
      </c>
      <c r="D68" s="156">
        <v>3.7709999999999999</v>
      </c>
      <c r="E68" s="157">
        <v>0.98699999999999999</v>
      </c>
      <c r="F68" s="158">
        <v>0.749</v>
      </c>
      <c r="G68" s="50">
        <v>2.72</v>
      </c>
      <c r="H68" s="50">
        <v>2.34</v>
      </c>
      <c r="I68" s="153">
        <v>3.29</v>
      </c>
      <c r="J68" s="48">
        <v>0.105</v>
      </c>
      <c r="K68" s="2"/>
    </row>
    <row r="69" spans="1:11" ht="27" customHeight="1">
      <c r="A69" s="26" t="s">
        <v>108</v>
      </c>
      <c r="B69" s="28"/>
      <c r="C69" s="56">
        <v>0</v>
      </c>
      <c r="D69" s="156">
        <v>3.4569999999999999</v>
      </c>
      <c r="E69" s="157">
        <v>0.99199999999999999</v>
      </c>
      <c r="F69" s="158">
        <v>0.82099999999999995</v>
      </c>
      <c r="G69" s="50">
        <v>46.1</v>
      </c>
      <c r="H69" s="50">
        <v>2.0299999999999998</v>
      </c>
      <c r="I69" s="153">
        <v>3.43</v>
      </c>
      <c r="J69" s="48">
        <v>8.3000000000000004E-2</v>
      </c>
      <c r="K69" s="2"/>
    </row>
    <row r="70" spans="1:11" ht="27" customHeight="1">
      <c r="A70" s="26" t="s">
        <v>194</v>
      </c>
      <c r="B70" s="28"/>
      <c r="C70" s="56">
        <v>8</v>
      </c>
      <c r="D70" s="48">
        <v>0.86099999999999999</v>
      </c>
      <c r="E70" s="49"/>
      <c r="F70" s="49"/>
      <c r="G70" s="151"/>
      <c r="H70" s="151"/>
      <c r="I70" s="154"/>
      <c r="J70" s="49"/>
      <c r="K70" s="2"/>
    </row>
    <row r="71" spans="1:11" ht="27" customHeight="1">
      <c r="A71" s="26" t="s">
        <v>195</v>
      </c>
      <c r="B71" s="28"/>
      <c r="C71" s="56">
        <v>1</v>
      </c>
      <c r="D71" s="48">
        <v>0.9</v>
      </c>
      <c r="E71" s="49"/>
      <c r="F71" s="49"/>
      <c r="G71" s="151"/>
      <c r="H71" s="151"/>
      <c r="I71" s="154"/>
      <c r="J71" s="49"/>
      <c r="K71" s="2"/>
    </row>
    <row r="72" spans="1:11" ht="27" customHeight="1">
      <c r="A72" s="26" t="s">
        <v>196</v>
      </c>
      <c r="B72" s="28"/>
      <c r="C72" s="56">
        <v>1</v>
      </c>
      <c r="D72" s="48">
        <v>1.202</v>
      </c>
      <c r="E72" s="49"/>
      <c r="F72" s="49"/>
      <c r="G72" s="151"/>
      <c r="H72" s="151"/>
      <c r="I72" s="154"/>
      <c r="J72" s="49"/>
      <c r="K72" s="2"/>
    </row>
    <row r="73" spans="1:11" ht="27" customHeight="1">
      <c r="A73" s="26" t="s">
        <v>197</v>
      </c>
      <c r="B73" s="28"/>
      <c r="C73" s="56">
        <v>1</v>
      </c>
      <c r="D73" s="48">
        <v>0.83899999999999997</v>
      </c>
      <c r="E73" s="49"/>
      <c r="F73" s="49"/>
      <c r="G73" s="151"/>
      <c r="H73" s="151"/>
      <c r="I73" s="154"/>
      <c r="J73" s="49"/>
      <c r="K73" s="2"/>
    </row>
    <row r="74" spans="1:11" ht="27" customHeight="1">
      <c r="A74" s="26" t="s">
        <v>109</v>
      </c>
      <c r="B74" s="28"/>
      <c r="C74" s="56">
        <v>0</v>
      </c>
      <c r="D74" s="159">
        <v>5.3259999999999996</v>
      </c>
      <c r="E74" s="160">
        <v>0.90500000000000003</v>
      </c>
      <c r="F74" s="158">
        <v>0.57099999999999995</v>
      </c>
      <c r="G74" s="151"/>
      <c r="H74" s="151"/>
      <c r="I74" s="152"/>
      <c r="J74" s="49"/>
      <c r="K74" s="2"/>
    </row>
    <row r="75" spans="1:11" ht="27" customHeight="1">
      <c r="A75" s="26" t="s">
        <v>570</v>
      </c>
      <c r="B75" s="28"/>
      <c r="C75" s="56">
        <v>8</v>
      </c>
      <c r="D75" s="48">
        <v>-0.56999999999999995</v>
      </c>
      <c r="E75" s="49"/>
      <c r="F75" s="49"/>
      <c r="G75" s="50">
        <v>0</v>
      </c>
      <c r="H75" s="151"/>
      <c r="I75" s="152"/>
      <c r="J75" s="49"/>
      <c r="K75" s="2"/>
    </row>
    <row r="76" spans="1:11" ht="27" customHeight="1">
      <c r="A76" s="26" t="s">
        <v>110</v>
      </c>
      <c r="B76" s="28"/>
      <c r="C76" s="56">
        <v>8</v>
      </c>
      <c r="D76" s="48">
        <v>-0.57099999999999995</v>
      </c>
      <c r="E76" s="49"/>
      <c r="F76" s="49"/>
      <c r="G76" s="50">
        <v>0</v>
      </c>
      <c r="H76" s="151"/>
      <c r="I76" s="152"/>
      <c r="J76" s="49"/>
      <c r="K76" s="2"/>
    </row>
    <row r="77" spans="1:11" ht="27" customHeight="1">
      <c r="A77" s="26" t="s">
        <v>111</v>
      </c>
      <c r="B77" s="28"/>
      <c r="C77" s="56">
        <v>0</v>
      </c>
      <c r="D77" s="48">
        <v>-0.56999999999999995</v>
      </c>
      <c r="E77" s="49"/>
      <c r="F77" s="49"/>
      <c r="G77" s="50">
        <v>0</v>
      </c>
      <c r="H77" s="151"/>
      <c r="I77" s="152"/>
      <c r="J77" s="48">
        <v>0.13500000000000001</v>
      </c>
      <c r="K77" s="2"/>
    </row>
    <row r="78" spans="1:11" ht="27" customHeight="1">
      <c r="A78" s="26" t="s">
        <v>112</v>
      </c>
      <c r="B78" s="28"/>
      <c r="C78" s="56">
        <v>0</v>
      </c>
      <c r="D78" s="156">
        <v>-3.8039999999999998</v>
      </c>
      <c r="E78" s="157">
        <v>-0.49399999999999999</v>
      </c>
      <c r="F78" s="158">
        <v>-7.1999999999999995E-2</v>
      </c>
      <c r="G78" s="50">
        <v>0</v>
      </c>
      <c r="H78" s="151"/>
      <c r="I78" s="152"/>
      <c r="J78" s="48">
        <v>0.13500000000000001</v>
      </c>
      <c r="K78" s="2"/>
    </row>
    <row r="79" spans="1:11" ht="27" customHeight="1">
      <c r="A79" s="26" t="s">
        <v>113</v>
      </c>
      <c r="B79" s="28"/>
      <c r="C79" s="56">
        <v>0</v>
      </c>
      <c r="D79" s="48">
        <v>-0.57099999999999995</v>
      </c>
      <c r="E79" s="49"/>
      <c r="F79" s="49"/>
      <c r="G79" s="50">
        <v>0</v>
      </c>
      <c r="H79" s="151"/>
      <c r="I79" s="152"/>
      <c r="J79" s="48">
        <v>0.14099999999999999</v>
      </c>
      <c r="K79" s="2"/>
    </row>
    <row r="80" spans="1:11" ht="27" customHeight="1">
      <c r="A80" s="26" t="s">
        <v>114</v>
      </c>
      <c r="B80" s="28"/>
      <c r="C80" s="56">
        <v>0</v>
      </c>
      <c r="D80" s="156">
        <v>-3.8610000000000002</v>
      </c>
      <c r="E80" s="157">
        <v>-0.48099999999999998</v>
      </c>
      <c r="F80" s="158">
        <v>-7.3999999999999996E-2</v>
      </c>
      <c r="G80" s="50">
        <v>0</v>
      </c>
      <c r="H80" s="151"/>
      <c r="I80" s="152"/>
      <c r="J80" s="48">
        <v>0.14099999999999999</v>
      </c>
      <c r="K80" s="2"/>
    </row>
    <row r="81" spans="1:11" ht="27" customHeight="1">
      <c r="A81" s="26" t="s">
        <v>115</v>
      </c>
      <c r="B81" s="28"/>
      <c r="C81" s="56">
        <v>0</v>
      </c>
      <c r="D81" s="48">
        <v>-0.69399999999999995</v>
      </c>
      <c r="E81" s="49"/>
      <c r="F81" s="49"/>
      <c r="G81" s="50">
        <v>61.93</v>
      </c>
      <c r="H81" s="151"/>
      <c r="I81" s="152"/>
      <c r="J81" s="48">
        <v>0.19800000000000001</v>
      </c>
      <c r="K81" s="2"/>
    </row>
    <row r="82" spans="1:11" ht="27" customHeight="1">
      <c r="A82" s="26" t="s">
        <v>116</v>
      </c>
      <c r="B82" s="28"/>
      <c r="C82" s="56">
        <v>0</v>
      </c>
      <c r="D82" s="156">
        <v>-5.1100000000000003</v>
      </c>
      <c r="E82" s="157">
        <v>-0.47399999999999998</v>
      </c>
      <c r="F82" s="158">
        <v>-0.1</v>
      </c>
      <c r="G82" s="50">
        <v>61.93</v>
      </c>
      <c r="H82" s="151"/>
      <c r="I82" s="152"/>
      <c r="J82" s="48">
        <v>0.19800000000000001</v>
      </c>
      <c r="K82" s="2"/>
    </row>
    <row r="83" spans="1:11" ht="27" customHeight="1">
      <c r="A83" s="26" t="s">
        <v>62</v>
      </c>
      <c r="B83" s="28"/>
      <c r="C83" s="56">
        <v>1</v>
      </c>
      <c r="D83" s="48">
        <v>0.78300000000000003</v>
      </c>
      <c r="E83" s="49"/>
      <c r="F83" s="49"/>
      <c r="G83" s="50">
        <v>0.69</v>
      </c>
      <c r="H83" s="151"/>
      <c r="I83" s="152"/>
      <c r="J83" s="49"/>
      <c r="K83" s="2"/>
    </row>
    <row r="84" spans="1:11" ht="27" customHeight="1">
      <c r="A84" s="26" t="s">
        <v>63</v>
      </c>
      <c r="B84" s="28"/>
      <c r="C84" s="56">
        <v>2</v>
      </c>
      <c r="D84" s="48">
        <v>0.88300000000000001</v>
      </c>
      <c r="E84" s="48">
        <v>0.38500000000000001</v>
      </c>
      <c r="F84" s="49"/>
      <c r="G84" s="50">
        <v>0.69</v>
      </c>
      <c r="H84" s="151"/>
      <c r="I84" s="152"/>
      <c r="J84" s="49"/>
      <c r="K84" s="2"/>
    </row>
    <row r="85" spans="1:11" ht="27" customHeight="1">
      <c r="A85" s="26" t="s">
        <v>64</v>
      </c>
      <c r="B85" s="28"/>
      <c r="C85" s="56">
        <v>2</v>
      </c>
      <c r="D85" s="48">
        <v>0.379</v>
      </c>
      <c r="E85" s="49"/>
      <c r="F85" s="49"/>
      <c r="G85" s="151"/>
      <c r="H85" s="151"/>
      <c r="I85" s="152"/>
      <c r="J85" s="49"/>
      <c r="K85" s="2"/>
    </row>
    <row r="86" spans="1:11" ht="27" customHeight="1">
      <c r="A86" s="26" t="s">
        <v>65</v>
      </c>
      <c r="B86" s="28"/>
      <c r="C86" s="56">
        <v>3</v>
      </c>
      <c r="D86" s="48">
        <v>0.77200000000000002</v>
      </c>
      <c r="E86" s="49"/>
      <c r="F86" s="49"/>
      <c r="G86" s="50">
        <v>0.88</v>
      </c>
      <c r="H86" s="151"/>
      <c r="I86" s="152"/>
      <c r="J86" s="49"/>
      <c r="K86" s="2"/>
    </row>
    <row r="87" spans="1:11" ht="27" customHeight="1">
      <c r="A87" s="26" t="s">
        <v>66</v>
      </c>
      <c r="B87" s="28"/>
      <c r="C87" s="56">
        <v>4</v>
      </c>
      <c r="D87" s="48">
        <v>0.78400000000000003</v>
      </c>
      <c r="E87" s="48">
        <v>0.35899999999999999</v>
      </c>
      <c r="F87" s="49"/>
      <c r="G87" s="50">
        <v>0.88</v>
      </c>
      <c r="H87" s="151"/>
      <c r="I87" s="152"/>
      <c r="J87" s="49"/>
      <c r="K87" s="2"/>
    </row>
    <row r="88" spans="1:11" ht="27" customHeight="1">
      <c r="A88" s="26" t="s">
        <v>67</v>
      </c>
      <c r="B88" s="28"/>
      <c r="C88" s="56">
        <v>4</v>
      </c>
      <c r="D88" s="48">
        <v>0.36699999999999999</v>
      </c>
      <c r="E88" s="49"/>
      <c r="F88" s="49"/>
      <c r="G88" s="151"/>
      <c r="H88" s="151"/>
      <c r="I88" s="152"/>
      <c r="J88" s="49"/>
      <c r="K88" s="2"/>
    </row>
    <row r="89" spans="1:11" ht="27" customHeight="1">
      <c r="A89" s="26" t="s">
        <v>68</v>
      </c>
      <c r="B89" s="28"/>
      <c r="C89" s="56" t="s">
        <v>20</v>
      </c>
      <c r="D89" s="48">
        <v>0.80900000000000005</v>
      </c>
      <c r="E89" s="48">
        <v>0.35599999999999998</v>
      </c>
      <c r="F89" s="49"/>
      <c r="G89" s="50">
        <v>4</v>
      </c>
      <c r="H89" s="151"/>
      <c r="I89" s="152"/>
      <c r="J89" s="49"/>
      <c r="K89" s="2"/>
    </row>
    <row r="90" spans="1:11" ht="27" customHeight="1">
      <c r="A90" s="26" t="s">
        <v>117</v>
      </c>
      <c r="B90" s="28"/>
      <c r="C90" s="56" t="s">
        <v>20</v>
      </c>
      <c r="D90" s="48">
        <v>1.2709999999999999</v>
      </c>
      <c r="E90" s="48">
        <v>0.55800000000000005</v>
      </c>
      <c r="F90" s="49"/>
      <c r="G90" s="50">
        <v>7.91</v>
      </c>
      <c r="H90" s="151"/>
      <c r="I90" s="152"/>
      <c r="J90" s="49"/>
      <c r="K90" s="2"/>
    </row>
    <row r="91" spans="1:11" ht="27" customHeight="1">
      <c r="A91" s="26" t="s">
        <v>118</v>
      </c>
      <c r="B91" s="28"/>
      <c r="C91" s="56" t="s">
        <v>20</v>
      </c>
      <c r="D91" s="48">
        <v>1.0349999999999999</v>
      </c>
      <c r="E91" s="48">
        <v>0.59699999999999998</v>
      </c>
      <c r="F91" s="49"/>
      <c r="G91" s="50">
        <v>65.34</v>
      </c>
      <c r="H91" s="151"/>
      <c r="I91" s="152"/>
      <c r="J91" s="49"/>
      <c r="K91" s="2"/>
    </row>
    <row r="92" spans="1:11" ht="27" customHeight="1">
      <c r="A92" s="26" t="s">
        <v>571</v>
      </c>
      <c r="B92" s="28"/>
      <c r="C92" s="56" t="s">
        <v>561</v>
      </c>
      <c r="D92" s="156">
        <v>2.7559999999999998</v>
      </c>
      <c r="E92" s="157">
        <v>0.63</v>
      </c>
      <c r="F92" s="158">
        <v>0.36</v>
      </c>
      <c r="G92" s="50">
        <v>0.69</v>
      </c>
      <c r="H92" s="151"/>
      <c r="I92" s="152"/>
      <c r="J92" s="49"/>
      <c r="K92" s="2"/>
    </row>
    <row r="93" spans="1:11" ht="27" customHeight="1">
      <c r="A93" s="26" t="s">
        <v>572</v>
      </c>
      <c r="B93" s="28"/>
      <c r="C93" s="56" t="s">
        <v>561</v>
      </c>
      <c r="D93" s="156">
        <v>2.69</v>
      </c>
      <c r="E93" s="157">
        <v>0.622</v>
      </c>
      <c r="F93" s="158">
        <v>0.35799999999999998</v>
      </c>
      <c r="G93" s="50">
        <v>0.88</v>
      </c>
      <c r="H93" s="151"/>
      <c r="I93" s="152"/>
      <c r="J93" s="49"/>
      <c r="K93" s="2"/>
    </row>
    <row r="94" spans="1:11" ht="27" customHeight="1">
      <c r="A94" s="26" t="s">
        <v>69</v>
      </c>
      <c r="B94" s="28"/>
      <c r="C94" s="56">
        <v>0</v>
      </c>
      <c r="D94" s="156">
        <v>2.2210000000000001</v>
      </c>
      <c r="E94" s="157">
        <v>0.54200000000000004</v>
      </c>
      <c r="F94" s="158">
        <v>0.35</v>
      </c>
      <c r="G94" s="50">
        <v>3.51</v>
      </c>
      <c r="H94" s="50">
        <v>0.51</v>
      </c>
      <c r="I94" s="153">
        <v>0.95</v>
      </c>
      <c r="J94" s="48">
        <v>7.4999999999999997E-2</v>
      </c>
      <c r="K94" s="2"/>
    </row>
    <row r="95" spans="1:11" ht="27" customHeight="1">
      <c r="A95" s="26" t="s">
        <v>70</v>
      </c>
      <c r="B95" s="28"/>
      <c r="C95" s="56">
        <v>0</v>
      </c>
      <c r="D95" s="156">
        <v>2.6920000000000002</v>
      </c>
      <c r="E95" s="157">
        <v>0.70499999999999996</v>
      </c>
      <c r="F95" s="158">
        <v>0.53400000000000003</v>
      </c>
      <c r="G95" s="50">
        <v>1.94</v>
      </c>
      <c r="H95" s="50">
        <v>1.67</v>
      </c>
      <c r="I95" s="153">
        <v>2.35</v>
      </c>
      <c r="J95" s="48">
        <v>7.4999999999999997E-2</v>
      </c>
      <c r="K95" s="2"/>
    </row>
    <row r="96" spans="1:11" ht="27" customHeight="1">
      <c r="A96" s="26" t="s">
        <v>71</v>
      </c>
      <c r="B96" s="28"/>
      <c r="C96" s="56">
        <v>0</v>
      </c>
      <c r="D96" s="156">
        <v>2.4670000000000001</v>
      </c>
      <c r="E96" s="157">
        <v>0.70799999999999996</v>
      </c>
      <c r="F96" s="158">
        <v>0.58599999999999997</v>
      </c>
      <c r="G96" s="50">
        <v>32.9</v>
      </c>
      <c r="H96" s="50">
        <v>1.45</v>
      </c>
      <c r="I96" s="153">
        <v>2.4500000000000002</v>
      </c>
      <c r="J96" s="48">
        <v>5.8999999999999997E-2</v>
      </c>
      <c r="K96" s="2"/>
    </row>
    <row r="97" spans="1:11" ht="27" customHeight="1">
      <c r="A97" s="26" t="s">
        <v>198</v>
      </c>
      <c r="B97" s="28"/>
      <c r="C97" s="56">
        <v>8</v>
      </c>
      <c r="D97" s="48">
        <v>0.61499999999999999</v>
      </c>
      <c r="E97" s="49"/>
      <c r="F97" s="49"/>
      <c r="G97" s="151"/>
      <c r="H97" s="151"/>
      <c r="I97" s="154"/>
      <c r="J97" s="49"/>
      <c r="K97" s="2"/>
    </row>
    <row r="98" spans="1:11" ht="27" customHeight="1">
      <c r="A98" s="26" t="s">
        <v>199</v>
      </c>
      <c r="B98" s="28"/>
      <c r="C98" s="56">
        <v>1</v>
      </c>
      <c r="D98" s="48">
        <v>0.64200000000000002</v>
      </c>
      <c r="E98" s="49"/>
      <c r="F98" s="49"/>
      <c r="G98" s="151"/>
      <c r="H98" s="151"/>
      <c r="I98" s="154"/>
      <c r="J98" s="49"/>
      <c r="K98" s="2"/>
    </row>
    <row r="99" spans="1:11" ht="27" customHeight="1">
      <c r="A99" s="26" t="s">
        <v>200</v>
      </c>
      <c r="B99" s="28"/>
      <c r="C99" s="56">
        <v>1</v>
      </c>
      <c r="D99" s="48">
        <v>0.85799999999999998</v>
      </c>
      <c r="E99" s="49"/>
      <c r="F99" s="49"/>
      <c r="G99" s="151"/>
      <c r="H99" s="151"/>
      <c r="I99" s="154"/>
      <c r="J99" s="49"/>
      <c r="K99" s="2"/>
    </row>
    <row r="100" spans="1:11" ht="27" customHeight="1">
      <c r="A100" s="26" t="s">
        <v>201</v>
      </c>
      <c r="B100" s="28"/>
      <c r="C100" s="56">
        <v>1</v>
      </c>
      <c r="D100" s="48">
        <v>0.59899999999999998</v>
      </c>
      <c r="E100" s="49"/>
      <c r="F100" s="49"/>
      <c r="G100" s="151"/>
      <c r="H100" s="151"/>
      <c r="I100" s="154"/>
      <c r="J100" s="49"/>
      <c r="K100" s="2"/>
    </row>
    <row r="101" spans="1:11" ht="27" customHeight="1">
      <c r="A101" s="26" t="s">
        <v>72</v>
      </c>
      <c r="B101" s="28"/>
      <c r="C101" s="56">
        <v>0</v>
      </c>
      <c r="D101" s="159">
        <v>3.8010000000000002</v>
      </c>
      <c r="E101" s="160">
        <v>0.64600000000000002</v>
      </c>
      <c r="F101" s="158">
        <v>0.40799999999999997</v>
      </c>
      <c r="G101" s="151"/>
      <c r="H101" s="151"/>
      <c r="I101" s="152"/>
      <c r="J101" s="49"/>
      <c r="K101" s="2"/>
    </row>
    <row r="102" spans="1:11" ht="27" customHeight="1">
      <c r="A102" s="26" t="s">
        <v>573</v>
      </c>
      <c r="B102" s="28"/>
      <c r="C102" s="56">
        <v>8</v>
      </c>
      <c r="D102" s="48">
        <v>-0.40699999999999997</v>
      </c>
      <c r="E102" s="49"/>
      <c r="F102" s="49"/>
      <c r="G102" s="50">
        <v>0</v>
      </c>
      <c r="H102" s="151"/>
      <c r="I102" s="152"/>
      <c r="J102" s="49"/>
      <c r="K102" s="2"/>
    </row>
    <row r="103" spans="1:11" ht="27" customHeight="1">
      <c r="A103" s="26" t="s">
        <v>73</v>
      </c>
      <c r="B103" s="28"/>
      <c r="C103" s="56">
        <v>8</v>
      </c>
      <c r="D103" s="48">
        <v>-0.40699999999999997</v>
      </c>
      <c r="E103" s="49"/>
      <c r="F103" s="49"/>
      <c r="G103" s="50">
        <v>0</v>
      </c>
      <c r="H103" s="151"/>
      <c r="I103" s="152"/>
      <c r="J103" s="49"/>
      <c r="K103" s="2"/>
    </row>
    <row r="104" spans="1:11" ht="27" customHeight="1">
      <c r="A104" s="26" t="s">
        <v>74</v>
      </c>
      <c r="B104" s="28"/>
      <c r="C104" s="56">
        <v>0</v>
      </c>
      <c r="D104" s="48">
        <v>-0.40699999999999997</v>
      </c>
      <c r="E104" s="49"/>
      <c r="F104" s="49"/>
      <c r="G104" s="50">
        <v>0</v>
      </c>
      <c r="H104" s="151"/>
      <c r="I104" s="152"/>
      <c r="J104" s="48">
        <v>9.6000000000000002E-2</v>
      </c>
      <c r="K104" s="2"/>
    </row>
    <row r="105" spans="1:11" ht="27" customHeight="1">
      <c r="A105" s="26" t="s">
        <v>75</v>
      </c>
      <c r="B105" s="28"/>
      <c r="C105" s="56">
        <v>0</v>
      </c>
      <c r="D105" s="156">
        <v>-2.7149999999999999</v>
      </c>
      <c r="E105" s="157">
        <v>-0.35199999999999998</v>
      </c>
      <c r="F105" s="158">
        <v>-5.0999999999999997E-2</v>
      </c>
      <c r="G105" s="50">
        <v>0</v>
      </c>
      <c r="H105" s="151"/>
      <c r="I105" s="152"/>
      <c r="J105" s="48">
        <v>9.6000000000000002E-2</v>
      </c>
      <c r="K105" s="2"/>
    </row>
    <row r="106" spans="1:11" ht="27" customHeight="1">
      <c r="A106" s="26" t="s">
        <v>76</v>
      </c>
      <c r="B106" s="28"/>
      <c r="C106" s="56">
        <v>0</v>
      </c>
      <c r="D106" s="48">
        <v>-0.40699999999999997</v>
      </c>
      <c r="E106" s="49"/>
      <c r="F106" s="49"/>
      <c r="G106" s="50">
        <v>0</v>
      </c>
      <c r="H106" s="151"/>
      <c r="I106" s="152"/>
      <c r="J106" s="48">
        <v>0.1</v>
      </c>
      <c r="K106" s="2"/>
    </row>
    <row r="107" spans="1:11" ht="27" customHeight="1">
      <c r="A107" s="26" t="s">
        <v>77</v>
      </c>
      <c r="B107" s="28"/>
      <c r="C107" s="56">
        <v>0</v>
      </c>
      <c r="D107" s="156">
        <v>-2.7559999999999998</v>
      </c>
      <c r="E107" s="157">
        <v>-0.34300000000000003</v>
      </c>
      <c r="F107" s="158">
        <v>-5.2999999999999999E-2</v>
      </c>
      <c r="G107" s="50">
        <v>0</v>
      </c>
      <c r="H107" s="151"/>
      <c r="I107" s="152"/>
      <c r="J107" s="48">
        <v>0.1</v>
      </c>
      <c r="K107" s="2"/>
    </row>
    <row r="108" spans="1:11" ht="27" customHeight="1">
      <c r="A108" s="26" t="s">
        <v>78</v>
      </c>
      <c r="B108" s="28"/>
      <c r="C108" s="56">
        <v>0</v>
      </c>
      <c r="D108" s="48">
        <v>-0.495</v>
      </c>
      <c r="E108" s="49"/>
      <c r="F108" s="49"/>
      <c r="G108" s="50">
        <v>44.2</v>
      </c>
      <c r="H108" s="151"/>
      <c r="I108" s="152"/>
      <c r="J108" s="48">
        <v>0.14099999999999999</v>
      </c>
      <c r="K108" s="2"/>
    </row>
    <row r="109" spans="1:11" ht="27" customHeight="1">
      <c r="A109" s="26" t="s">
        <v>79</v>
      </c>
      <c r="B109" s="28"/>
      <c r="C109" s="56">
        <v>0</v>
      </c>
      <c r="D109" s="156">
        <v>-3.6469999999999998</v>
      </c>
      <c r="E109" s="157">
        <v>-0.33800000000000002</v>
      </c>
      <c r="F109" s="158">
        <v>-7.0999999999999994E-2</v>
      </c>
      <c r="G109" s="50">
        <v>44.2</v>
      </c>
      <c r="H109" s="151"/>
      <c r="I109" s="152"/>
      <c r="J109" s="48">
        <v>0.14099999999999999</v>
      </c>
      <c r="K109" s="2"/>
    </row>
    <row r="110" spans="1:11" ht="27" customHeight="1">
      <c r="A110" s="26" t="s">
        <v>119</v>
      </c>
      <c r="B110" s="28"/>
      <c r="C110" s="56">
        <v>1</v>
      </c>
      <c r="D110" s="48">
        <v>0.58399999999999996</v>
      </c>
      <c r="E110" s="49"/>
      <c r="F110" s="49"/>
      <c r="G110" s="50">
        <v>0.51</v>
      </c>
      <c r="H110" s="151"/>
      <c r="I110" s="152"/>
      <c r="J110" s="49"/>
      <c r="K110" s="2"/>
    </row>
    <row r="111" spans="1:11" ht="27" customHeight="1">
      <c r="A111" s="26" t="s">
        <v>120</v>
      </c>
      <c r="B111" s="28"/>
      <c r="C111" s="56">
        <v>2</v>
      </c>
      <c r="D111" s="48">
        <v>0.65800000000000003</v>
      </c>
      <c r="E111" s="48">
        <v>0.28699999999999998</v>
      </c>
      <c r="F111" s="49"/>
      <c r="G111" s="50">
        <v>0.51</v>
      </c>
      <c r="H111" s="151"/>
      <c r="I111" s="152"/>
      <c r="J111" s="49"/>
      <c r="K111" s="2"/>
    </row>
    <row r="112" spans="1:11" ht="27" customHeight="1">
      <c r="A112" s="26" t="s">
        <v>121</v>
      </c>
      <c r="B112" s="28"/>
      <c r="C112" s="56">
        <v>2</v>
      </c>
      <c r="D112" s="48">
        <v>0.28299999999999997</v>
      </c>
      <c r="E112" s="49"/>
      <c r="F112" s="49"/>
      <c r="G112" s="151"/>
      <c r="H112" s="151"/>
      <c r="I112" s="152"/>
      <c r="J112" s="49"/>
      <c r="K112" s="2"/>
    </row>
    <row r="113" spans="1:11" ht="27" customHeight="1">
      <c r="A113" s="26" t="s">
        <v>122</v>
      </c>
      <c r="B113" s="28"/>
      <c r="C113" s="56">
        <v>3</v>
      </c>
      <c r="D113" s="48">
        <v>0.57499999999999996</v>
      </c>
      <c r="E113" s="49"/>
      <c r="F113" s="49"/>
      <c r="G113" s="50">
        <v>0.66</v>
      </c>
      <c r="H113" s="151"/>
      <c r="I113" s="152"/>
      <c r="J113" s="49"/>
      <c r="K113" s="2"/>
    </row>
    <row r="114" spans="1:11" ht="27" customHeight="1">
      <c r="A114" s="26" t="s">
        <v>123</v>
      </c>
      <c r="B114" s="28"/>
      <c r="C114" s="56">
        <v>4</v>
      </c>
      <c r="D114" s="48">
        <v>0.58499999999999996</v>
      </c>
      <c r="E114" s="48">
        <v>0.26800000000000002</v>
      </c>
      <c r="F114" s="49"/>
      <c r="G114" s="50">
        <v>0.66</v>
      </c>
      <c r="H114" s="151"/>
      <c r="I114" s="152"/>
      <c r="J114" s="49"/>
      <c r="K114" s="2"/>
    </row>
    <row r="115" spans="1:11" ht="27" customHeight="1">
      <c r="A115" s="26" t="s">
        <v>124</v>
      </c>
      <c r="B115" s="28"/>
      <c r="C115" s="56">
        <v>4</v>
      </c>
      <c r="D115" s="48">
        <v>0.27400000000000002</v>
      </c>
      <c r="E115" s="49"/>
      <c r="F115" s="49"/>
      <c r="G115" s="151"/>
      <c r="H115" s="151"/>
      <c r="I115" s="152"/>
      <c r="J115" s="49"/>
      <c r="K115" s="2"/>
    </row>
    <row r="116" spans="1:11" ht="27" customHeight="1">
      <c r="A116" s="26" t="s">
        <v>125</v>
      </c>
      <c r="B116" s="28"/>
      <c r="C116" s="56" t="s">
        <v>20</v>
      </c>
      <c r="D116" s="48">
        <v>0.60299999999999998</v>
      </c>
      <c r="E116" s="48">
        <v>0.26500000000000001</v>
      </c>
      <c r="F116" s="49"/>
      <c r="G116" s="50">
        <v>2.98</v>
      </c>
      <c r="H116" s="151"/>
      <c r="I116" s="152"/>
      <c r="J116" s="49"/>
      <c r="K116" s="2"/>
    </row>
    <row r="117" spans="1:11" ht="27" customHeight="1">
      <c r="A117" s="26" t="s">
        <v>126</v>
      </c>
      <c r="B117" s="28"/>
      <c r="C117" s="56" t="s">
        <v>20</v>
      </c>
      <c r="D117" s="48">
        <v>0.94799999999999995</v>
      </c>
      <c r="E117" s="48">
        <v>0.41599999999999998</v>
      </c>
      <c r="F117" s="49"/>
      <c r="G117" s="50">
        <v>5.9</v>
      </c>
      <c r="H117" s="151"/>
      <c r="I117" s="152"/>
      <c r="J117" s="49"/>
      <c r="K117" s="2"/>
    </row>
    <row r="118" spans="1:11" ht="27" customHeight="1">
      <c r="A118" s="26" t="s">
        <v>127</v>
      </c>
      <c r="B118" s="28"/>
      <c r="C118" s="56" t="s">
        <v>20</v>
      </c>
      <c r="D118" s="48">
        <v>0.77100000000000002</v>
      </c>
      <c r="E118" s="48">
        <v>0.44500000000000001</v>
      </c>
      <c r="F118" s="49"/>
      <c r="G118" s="50">
        <v>48.7</v>
      </c>
      <c r="H118" s="151"/>
      <c r="I118" s="152"/>
      <c r="J118" s="49"/>
      <c r="K118" s="2"/>
    </row>
    <row r="119" spans="1:11" ht="27" customHeight="1">
      <c r="A119" s="26" t="s">
        <v>574</v>
      </c>
      <c r="B119" s="28"/>
      <c r="C119" s="56" t="s">
        <v>561</v>
      </c>
      <c r="D119" s="156">
        <v>2.0539999999999998</v>
      </c>
      <c r="E119" s="157">
        <v>0.47</v>
      </c>
      <c r="F119" s="158">
        <v>0.26800000000000002</v>
      </c>
      <c r="G119" s="50">
        <v>0.51</v>
      </c>
      <c r="H119" s="151"/>
      <c r="I119" s="152"/>
      <c r="J119" s="49"/>
      <c r="K119" s="2"/>
    </row>
    <row r="120" spans="1:11" ht="27" customHeight="1">
      <c r="A120" s="26" t="s">
        <v>575</v>
      </c>
      <c r="B120" s="28"/>
      <c r="C120" s="56" t="s">
        <v>561</v>
      </c>
      <c r="D120" s="156">
        <v>2.0049999999999999</v>
      </c>
      <c r="E120" s="157">
        <v>0.46400000000000002</v>
      </c>
      <c r="F120" s="158">
        <v>0.26700000000000002</v>
      </c>
      <c r="G120" s="50">
        <v>0.66</v>
      </c>
      <c r="H120" s="151"/>
      <c r="I120" s="152"/>
      <c r="J120" s="49"/>
      <c r="K120" s="2"/>
    </row>
    <row r="121" spans="1:11" ht="27" customHeight="1">
      <c r="A121" s="26" t="s">
        <v>128</v>
      </c>
      <c r="B121" s="28"/>
      <c r="C121" s="56">
        <v>0</v>
      </c>
      <c r="D121" s="156">
        <v>1.655</v>
      </c>
      <c r="E121" s="157">
        <v>0.40400000000000003</v>
      </c>
      <c r="F121" s="158">
        <v>0.26100000000000001</v>
      </c>
      <c r="G121" s="50">
        <v>2.62</v>
      </c>
      <c r="H121" s="50">
        <v>0.38</v>
      </c>
      <c r="I121" s="153">
        <v>0.7</v>
      </c>
      <c r="J121" s="48">
        <v>5.6000000000000001E-2</v>
      </c>
      <c r="K121" s="2"/>
    </row>
    <row r="122" spans="1:11" ht="27" customHeight="1">
      <c r="A122" s="26" t="s">
        <v>129</v>
      </c>
      <c r="B122" s="28"/>
      <c r="C122" s="56">
        <v>0</v>
      </c>
      <c r="D122" s="156">
        <v>2.0059999999999998</v>
      </c>
      <c r="E122" s="157">
        <v>0.52500000000000002</v>
      </c>
      <c r="F122" s="158">
        <v>0.39800000000000002</v>
      </c>
      <c r="G122" s="50">
        <v>1.45</v>
      </c>
      <c r="H122" s="50">
        <v>1.24</v>
      </c>
      <c r="I122" s="153">
        <v>1.75</v>
      </c>
      <c r="J122" s="48">
        <v>5.6000000000000001E-2</v>
      </c>
      <c r="K122" s="2"/>
    </row>
    <row r="123" spans="1:11" ht="27" customHeight="1">
      <c r="A123" s="26" t="s">
        <v>130</v>
      </c>
      <c r="B123" s="28"/>
      <c r="C123" s="56">
        <v>0</v>
      </c>
      <c r="D123" s="156">
        <v>1.839</v>
      </c>
      <c r="E123" s="157">
        <v>0.52800000000000002</v>
      </c>
      <c r="F123" s="158">
        <v>0.437</v>
      </c>
      <c r="G123" s="50">
        <v>24.52</v>
      </c>
      <c r="H123" s="50">
        <v>1.08</v>
      </c>
      <c r="I123" s="153">
        <v>1.82</v>
      </c>
      <c r="J123" s="48">
        <v>4.3999999999999997E-2</v>
      </c>
      <c r="K123" s="2"/>
    </row>
    <row r="124" spans="1:11" ht="27" customHeight="1">
      <c r="A124" s="26" t="s">
        <v>202</v>
      </c>
      <c r="B124" s="28"/>
      <c r="C124" s="56">
        <v>8</v>
      </c>
      <c r="D124" s="48">
        <v>0.45800000000000002</v>
      </c>
      <c r="E124" s="49"/>
      <c r="F124" s="49"/>
      <c r="G124" s="151"/>
      <c r="H124" s="151"/>
      <c r="I124" s="154"/>
      <c r="J124" s="49"/>
      <c r="K124" s="2"/>
    </row>
    <row r="125" spans="1:11" ht="27" customHeight="1">
      <c r="A125" s="26" t="s">
        <v>203</v>
      </c>
      <c r="B125" s="28"/>
      <c r="C125" s="56">
        <v>1</v>
      </c>
      <c r="D125" s="48">
        <v>0.47899999999999998</v>
      </c>
      <c r="E125" s="49"/>
      <c r="F125" s="49"/>
      <c r="G125" s="151"/>
      <c r="H125" s="151"/>
      <c r="I125" s="154"/>
      <c r="J125" s="49"/>
      <c r="K125" s="2"/>
    </row>
    <row r="126" spans="1:11" ht="27" customHeight="1">
      <c r="A126" s="26" t="s">
        <v>204</v>
      </c>
      <c r="B126" s="28"/>
      <c r="C126" s="56">
        <v>1</v>
      </c>
      <c r="D126" s="48">
        <v>0.63900000000000001</v>
      </c>
      <c r="E126" s="49"/>
      <c r="F126" s="49"/>
      <c r="G126" s="151"/>
      <c r="H126" s="151"/>
      <c r="I126" s="154"/>
      <c r="J126" s="49"/>
      <c r="K126" s="2"/>
    </row>
    <row r="127" spans="1:11" ht="27" customHeight="1">
      <c r="A127" s="26" t="s">
        <v>205</v>
      </c>
      <c r="B127" s="28"/>
      <c r="C127" s="56">
        <v>1</v>
      </c>
      <c r="D127" s="48">
        <v>0.44600000000000001</v>
      </c>
      <c r="E127" s="49"/>
      <c r="F127" s="49"/>
      <c r="G127" s="151"/>
      <c r="H127" s="151"/>
      <c r="I127" s="154"/>
      <c r="J127" s="49"/>
      <c r="K127" s="2"/>
    </row>
    <row r="128" spans="1:11" ht="27" customHeight="1">
      <c r="A128" s="26" t="s">
        <v>131</v>
      </c>
      <c r="B128" s="28"/>
      <c r="C128" s="56">
        <v>0</v>
      </c>
      <c r="D128" s="159">
        <v>2.8330000000000002</v>
      </c>
      <c r="E128" s="160">
        <v>0.48099999999999998</v>
      </c>
      <c r="F128" s="158">
        <v>0.30399999999999999</v>
      </c>
      <c r="G128" s="151"/>
      <c r="H128" s="151"/>
      <c r="I128" s="152"/>
      <c r="J128" s="49"/>
      <c r="K128" s="2"/>
    </row>
    <row r="129" spans="1:11" ht="27" customHeight="1">
      <c r="A129" s="26" t="s">
        <v>576</v>
      </c>
      <c r="B129" s="28"/>
      <c r="C129" s="56">
        <v>8</v>
      </c>
      <c r="D129" s="48">
        <v>-0.30299999999999999</v>
      </c>
      <c r="E129" s="49"/>
      <c r="F129" s="49"/>
      <c r="G129" s="50">
        <v>0</v>
      </c>
      <c r="H129" s="151"/>
      <c r="I129" s="152"/>
      <c r="J129" s="49"/>
      <c r="K129" s="2"/>
    </row>
    <row r="130" spans="1:11" ht="27" customHeight="1">
      <c r="A130" s="26" t="s">
        <v>132</v>
      </c>
      <c r="B130" s="28"/>
      <c r="C130" s="56">
        <v>8</v>
      </c>
      <c r="D130" s="48">
        <v>-0.30399999999999999</v>
      </c>
      <c r="E130" s="49"/>
      <c r="F130" s="49"/>
      <c r="G130" s="50">
        <v>0</v>
      </c>
      <c r="H130" s="151"/>
      <c r="I130" s="152"/>
      <c r="J130" s="49"/>
      <c r="K130" s="2"/>
    </row>
    <row r="131" spans="1:11" ht="27" customHeight="1">
      <c r="A131" s="26" t="s">
        <v>133</v>
      </c>
      <c r="B131" s="28"/>
      <c r="C131" s="56">
        <v>0</v>
      </c>
      <c r="D131" s="48">
        <v>-0.30299999999999999</v>
      </c>
      <c r="E131" s="49"/>
      <c r="F131" s="49"/>
      <c r="G131" s="50">
        <v>0</v>
      </c>
      <c r="H131" s="151"/>
      <c r="I131" s="152"/>
      <c r="J131" s="48">
        <v>7.1999999999999995E-2</v>
      </c>
      <c r="K131" s="2"/>
    </row>
    <row r="132" spans="1:11" ht="27" customHeight="1">
      <c r="A132" s="26" t="s">
        <v>134</v>
      </c>
      <c r="B132" s="28"/>
      <c r="C132" s="56">
        <v>0</v>
      </c>
      <c r="D132" s="156">
        <v>-2.0230000000000001</v>
      </c>
      <c r="E132" s="157">
        <v>-0.26300000000000001</v>
      </c>
      <c r="F132" s="158">
        <v>-3.7999999999999999E-2</v>
      </c>
      <c r="G132" s="50">
        <v>0</v>
      </c>
      <c r="H132" s="151"/>
      <c r="I132" s="152"/>
      <c r="J132" s="48">
        <v>7.1999999999999995E-2</v>
      </c>
      <c r="K132" s="2"/>
    </row>
    <row r="133" spans="1:11" ht="27" customHeight="1">
      <c r="A133" s="26" t="s">
        <v>135</v>
      </c>
      <c r="B133" s="28"/>
      <c r="C133" s="56">
        <v>0</v>
      </c>
      <c r="D133" s="48">
        <v>-0.30399999999999999</v>
      </c>
      <c r="E133" s="49"/>
      <c r="F133" s="49"/>
      <c r="G133" s="50">
        <v>0</v>
      </c>
      <c r="H133" s="151"/>
      <c r="I133" s="152"/>
      <c r="J133" s="48">
        <v>7.4999999999999997E-2</v>
      </c>
      <c r="K133" s="2"/>
    </row>
    <row r="134" spans="1:11" ht="27" customHeight="1">
      <c r="A134" s="26" t="s">
        <v>136</v>
      </c>
      <c r="B134" s="28"/>
      <c r="C134" s="56">
        <v>0</v>
      </c>
      <c r="D134" s="156">
        <v>-2.0539999999999998</v>
      </c>
      <c r="E134" s="157">
        <v>-0.25600000000000001</v>
      </c>
      <c r="F134" s="158">
        <v>-3.9E-2</v>
      </c>
      <c r="G134" s="50">
        <v>0</v>
      </c>
      <c r="H134" s="151"/>
      <c r="I134" s="152"/>
      <c r="J134" s="48">
        <v>7.4999999999999997E-2</v>
      </c>
      <c r="K134" s="2"/>
    </row>
    <row r="135" spans="1:11" ht="27" customHeight="1">
      <c r="A135" s="26" t="s">
        <v>137</v>
      </c>
      <c r="B135" s="28"/>
      <c r="C135" s="56">
        <v>0</v>
      </c>
      <c r="D135" s="48">
        <v>-0.36899999999999999</v>
      </c>
      <c r="E135" s="49"/>
      <c r="F135" s="49"/>
      <c r="G135" s="50">
        <v>32.94</v>
      </c>
      <c r="H135" s="151"/>
      <c r="I135" s="152"/>
      <c r="J135" s="48">
        <v>0.105</v>
      </c>
      <c r="K135" s="2"/>
    </row>
    <row r="136" spans="1:11" ht="27" customHeight="1">
      <c r="A136" s="26" t="s">
        <v>138</v>
      </c>
      <c r="B136" s="28"/>
      <c r="C136" s="56">
        <v>0</v>
      </c>
      <c r="D136" s="156">
        <v>-2.718</v>
      </c>
      <c r="E136" s="157">
        <v>-0.252</v>
      </c>
      <c r="F136" s="158">
        <v>-5.2999999999999999E-2</v>
      </c>
      <c r="G136" s="50">
        <v>32.94</v>
      </c>
      <c r="H136" s="151"/>
      <c r="I136" s="152"/>
      <c r="J136" s="48">
        <v>0.105</v>
      </c>
      <c r="K136" s="2"/>
    </row>
    <row r="137" spans="1:11" ht="27" customHeight="1">
      <c r="A137" s="26" t="s">
        <v>139</v>
      </c>
      <c r="B137" s="28"/>
      <c r="C137" s="56">
        <v>1</v>
      </c>
      <c r="D137" s="48">
        <v>0.254</v>
      </c>
      <c r="E137" s="49"/>
      <c r="F137" s="49"/>
      <c r="G137" s="50">
        <v>0.22</v>
      </c>
      <c r="H137" s="151"/>
      <c r="I137" s="152"/>
      <c r="J137" s="49"/>
      <c r="K137" s="2"/>
    </row>
    <row r="138" spans="1:11" ht="27" customHeight="1">
      <c r="A138" s="26" t="s">
        <v>140</v>
      </c>
      <c r="B138" s="28"/>
      <c r="C138" s="56">
        <v>2</v>
      </c>
      <c r="D138" s="48">
        <v>0.28599999999999998</v>
      </c>
      <c r="E138" s="48">
        <v>0.125</v>
      </c>
      <c r="F138" s="49"/>
      <c r="G138" s="50">
        <v>0.22</v>
      </c>
      <c r="H138" s="151"/>
      <c r="I138" s="152"/>
      <c r="J138" s="49"/>
      <c r="K138" s="2"/>
    </row>
    <row r="139" spans="1:11" ht="27" customHeight="1">
      <c r="A139" s="26" t="s">
        <v>141</v>
      </c>
      <c r="B139" s="28"/>
      <c r="C139" s="56">
        <v>2</v>
      </c>
      <c r="D139" s="48">
        <v>0.123</v>
      </c>
      <c r="E139" s="49"/>
      <c r="F139" s="49"/>
      <c r="G139" s="151"/>
      <c r="H139" s="151"/>
      <c r="I139" s="152"/>
      <c r="J139" s="49"/>
      <c r="K139" s="2"/>
    </row>
    <row r="140" spans="1:11" ht="27" customHeight="1">
      <c r="A140" s="26" t="s">
        <v>142</v>
      </c>
      <c r="B140" s="28"/>
      <c r="C140" s="56">
        <v>3</v>
      </c>
      <c r="D140" s="48">
        <v>0.25</v>
      </c>
      <c r="E140" s="49"/>
      <c r="F140" s="49"/>
      <c r="G140" s="50">
        <v>0.28999999999999998</v>
      </c>
      <c r="H140" s="151"/>
      <c r="I140" s="152"/>
      <c r="J140" s="49"/>
      <c r="K140" s="2"/>
    </row>
    <row r="141" spans="1:11" ht="27" customHeight="1">
      <c r="A141" s="26" t="s">
        <v>143</v>
      </c>
      <c r="B141" s="28"/>
      <c r="C141" s="56">
        <v>4</v>
      </c>
      <c r="D141" s="48">
        <v>0.254</v>
      </c>
      <c r="E141" s="48">
        <v>0.11700000000000001</v>
      </c>
      <c r="F141" s="49"/>
      <c r="G141" s="50">
        <v>0.28999999999999998</v>
      </c>
      <c r="H141" s="151"/>
      <c r="I141" s="152"/>
      <c r="J141" s="49"/>
      <c r="K141" s="2"/>
    </row>
    <row r="142" spans="1:11" ht="27" customHeight="1">
      <c r="A142" s="26" t="s">
        <v>144</v>
      </c>
      <c r="B142" s="28"/>
      <c r="C142" s="56">
        <v>4</v>
      </c>
      <c r="D142" s="48">
        <v>0.11899999999999999</v>
      </c>
      <c r="E142" s="49"/>
      <c r="F142" s="49"/>
      <c r="G142" s="151"/>
      <c r="H142" s="151"/>
      <c r="I142" s="152"/>
      <c r="J142" s="49"/>
      <c r="K142" s="2"/>
    </row>
    <row r="143" spans="1:11" ht="27" customHeight="1">
      <c r="A143" s="26" t="s">
        <v>145</v>
      </c>
      <c r="B143" s="28"/>
      <c r="C143" s="56" t="s">
        <v>20</v>
      </c>
      <c r="D143" s="48">
        <v>0.26200000000000001</v>
      </c>
      <c r="E143" s="48">
        <v>0.115</v>
      </c>
      <c r="F143" s="49"/>
      <c r="G143" s="50">
        <v>1.3</v>
      </c>
      <c r="H143" s="151"/>
      <c r="I143" s="152"/>
      <c r="J143" s="49"/>
      <c r="K143" s="2"/>
    </row>
    <row r="144" spans="1:11" ht="27" customHeight="1">
      <c r="A144" s="26" t="s">
        <v>146</v>
      </c>
      <c r="B144" s="28"/>
      <c r="C144" s="56" t="s">
        <v>20</v>
      </c>
      <c r="D144" s="48">
        <v>0.41199999999999998</v>
      </c>
      <c r="E144" s="48">
        <v>0.18099999999999999</v>
      </c>
      <c r="F144" s="49"/>
      <c r="G144" s="50">
        <v>2.57</v>
      </c>
      <c r="H144" s="151"/>
      <c r="I144" s="152"/>
      <c r="J144" s="49"/>
      <c r="K144" s="2"/>
    </row>
    <row r="145" spans="1:11" ht="27" customHeight="1">
      <c r="A145" s="26" t="s">
        <v>147</v>
      </c>
      <c r="B145" s="28"/>
      <c r="C145" s="56" t="s">
        <v>20</v>
      </c>
      <c r="D145" s="48">
        <v>0.33600000000000002</v>
      </c>
      <c r="E145" s="48">
        <v>0.19400000000000001</v>
      </c>
      <c r="F145" s="49"/>
      <c r="G145" s="50">
        <v>21.19</v>
      </c>
      <c r="H145" s="151"/>
      <c r="I145" s="152"/>
      <c r="J145" s="49"/>
      <c r="K145" s="2"/>
    </row>
    <row r="146" spans="1:11" ht="27" customHeight="1">
      <c r="A146" s="26" t="s">
        <v>577</v>
      </c>
      <c r="B146" s="28"/>
      <c r="C146" s="56" t="s">
        <v>561</v>
      </c>
      <c r="D146" s="156">
        <v>0.89400000000000002</v>
      </c>
      <c r="E146" s="157">
        <v>0.20399999999999999</v>
      </c>
      <c r="F146" s="158">
        <v>0.11700000000000001</v>
      </c>
      <c r="G146" s="50">
        <v>0.22</v>
      </c>
      <c r="H146" s="151"/>
      <c r="I146" s="152"/>
      <c r="J146" s="49"/>
      <c r="K146" s="2"/>
    </row>
    <row r="147" spans="1:11" ht="27" customHeight="1">
      <c r="A147" s="26" t="s">
        <v>578</v>
      </c>
      <c r="B147" s="28"/>
      <c r="C147" s="56" t="s">
        <v>561</v>
      </c>
      <c r="D147" s="156">
        <v>0.873</v>
      </c>
      <c r="E147" s="157">
        <v>0.20200000000000001</v>
      </c>
      <c r="F147" s="158">
        <v>0.11600000000000001</v>
      </c>
      <c r="G147" s="50">
        <v>0.28999999999999998</v>
      </c>
      <c r="H147" s="151"/>
      <c r="I147" s="152"/>
      <c r="J147" s="49"/>
      <c r="K147" s="2"/>
    </row>
    <row r="148" spans="1:11" ht="27" customHeight="1">
      <c r="A148" s="26" t="s">
        <v>148</v>
      </c>
      <c r="B148" s="28"/>
      <c r="C148" s="56">
        <v>0</v>
      </c>
      <c r="D148" s="156">
        <v>0.72</v>
      </c>
      <c r="E148" s="157">
        <v>0.17599999999999999</v>
      </c>
      <c r="F148" s="158">
        <v>0.114</v>
      </c>
      <c r="G148" s="50">
        <v>1.1399999999999999</v>
      </c>
      <c r="H148" s="50">
        <v>0.17</v>
      </c>
      <c r="I148" s="153">
        <v>0.31</v>
      </c>
      <c r="J148" s="48">
        <v>2.4E-2</v>
      </c>
      <c r="K148" s="2"/>
    </row>
    <row r="149" spans="1:11" ht="27" customHeight="1">
      <c r="A149" s="26" t="s">
        <v>149</v>
      </c>
      <c r="B149" s="28"/>
      <c r="C149" s="56">
        <v>0</v>
      </c>
      <c r="D149" s="156">
        <v>0.873</v>
      </c>
      <c r="E149" s="157">
        <v>0.22900000000000001</v>
      </c>
      <c r="F149" s="158">
        <v>0.17299999999999999</v>
      </c>
      <c r="G149" s="50">
        <v>0.63</v>
      </c>
      <c r="H149" s="50">
        <v>0.54</v>
      </c>
      <c r="I149" s="153">
        <v>0.76</v>
      </c>
      <c r="J149" s="48">
        <v>2.4E-2</v>
      </c>
      <c r="K149" s="2"/>
    </row>
    <row r="150" spans="1:11" ht="27" customHeight="1">
      <c r="A150" s="26" t="s">
        <v>150</v>
      </c>
      <c r="B150" s="28"/>
      <c r="C150" s="56">
        <v>0</v>
      </c>
      <c r="D150" s="156">
        <v>0.8</v>
      </c>
      <c r="E150" s="157">
        <v>0.23</v>
      </c>
      <c r="F150" s="158">
        <v>0.19</v>
      </c>
      <c r="G150" s="50">
        <v>10.67</v>
      </c>
      <c r="H150" s="50">
        <v>0.47</v>
      </c>
      <c r="I150" s="153">
        <v>0.79</v>
      </c>
      <c r="J150" s="48">
        <v>1.9E-2</v>
      </c>
      <c r="K150" s="2"/>
    </row>
    <row r="151" spans="1:11" ht="27" customHeight="1">
      <c r="A151" s="26" t="s">
        <v>206</v>
      </c>
      <c r="B151" s="28"/>
      <c r="C151" s="56">
        <v>8</v>
      </c>
      <c r="D151" s="48">
        <v>0.19900000000000001</v>
      </c>
      <c r="E151" s="49"/>
      <c r="F151" s="49"/>
      <c r="G151" s="151"/>
      <c r="H151" s="151"/>
      <c r="I151" s="154"/>
      <c r="J151" s="49"/>
      <c r="K151" s="2"/>
    </row>
    <row r="152" spans="1:11" ht="27" customHeight="1">
      <c r="A152" s="26" t="s">
        <v>207</v>
      </c>
      <c r="B152" s="28"/>
      <c r="C152" s="56">
        <v>1</v>
      </c>
      <c r="D152" s="48">
        <v>0.20799999999999999</v>
      </c>
      <c r="E152" s="49"/>
      <c r="F152" s="49"/>
      <c r="G152" s="151"/>
      <c r="H152" s="151"/>
      <c r="I152" s="154"/>
      <c r="J152" s="49"/>
      <c r="K152" s="2"/>
    </row>
    <row r="153" spans="1:11" ht="27" customHeight="1">
      <c r="A153" s="26" t="s">
        <v>208</v>
      </c>
      <c r="B153" s="28"/>
      <c r="C153" s="56">
        <v>1</v>
      </c>
      <c r="D153" s="48">
        <v>0.27800000000000002</v>
      </c>
      <c r="E153" s="49"/>
      <c r="F153" s="49"/>
      <c r="G153" s="151"/>
      <c r="H153" s="151"/>
      <c r="I153" s="152"/>
      <c r="J153" s="49"/>
      <c r="K153" s="2"/>
    </row>
    <row r="154" spans="1:11" ht="27" customHeight="1">
      <c r="A154" s="26" t="s">
        <v>209</v>
      </c>
      <c r="B154" s="28"/>
      <c r="C154" s="56">
        <v>1</v>
      </c>
      <c r="D154" s="48">
        <v>0.19400000000000001</v>
      </c>
      <c r="E154" s="49"/>
      <c r="F154" s="49"/>
      <c r="G154" s="151"/>
      <c r="H154" s="151"/>
      <c r="I154" s="152"/>
      <c r="J154" s="49"/>
      <c r="K154" s="2"/>
    </row>
    <row r="155" spans="1:11" ht="27" customHeight="1">
      <c r="A155" s="26" t="s">
        <v>151</v>
      </c>
      <c r="B155" s="28"/>
      <c r="C155" s="56">
        <v>0</v>
      </c>
      <c r="D155" s="159">
        <v>1.2330000000000001</v>
      </c>
      <c r="E155" s="160">
        <v>0.21</v>
      </c>
      <c r="F155" s="158">
        <v>0.13200000000000001</v>
      </c>
      <c r="G155" s="151"/>
      <c r="H155" s="151"/>
      <c r="I155" s="152"/>
      <c r="J155" s="49"/>
      <c r="K155" s="2"/>
    </row>
    <row r="156" spans="1:11" ht="27" customHeight="1">
      <c r="A156" s="26" t="s">
        <v>579</v>
      </c>
      <c r="B156" s="28"/>
      <c r="C156" s="56">
        <v>8</v>
      </c>
      <c r="D156" s="48">
        <v>-0.13200000000000001</v>
      </c>
      <c r="E156" s="49"/>
      <c r="F156" s="49"/>
      <c r="G156" s="50">
        <v>0</v>
      </c>
      <c r="H156" s="151"/>
      <c r="I156" s="152"/>
      <c r="J156" s="49"/>
      <c r="K156" s="2"/>
    </row>
    <row r="157" spans="1:11" ht="27" customHeight="1">
      <c r="A157" s="26" t="s">
        <v>152</v>
      </c>
      <c r="B157" s="28"/>
      <c r="C157" s="56">
        <v>8</v>
      </c>
      <c r="D157" s="48">
        <v>-0.13200000000000001</v>
      </c>
      <c r="E157" s="49"/>
      <c r="F157" s="49"/>
      <c r="G157" s="50">
        <v>0</v>
      </c>
      <c r="H157" s="151"/>
      <c r="I157" s="152"/>
      <c r="J157" s="49"/>
      <c r="K157" s="2"/>
    </row>
    <row r="158" spans="1:11" ht="27" customHeight="1">
      <c r="A158" s="26" t="s">
        <v>153</v>
      </c>
      <c r="B158" s="28"/>
      <c r="C158" s="56">
        <v>0</v>
      </c>
      <c r="D158" s="48">
        <v>-0.13200000000000001</v>
      </c>
      <c r="E158" s="49"/>
      <c r="F158" s="49"/>
      <c r="G158" s="50">
        <v>0</v>
      </c>
      <c r="H158" s="151"/>
      <c r="I158" s="152"/>
      <c r="J158" s="48">
        <v>3.1E-2</v>
      </c>
      <c r="K158" s="2"/>
    </row>
    <row r="159" spans="1:11" ht="27" customHeight="1">
      <c r="A159" s="26" t="s">
        <v>154</v>
      </c>
      <c r="B159" s="28"/>
      <c r="C159" s="56">
        <v>0</v>
      </c>
      <c r="D159" s="156">
        <v>-0.88</v>
      </c>
      <c r="E159" s="157">
        <v>-0.114</v>
      </c>
      <c r="F159" s="158">
        <v>-1.7000000000000001E-2</v>
      </c>
      <c r="G159" s="50">
        <v>0</v>
      </c>
      <c r="H159" s="151"/>
      <c r="I159" s="152"/>
      <c r="J159" s="48">
        <v>3.1E-2</v>
      </c>
      <c r="K159" s="2"/>
    </row>
    <row r="160" spans="1:11" ht="27" customHeight="1">
      <c r="A160" s="26" t="s">
        <v>155</v>
      </c>
      <c r="B160" s="28"/>
      <c r="C160" s="56">
        <v>0</v>
      </c>
      <c r="D160" s="48">
        <v>-0.13200000000000001</v>
      </c>
      <c r="E160" s="49"/>
      <c r="F160" s="49"/>
      <c r="G160" s="50">
        <v>0</v>
      </c>
      <c r="H160" s="151"/>
      <c r="I160" s="152"/>
      <c r="J160" s="48">
        <v>3.3000000000000002E-2</v>
      </c>
      <c r="K160" s="2"/>
    </row>
    <row r="161" spans="1:11" ht="27" customHeight="1">
      <c r="A161" s="26" t="s">
        <v>156</v>
      </c>
      <c r="B161" s="28"/>
      <c r="C161" s="56">
        <v>0</v>
      </c>
      <c r="D161" s="156">
        <v>-0.89400000000000002</v>
      </c>
      <c r="E161" s="157">
        <v>-0.111</v>
      </c>
      <c r="F161" s="158">
        <v>-1.7000000000000001E-2</v>
      </c>
      <c r="G161" s="50">
        <v>0</v>
      </c>
      <c r="H161" s="151"/>
      <c r="I161" s="152"/>
      <c r="J161" s="48">
        <v>3.3000000000000002E-2</v>
      </c>
      <c r="K161" s="2"/>
    </row>
    <row r="162" spans="1:11" ht="27" customHeight="1">
      <c r="A162" s="26" t="s">
        <v>157</v>
      </c>
      <c r="B162" s="28"/>
      <c r="C162" s="56">
        <v>0</v>
      </c>
      <c r="D162" s="48">
        <v>-0.161</v>
      </c>
      <c r="E162" s="49"/>
      <c r="F162" s="49"/>
      <c r="G162" s="50">
        <v>14.34</v>
      </c>
      <c r="H162" s="151"/>
      <c r="I162" s="152"/>
      <c r="J162" s="48">
        <v>4.5999999999999999E-2</v>
      </c>
      <c r="K162" s="2"/>
    </row>
    <row r="163" spans="1:11" ht="27" customHeight="1">
      <c r="A163" s="26" t="s">
        <v>158</v>
      </c>
      <c r="B163" s="28"/>
      <c r="C163" s="56">
        <v>0</v>
      </c>
      <c r="D163" s="156">
        <v>-1.1830000000000001</v>
      </c>
      <c r="E163" s="157">
        <v>-0.11</v>
      </c>
      <c r="F163" s="158">
        <v>-2.3E-2</v>
      </c>
      <c r="G163" s="50">
        <v>14.34</v>
      </c>
      <c r="H163" s="151"/>
      <c r="I163" s="152"/>
      <c r="J163" s="48">
        <v>4.5999999999999999E-2</v>
      </c>
      <c r="K163" s="2"/>
    </row>
    <row r="164" spans="1:11" ht="27" customHeight="1">
      <c r="A164" s="26" t="s">
        <v>159</v>
      </c>
      <c r="B164" s="28"/>
      <c r="C164" s="56">
        <v>1</v>
      </c>
      <c r="D164" s="48">
        <v>0</v>
      </c>
      <c r="E164" s="49"/>
      <c r="F164" s="49"/>
      <c r="G164" s="50">
        <v>0</v>
      </c>
      <c r="H164" s="151"/>
      <c r="I164" s="152"/>
      <c r="J164" s="49"/>
      <c r="K164" s="2"/>
    </row>
    <row r="165" spans="1:11" ht="27" customHeight="1">
      <c r="A165" s="26" t="s">
        <v>160</v>
      </c>
      <c r="B165" s="28"/>
      <c r="C165" s="56">
        <v>2</v>
      </c>
      <c r="D165" s="48">
        <v>0</v>
      </c>
      <c r="E165" s="48">
        <v>0</v>
      </c>
      <c r="F165" s="49"/>
      <c r="G165" s="50">
        <v>0</v>
      </c>
      <c r="H165" s="151"/>
      <c r="I165" s="152"/>
      <c r="J165" s="49"/>
      <c r="K165" s="2"/>
    </row>
    <row r="166" spans="1:11" ht="27" customHeight="1">
      <c r="A166" s="26" t="s">
        <v>161</v>
      </c>
      <c r="B166" s="28"/>
      <c r="C166" s="56">
        <v>2</v>
      </c>
      <c r="D166" s="48">
        <v>0</v>
      </c>
      <c r="E166" s="49"/>
      <c r="F166" s="49"/>
      <c r="G166" s="151"/>
      <c r="H166" s="151"/>
      <c r="I166" s="152"/>
      <c r="J166" s="49"/>
      <c r="K166" s="2"/>
    </row>
    <row r="167" spans="1:11" ht="27" customHeight="1">
      <c r="A167" s="26" t="s">
        <v>162</v>
      </c>
      <c r="B167" s="28"/>
      <c r="C167" s="56">
        <v>3</v>
      </c>
      <c r="D167" s="48">
        <v>0</v>
      </c>
      <c r="E167" s="49"/>
      <c r="F167" s="49"/>
      <c r="G167" s="50">
        <v>0</v>
      </c>
      <c r="H167" s="151"/>
      <c r="I167" s="152"/>
      <c r="J167" s="49"/>
      <c r="K167" s="2"/>
    </row>
    <row r="168" spans="1:11" ht="27" customHeight="1">
      <c r="A168" s="26" t="s">
        <v>163</v>
      </c>
      <c r="B168" s="28"/>
      <c r="C168" s="56">
        <v>4</v>
      </c>
      <c r="D168" s="48">
        <v>0</v>
      </c>
      <c r="E168" s="48">
        <v>0</v>
      </c>
      <c r="F168" s="49"/>
      <c r="G168" s="50">
        <v>0</v>
      </c>
      <c r="H168" s="151"/>
      <c r="I168" s="152"/>
      <c r="J168" s="49"/>
      <c r="K168" s="2"/>
    </row>
    <row r="169" spans="1:11" ht="27" customHeight="1">
      <c r="A169" s="26" t="s">
        <v>164</v>
      </c>
      <c r="B169" s="28"/>
      <c r="C169" s="56">
        <v>4</v>
      </c>
      <c r="D169" s="48">
        <v>0</v>
      </c>
      <c r="E169" s="49"/>
      <c r="F169" s="49"/>
      <c r="G169" s="151"/>
      <c r="H169" s="151"/>
      <c r="I169" s="152"/>
      <c r="J169" s="49"/>
      <c r="K169" s="2"/>
    </row>
    <row r="170" spans="1:11" ht="27" customHeight="1">
      <c r="A170" s="26" t="s">
        <v>165</v>
      </c>
      <c r="B170" s="28"/>
      <c r="C170" s="56" t="s">
        <v>20</v>
      </c>
      <c r="D170" s="48">
        <v>0</v>
      </c>
      <c r="E170" s="48">
        <v>0</v>
      </c>
      <c r="F170" s="49"/>
      <c r="G170" s="50">
        <v>0</v>
      </c>
      <c r="H170" s="151"/>
      <c r="I170" s="152"/>
      <c r="J170" s="49"/>
      <c r="K170" s="2"/>
    </row>
    <row r="171" spans="1:11" ht="27" customHeight="1">
      <c r="A171" s="26" t="s">
        <v>166</v>
      </c>
      <c r="B171" s="28"/>
      <c r="C171" s="56" t="s">
        <v>20</v>
      </c>
      <c r="D171" s="48">
        <v>0</v>
      </c>
      <c r="E171" s="48">
        <v>0</v>
      </c>
      <c r="F171" s="49"/>
      <c r="G171" s="50">
        <v>0</v>
      </c>
      <c r="H171" s="151"/>
      <c r="I171" s="152"/>
      <c r="J171" s="49"/>
      <c r="K171" s="2"/>
    </row>
    <row r="172" spans="1:11" ht="27" customHeight="1">
      <c r="A172" s="26" t="s">
        <v>167</v>
      </c>
      <c r="B172" s="28"/>
      <c r="C172" s="56" t="s">
        <v>20</v>
      </c>
      <c r="D172" s="48">
        <v>0</v>
      </c>
      <c r="E172" s="48">
        <v>0</v>
      </c>
      <c r="F172" s="49"/>
      <c r="G172" s="50">
        <v>0</v>
      </c>
      <c r="H172" s="151"/>
      <c r="I172" s="152"/>
      <c r="J172" s="49"/>
      <c r="K172" s="2"/>
    </row>
    <row r="173" spans="1:11" ht="27" customHeight="1">
      <c r="A173" s="26" t="s">
        <v>580</v>
      </c>
      <c r="B173" s="28"/>
      <c r="C173" s="56" t="s">
        <v>561</v>
      </c>
      <c r="D173" s="156">
        <v>0</v>
      </c>
      <c r="E173" s="157">
        <v>0</v>
      </c>
      <c r="F173" s="158">
        <v>0</v>
      </c>
      <c r="G173" s="50">
        <v>0</v>
      </c>
      <c r="H173" s="151"/>
      <c r="I173" s="152"/>
      <c r="J173" s="49"/>
      <c r="K173" s="2"/>
    </row>
    <row r="174" spans="1:11" ht="27" customHeight="1">
      <c r="A174" s="26" t="s">
        <v>581</v>
      </c>
      <c r="B174" s="28"/>
      <c r="C174" s="56" t="s">
        <v>561</v>
      </c>
      <c r="D174" s="156">
        <v>0</v>
      </c>
      <c r="E174" s="157">
        <v>0</v>
      </c>
      <c r="F174" s="158">
        <v>0</v>
      </c>
      <c r="G174" s="50">
        <v>0</v>
      </c>
      <c r="H174" s="151"/>
      <c r="I174" s="152"/>
      <c r="J174" s="49"/>
      <c r="K174" s="2"/>
    </row>
    <row r="175" spans="1:11" ht="27" customHeight="1">
      <c r="A175" s="26" t="s">
        <v>168</v>
      </c>
      <c r="B175" s="28"/>
      <c r="C175" s="56">
        <v>0</v>
      </c>
      <c r="D175" s="156">
        <v>0</v>
      </c>
      <c r="E175" s="157">
        <v>0</v>
      </c>
      <c r="F175" s="158">
        <v>0</v>
      </c>
      <c r="G175" s="50">
        <v>0</v>
      </c>
      <c r="H175" s="50">
        <v>0</v>
      </c>
      <c r="I175" s="153">
        <v>0</v>
      </c>
      <c r="J175" s="48">
        <v>0</v>
      </c>
      <c r="K175" s="2"/>
    </row>
    <row r="176" spans="1:11" ht="27" customHeight="1">
      <c r="A176" s="26" t="s">
        <v>169</v>
      </c>
      <c r="B176" s="28"/>
      <c r="C176" s="56">
        <v>0</v>
      </c>
      <c r="D176" s="156">
        <v>0</v>
      </c>
      <c r="E176" s="157">
        <v>0</v>
      </c>
      <c r="F176" s="158">
        <v>0</v>
      </c>
      <c r="G176" s="50">
        <v>0</v>
      </c>
      <c r="H176" s="50">
        <v>0</v>
      </c>
      <c r="I176" s="153">
        <v>0</v>
      </c>
      <c r="J176" s="48">
        <v>0</v>
      </c>
      <c r="K176" s="2"/>
    </row>
    <row r="177" spans="1:11" ht="27.75" customHeight="1">
      <c r="A177" s="26" t="s">
        <v>170</v>
      </c>
      <c r="B177" s="28"/>
      <c r="C177" s="56">
        <v>0</v>
      </c>
      <c r="D177" s="156">
        <v>0</v>
      </c>
      <c r="E177" s="157">
        <v>0</v>
      </c>
      <c r="F177" s="158">
        <v>0</v>
      </c>
      <c r="G177" s="50">
        <v>0</v>
      </c>
      <c r="H177" s="50">
        <v>0</v>
      </c>
      <c r="I177" s="153">
        <v>0</v>
      </c>
      <c r="J177" s="48">
        <v>0</v>
      </c>
      <c r="K177" s="2"/>
    </row>
    <row r="178" spans="1:11" ht="27.75" customHeight="1">
      <c r="A178" s="26" t="s">
        <v>210</v>
      </c>
      <c r="B178" s="28"/>
      <c r="C178" s="56">
        <v>8</v>
      </c>
      <c r="D178" s="48">
        <v>0</v>
      </c>
      <c r="E178" s="49"/>
      <c r="F178" s="49"/>
      <c r="G178" s="151"/>
      <c r="H178" s="151"/>
      <c r="I178" s="154"/>
      <c r="J178" s="49"/>
      <c r="K178" s="2"/>
    </row>
    <row r="179" spans="1:11" ht="27.75" customHeight="1">
      <c r="A179" s="26" t="s">
        <v>211</v>
      </c>
      <c r="B179" s="28"/>
      <c r="C179" s="56">
        <v>1</v>
      </c>
      <c r="D179" s="48">
        <v>0</v>
      </c>
      <c r="E179" s="49"/>
      <c r="F179" s="49"/>
      <c r="G179" s="151"/>
      <c r="H179" s="151"/>
      <c r="I179" s="154"/>
      <c r="J179" s="49"/>
      <c r="K179" s="2"/>
    </row>
    <row r="180" spans="1:11" ht="27.75" customHeight="1">
      <c r="A180" s="26" t="s">
        <v>212</v>
      </c>
      <c r="B180" s="28"/>
      <c r="C180" s="56">
        <v>1</v>
      </c>
      <c r="D180" s="48">
        <v>0</v>
      </c>
      <c r="E180" s="49"/>
      <c r="F180" s="49"/>
      <c r="G180" s="151"/>
      <c r="H180" s="151"/>
      <c r="I180" s="152"/>
      <c r="J180" s="49"/>
      <c r="K180" s="2"/>
    </row>
    <row r="181" spans="1:11" ht="27.75" customHeight="1">
      <c r="A181" s="26" t="s">
        <v>213</v>
      </c>
      <c r="B181" s="28"/>
      <c r="C181" s="56">
        <v>1</v>
      </c>
      <c r="D181" s="48">
        <v>0</v>
      </c>
      <c r="E181" s="49"/>
      <c r="F181" s="49"/>
      <c r="G181" s="151"/>
      <c r="H181" s="151"/>
      <c r="I181" s="152"/>
      <c r="J181" s="49"/>
      <c r="K181" s="2"/>
    </row>
    <row r="182" spans="1:11" ht="27.75" customHeight="1">
      <c r="A182" s="26" t="s">
        <v>171</v>
      </c>
      <c r="B182" s="28"/>
      <c r="C182" s="56">
        <v>0</v>
      </c>
      <c r="D182" s="159">
        <v>0</v>
      </c>
      <c r="E182" s="160">
        <v>0</v>
      </c>
      <c r="F182" s="158">
        <v>0</v>
      </c>
      <c r="G182" s="151"/>
      <c r="H182" s="151"/>
      <c r="I182" s="152"/>
      <c r="J182" s="49"/>
      <c r="K182" s="2"/>
    </row>
    <row r="183" spans="1:11" ht="27.75" customHeight="1">
      <c r="A183" s="26" t="s">
        <v>582</v>
      </c>
      <c r="B183" s="28"/>
      <c r="C183" s="56">
        <v>8</v>
      </c>
      <c r="D183" s="48">
        <v>0</v>
      </c>
      <c r="E183" s="49"/>
      <c r="F183" s="49"/>
      <c r="G183" s="50">
        <v>0</v>
      </c>
      <c r="H183" s="151"/>
      <c r="I183" s="152"/>
      <c r="J183" s="49"/>
      <c r="K183" s="2"/>
    </row>
    <row r="184" spans="1:11" ht="27.75" customHeight="1">
      <c r="A184" s="26" t="s">
        <v>172</v>
      </c>
      <c r="B184" s="28"/>
      <c r="C184" s="56">
        <v>8</v>
      </c>
      <c r="D184" s="48">
        <v>0</v>
      </c>
      <c r="E184" s="49"/>
      <c r="F184" s="49"/>
      <c r="G184" s="50">
        <v>0</v>
      </c>
      <c r="H184" s="151"/>
      <c r="I184" s="152"/>
      <c r="J184" s="49"/>
      <c r="K184" s="2"/>
    </row>
    <row r="185" spans="1:11" ht="27.75" customHeight="1">
      <c r="A185" s="26" t="s">
        <v>173</v>
      </c>
      <c r="B185" s="28"/>
      <c r="C185" s="56">
        <v>0</v>
      </c>
      <c r="D185" s="48">
        <v>0</v>
      </c>
      <c r="E185" s="49"/>
      <c r="F185" s="49"/>
      <c r="G185" s="50">
        <v>0</v>
      </c>
      <c r="H185" s="151"/>
      <c r="I185" s="152"/>
      <c r="J185" s="48">
        <v>0</v>
      </c>
      <c r="K185" s="2"/>
    </row>
    <row r="186" spans="1:11" ht="27.75" customHeight="1">
      <c r="A186" s="26" t="s">
        <v>174</v>
      </c>
      <c r="B186" s="28"/>
      <c r="C186" s="56">
        <v>0</v>
      </c>
      <c r="D186" s="156">
        <v>0</v>
      </c>
      <c r="E186" s="157">
        <v>0</v>
      </c>
      <c r="F186" s="158">
        <v>0</v>
      </c>
      <c r="G186" s="50">
        <v>0</v>
      </c>
      <c r="H186" s="151"/>
      <c r="I186" s="152"/>
      <c r="J186" s="48">
        <v>0</v>
      </c>
      <c r="K186" s="2"/>
    </row>
    <row r="187" spans="1:11" ht="27.75" customHeight="1">
      <c r="A187" s="26" t="s">
        <v>175</v>
      </c>
      <c r="B187" s="28"/>
      <c r="C187" s="56">
        <v>0</v>
      </c>
      <c r="D187" s="48">
        <v>0</v>
      </c>
      <c r="E187" s="49"/>
      <c r="F187" s="49"/>
      <c r="G187" s="50">
        <v>0</v>
      </c>
      <c r="H187" s="151"/>
      <c r="I187" s="152"/>
      <c r="J187" s="48">
        <v>0</v>
      </c>
      <c r="K187" s="2"/>
    </row>
    <row r="188" spans="1:11" ht="27.75" customHeight="1">
      <c r="A188" s="26" t="s">
        <v>176</v>
      </c>
      <c r="B188" s="28"/>
      <c r="C188" s="56">
        <v>0</v>
      </c>
      <c r="D188" s="156">
        <v>0</v>
      </c>
      <c r="E188" s="157">
        <v>0</v>
      </c>
      <c r="F188" s="158">
        <v>0</v>
      </c>
      <c r="G188" s="50">
        <v>0</v>
      </c>
      <c r="H188" s="151"/>
      <c r="I188" s="152"/>
      <c r="J188" s="48">
        <v>0</v>
      </c>
      <c r="K188" s="2"/>
    </row>
    <row r="189" spans="1:11" ht="27.75" customHeight="1">
      <c r="A189" s="26" t="s">
        <v>177</v>
      </c>
      <c r="B189" s="28"/>
      <c r="C189" s="56">
        <v>0</v>
      </c>
      <c r="D189" s="48">
        <v>0</v>
      </c>
      <c r="E189" s="49"/>
      <c r="F189" s="49"/>
      <c r="G189" s="50">
        <v>0</v>
      </c>
      <c r="H189" s="151"/>
      <c r="I189" s="152"/>
      <c r="J189" s="48">
        <v>0</v>
      </c>
      <c r="K189" s="2"/>
    </row>
    <row r="190" spans="1:11" ht="27.75" customHeight="1">
      <c r="A190" s="26" t="s">
        <v>178</v>
      </c>
      <c r="B190" s="28"/>
      <c r="C190" s="56">
        <v>0</v>
      </c>
      <c r="D190" s="156">
        <v>0</v>
      </c>
      <c r="E190" s="157">
        <v>0</v>
      </c>
      <c r="F190" s="158">
        <v>0</v>
      </c>
      <c r="G190" s="50">
        <v>0</v>
      </c>
      <c r="H190" s="151"/>
      <c r="I190" s="152"/>
      <c r="J190" s="48">
        <v>0</v>
      </c>
      <c r="K190" s="2"/>
    </row>
  </sheetData>
  <mergeCells count="13">
    <mergeCell ref="F10:G10"/>
    <mergeCell ref="H10:J10"/>
    <mergeCell ref="F6:G6"/>
    <mergeCell ref="F7:G7"/>
    <mergeCell ref="B8:D8"/>
    <mergeCell ref="F8:G8"/>
    <mergeCell ref="F9:G9"/>
    <mergeCell ref="F5:G5"/>
    <mergeCell ref="B1:D1"/>
    <mergeCell ref="F1:H1"/>
    <mergeCell ref="A2:J2"/>
    <mergeCell ref="A4:D4"/>
    <mergeCell ref="F4:J4"/>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190"/>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4" ht="27.75" customHeight="1">
      <c r="A1" s="14" t="s">
        <v>87</v>
      </c>
      <c r="B1" s="379"/>
      <c r="C1" s="379"/>
      <c r="D1" s="379"/>
      <c r="F1" s="380"/>
      <c r="G1" s="380"/>
      <c r="H1" s="380"/>
      <c r="I1" s="4"/>
      <c r="J1" s="2"/>
      <c r="K1" s="2"/>
    </row>
    <row r="2" spans="1:14" ht="31.5" customHeight="1">
      <c r="A2" s="381" t="str">
        <f>Overview!B4&amp; " - Effective from "&amp;Overview!D4&amp;" - "&amp;Overview!E4&amp;" LDNO tariffs in WPD West Midlands Area (GSP Group _E)"</f>
        <v>Southern Electric Power Distribution plc - Effective from 1 April 2020 - Final LDNO tariffs in WPD West Midlands Area (GSP Group _E)</v>
      </c>
      <c r="B2" s="381"/>
      <c r="C2" s="381"/>
      <c r="D2" s="381"/>
      <c r="E2" s="381"/>
      <c r="F2" s="381"/>
      <c r="G2" s="381"/>
      <c r="H2" s="381"/>
      <c r="I2" s="381"/>
      <c r="J2" s="381"/>
    </row>
    <row r="3" spans="1:14" ht="8.25" customHeight="1">
      <c r="A3" s="97"/>
      <c r="B3" s="97"/>
      <c r="C3" s="97"/>
      <c r="D3" s="97"/>
      <c r="E3" s="97"/>
      <c r="F3" s="97"/>
      <c r="G3" s="97"/>
      <c r="H3" s="97"/>
      <c r="I3" s="97"/>
      <c r="J3" s="97"/>
    </row>
    <row r="4" spans="1:14" s="117" customFormat="1" ht="27" customHeight="1">
      <c r="A4" s="381" t="s">
        <v>496</v>
      </c>
      <c r="B4" s="381"/>
      <c r="C4" s="381"/>
      <c r="D4" s="381"/>
      <c r="E4" s="173"/>
      <c r="F4" s="381" t="s">
        <v>495</v>
      </c>
      <c r="G4" s="381"/>
      <c r="H4" s="381"/>
      <c r="I4" s="381"/>
      <c r="J4" s="381"/>
      <c r="K4" s="174"/>
      <c r="L4" s="174"/>
    </row>
    <row r="5" spans="1:14" s="117" customFormat="1" ht="32.25" customHeight="1">
      <c r="A5" s="175" t="s">
        <v>80</v>
      </c>
      <c r="B5" s="176" t="s">
        <v>487</v>
      </c>
      <c r="C5" s="177" t="s">
        <v>488</v>
      </c>
      <c r="D5" s="178" t="s">
        <v>489</v>
      </c>
      <c r="E5" s="97"/>
      <c r="F5" s="382"/>
      <c r="G5" s="383"/>
      <c r="H5" s="179" t="s">
        <v>493</v>
      </c>
      <c r="I5" s="180" t="s">
        <v>494</v>
      </c>
      <c r="J5" s="178" t="s">
        <v>489</v>
      </c>
      <c r="K5" s="97"/>
      <c r="L5" s="174"/>
      <c r="M5" s="174"/>
    </row>
    <row r="6" spans="1:14" ht="42.75" customHeight="1">
      <c r="A6" s="237" t="s">
        <v>725</v>
      </c>
      <c r="B6" s="22" t="s">
        <v>726</v>
      </c>
      <c r="C6" s="205" t="s">
        <v>727</v>
      </c>
      <c r="D6" s="185" t="s">
        <v>728</v>
      </c>
      <c r="F6" s="210" t="s">
        <v>729</v>
      </c>
      <c r="G6" s="210"/>
      <c r="H6" s="22" t="s">
        <v>726</v>
      </c>
      <c r="I6" s="211" t="s">
        <v>727</v>
      </c>
      <c r="J6" s="211" t="s">
        <v>728</v>
      </c>
      <c r="L6" s="93"/>
      <c r="M6" s="4"/>
      <c r="N6" s="4"/>
    </row>
    <row r="7" spans="1:14" ht="51" customHeight="1">
      <c r="A7" s="237" t="s">
        <v>730</v>
      </c>
      <c r="B7" s="206"/>
      <c r="C7" s="208"/>
      <c r="D7" s="211" t="s">
        <v>731</v>
      </c>
      <c r="F7" s="210" t="s">
        <v>732</v>
      </c>
      <c r="G7" s="210"/>
      <c r="H7" s="206"/>
      <c r="I7" s="211" t="s">
        <v>733</v>
      </c>
      <c r="J7" s="211" t="s">
        <v>728</v>
      </c>
      <c r="L7" s="93"/>
      <c r="M7" s="4"/>
      <c r="N7" s="4"/>
    </row>
    <row r="8" spans="1:14" ht="28.5" customHeight="1">
      <c r="A8" s="210" t="s">
        <v>81</v>
      </c>
      <c r="B8" s="348" t="s">
        <v>82</v>
      </c>
      <c r="C8" s="349"/>
      <c r="D8" s="350"/>
      <c r="F8" s="210" t="s">
        <v>730</v>
      </c>
      <c r="G8" s="210"/>
      <c r="H8" s="206"/>
      <c r="I8" s="206"/>
      <c r="J8" s="211" t="s">
        <v>731</v>
      </c>
      <c r="L8" s="93"/>
      <c r="M8" s="4"/>
      <c r="N8" s="4"/>
    </row>
    <row r="9" spans="1:14" s="87" customFormat="1" ht="36" customHeight="1">
      <c r="A9" s="201"/>
      <c r="B9" s="201"/>
      <c r="C9" s="385"/>
      <c r="D9" s="386"/>
      <c r="E9" s="93"/>
      <c r="F9" s="210" t="s">
        <v>81</v>
      </c>
      <c r="G9" s="210"/>
      <c r="H9" s="348" t="s">
        <v>82</v>
      </c>
      <c r="I9" s="349"/>
      <c r="J9" s="350"/>
      <c r="K9" s="95"/>
      <c r="L9" s="93"/>
      <c r="M9" s="59"/>
      <c r="N9" s="59"/>
    </row>
    <row r="10" spans="1:14" s="87" customFormat="1" ht="36" customHeight="1">
      <c r="A10" s="93"/>
      <c r="B10" s="93"/>
      <c r="C10" s="93"/>
      <c r="D10" s="93"/>
      <c r="E10" s="93"/>
      <c r="F10" s="93"/>
      <c r="G10" s="93"/>
      <c r="H10" s="93"/>
      <c r="I10" s="93"/>
      <c r="J10" s="93"/>
      <c r="K10" s="93"/>
      <c r="L10" s="93"/>
      <c r="M10" s="59"/>
      <c r="N10" s="59"/>
    </row>
    <row r="11" spans="1:14" s="95" customFormat="1" ht="12" customHeight="1">
      <c r="A11" s="93"/>
      <c r="B11" s="93"/>
      <c r="C11" s="93"/>
      <c r="D11" s="93"/>
      <c r="E11" s="93"/>
      <c r="F11" s="98"/>
      <c r="G11" s="98"/>
      <c r="H11" s="99"/>
      <c r="I11" s="99"/>
      <c r="J11" s="99"/>
      <c r="K11" s="94"/>
      <c r="L11" s="94"/>
    </row>
    <row r="12" spans="1:14" ht="66" customHeight="1">
      <c r="A12" s="42" t="s">
        <v>683</v>
      </c>
      <c r="B12" s="42" t="s">
        <v>193</v>
      </c>
      <c r="C12" s="25" t="s">
        <v>92</v>
      </c>
      <c r="D12" s="293" t="s">
        <v>629</v>
      </c>
      <c r="E12" s="293" t="s">
        <v>630</v>
      </c>
      <c r="F12" s="293" t="s">
        <v>631</v>
      </c>
      <c r="G12" s="25" t="s">
        <v>93</v>
      </c>
      <c r="H12" s="25" t="s">
        <v>94</v>
      </c>
      <c r="I12" s="25" t="s">
        <v>684</v>
      </c>
      <c r="J12" s="25" t="s">
        <v>452</v>
      </c>
      <c r="K12" s="2"/>
    </row>
    <row r="13" spans="1:14" ht="27" customHeight="1">
      <c r="A13" s="26" t="s">
        <v>21</v>
      </c>
      <c r="B13" s="294"/>
      <c r="C13" s="53">
        <v>1</v>
      </c>
      <c r="D13" s="48">
        <v>1.3440000000000001</v>
      </c>
      <c r="E13" s="49"/>
      <c r="F13" s="49"/>
      <c r="G13" s="50">
        <v>3.12</v>
      </c>
      <c r="H13" s="151"/>
      <c r="I13" s="152"/>
      <c r="J13" s="49"/>
      <c r="K13" s="2"/>
    </row>
    <row r="14" spans="1:14" ht="27" customHeight="1">
      <c r="A14" s="26" t="s">
        <v>22</v>
      </c>
      <c r="B14" s="294"/>
      <c r="C14" s="53">
        <v>2</v>
      </c>
      <c r="D14" s="48">
        <v>1.464</v>
      </c>
      <c r="E14" s="48">
        <v>0.66600000000000004</v>
      </c>
      <c r="F14" s="49"/>
      <c r="G14" s="50">
        <v>3.12</v>
      </c>
      <c r="H14" s="151"/>
      <c r="I14" s="152"/>
      <c r="J14" s="49"/>
      <c r="K14" s="2"/>
    </row>
    <row r="15" spans="1:14" ht="27" customHeight="1">
      <c r="A15" s="26" t="s">
        <v>23</v>
      </c>
      <c r="B15" s="294"/>
      <c r="C15" s="53">
        <v>2</v>
      </c>
      <c r="D15" s="48">
        <v>0.72399999999999998</v>
      </c>
      <c r="E15" s="49"/>
      <c r="F15" s="49"/>
      <c r="G15" s="151"/>
      <c r="H15" s="151"/>
      <c r="I15" s="152"/>
      <c r="J15" s="49"/>
      <c r="K15" s="2"/>
    </row>
    <row r="16" spans="1:14" ht="27" customHeight="1">
      <c r="A16" s="26" t="s">
        <v>24</v>
      </c>
      <c r="B16" s="294"/>
      <c r="C16" s="53">
        <v>3</v>
      </c>
      <c r="D16" s="48">
        <v>1.484</v>
      </c>
      <c r="E16" s="49"/>
      <c r="F16" s="49"/>
      <c r="G16" s="50">
        <v>5.59</v>
      </c>
      <c r="H16" s="151"/>
      <c r="I16" s="152"/>
      <c r="J16" s="49"/>
      <c r="K16" s="2"/>
    </row>
    <row r="17" spans="1:11" ht="27" customHeight="1">
      <c r="A17" s="26" t="s">
        <v>25</v>
      </c>
      <c r="B17" s="294"/>
      <c r="C17" s="53">
        <v>4</v>
      </c>
      <c r="D17" s="48">
        <v>1.53</v>
      </c>
      <c r="E17" s="48">
        <v>0.67200000000000004</v>
      </c>
      <c r="F17" s="49"/>
      <c r="G17" s="50">
        <v>5.59</v>
      </c>
      <c r="H17" s="151"/>
      <c r="I17" s="152"/>
      <c r="J17" s="49"/>
      <c r="K17" s="2"/>
    </row>
    <row r="18" spans="1:11" ht="27" customHeight="1">
      <c r="A18" s="26" t="s">
        <v>26</v>
      </c>
      <c r="B18" s="294"/>
      <c r="C18" s="53">
        <v>4</v>
      </c>
      <c r="D18" s="48">
        <v>0.76400000000000001</v>
      </c>
      <c r="E18" s="49"/>
      <c r="F18" s="49"/>
      <c r="G18" s="151"/>
      <c r="H18" s="151"/>
      <c r="I18" s="152"/>
      <c r="J18" s="49"/>
      <c r="K18" s="2"/>
    </row>
    <row r="19" spans="1:11" ht="27" customHeight="1">
      <c r="A19" s="26" t="s">
        <v>27</v>
      </c>
      <c r="B19" s="294"/>
      <c r="C19" s="53" t="s">
        <v>20</v>
      </c>
      <c r="D19" s="48">
        <v>1.403</v>
      </c>
      <c r="E19" s="48">
        <v>0.66200000000000003</v>
      </c>
      <c r="F19" s="49"/>
      <c r="G19" s="50">
        <v>25.64</v>
      </c>
      <c r="H19" s="151"/>
      <c r="I19" s="152"/>
      <c r="J19" s="49"/>
      <c r="K19" s="2"/>
    </row>
    <row r="20" spans="1:11" ht="27" customHeight="1">
      <c r="A20" s="26" t="s">
        <v>562</v>
      </c>
      <c r="B20" s="294"/>
      <c r="C20" s="53"/>
      <c r="D20" s="156">
        <v>4.7549999999999999</v>
      </c>
      <c r="E20" s="157">
        <v>1.032</v>
      </c>
      <c r="F20" s="158">
        <v>0.66400000000000003</v>
      </c>
      <c r="G20" s="50">
        <v>3.12</v>
      </c>
      <c r="H20" s="151"/>
      <c r="I20" s="152"/>
      <c r="J20" s="49"/>
      <c r="K20" s="2"/>
    </row>
    <row r="21" spans="1:11" ht="27" customHeight="1">
      <c r="A21" s="26" t="s">
        <v>563</v>
      </c>
      <c r="B21" s="294"/>
      <c r="C21" s="53"/>
      <c r="D21" s="156">
        <v>5.5890000000000004</v>
      </c>
      <c r="E21" s="157">
        <v>1.117</v>
      </c>
      <c r="F21" s="158">
        <v>0.67400000000000004</v>
      </c>
      <c r="G21" s="50">
        <v>5.59</v>
      </c>
      <c r="H21" s="151"/>
      <c r="I21" s="152"/>
      <c r="J21" s="49"/>
      <c r="K21" s="2"/>
    </row>
    <row r="22" spans="1:11" ht="27" customHeight="1">
      <c r="A22" s="26" t="s">
        <v>28</v>
      </c>
      <c r="B22" s="294"/>
      <c r="C22" s="53"/>
      <c r="D22" s="156">
        <v>3.8260000000000001</v>
      </c>
      <c r="E22" s="157">
        <v>0.95</v>
      </c>
      <c r="F22" s="158">
        <v>0.64800000000000002</v>
      </c>
      <c r="G22" s="50">
        <v>7.49</v>
      </c>
      <c r="H22" s="50">
        <v>2.71</v>
      </c>
      <c r="I22" s="153">
        <v>5.0999999999999996</v>
      </c>
      <c r="J22" s="48">
        <v>0.13200000000000001</v>
      </c>
      <c r="K22" s="2"/>
    </row>
    <row r="23" spans="1:11" ht="27" customHeight="1">
      <c r="A23" s="26" t="s">
        <v>185</v>
      </c>
      <c r="B23" s="294"/>
      <c r="C23" s="53">
        <v>8</v>
      </c>
      <c r="D23" s="48">
        <v>1.6</v>
      </c>
      <c r="E23" s="49"/>
      <c r="F23" s="49"/>
      <c r="G23" s="151"/>
      <c r="H23" s="151"/>
      <c r="I23" s="152"/>
      <c r="J23" s="49"/>
      <c r="K23" s="2"/>
    </row>
    <row r="24" spans="1:11" ht="27" customHeight="1">
      <c r="A24" s="26" t="s">
        <v>186</v>
      </c>
      <c r="B24" s="294"/>
      <c r="C24" s="53">
        <v>1</v>
      </c>
      <c r="D24" s="48">
        <v>1.726</v>
      </c>
      <c r="E24" s="49"/>
      <c r="F24" s="49"/>
      <c r="G24" s="151"/>
      <c r="H24" s="151"/>
      <c r="I24" s="152"/>
      <c r="J24" s="49"/>
      <c r="K24" s="2"/>
    </row>
    <row r="25" spans="1:11" ht="27" customHeight="1">
      <c r="A25" s="26" t="s">
        <v>187</v>
      </c>
      <c r="B25" s="294"/>
      <c r="C25" s="53">
        <v>1</v>
      </c>
      <c r="D25" s="48">
        <v>2.1779999999999999</v>
      </c>
      <c r="E25" s="49"/>
      <c r="F25" s="49"/>
      <c r="G25" s="151"/>
      <c r="H25" s="151"/>
      <c r="I25" s="152"/>
      <c r="J25" s="49"/>
      <c r="K25" s="2"/>
    </row>
    <row r="26" spans="1:11" ht="27" customHeight="1">
      <c r="A26" s="26" t="s">
        <v>188</v>
      </c>
      <c r="B26" s="294"/>
      <c r="C26" s="53">
        <v>1</v>
      </c>
      <c r="D26" s="48">
        <v>1.468</v>
      </c>
      <c r="E26" s="49"/>
      <c r="F26" s="49"/>
      <c r="G26" s="151"/>
      <c r="H26" s="151"/>
      <c r="I26" s="152"/>
      <c r="J26" s="49"/>
      <c r="K26" s="2"/>
    </row>
    <row r="27" spans="1:11" ht="27" customHeight="1">
      <c r="A27" s="26" t="s">
        <v>29</v>
      </c>
      <c r="B27" s="294"/>
      <c r="C27" s="53"/>
      <c r="D27" s="159">
        <v>11.712</v>
      </c>
      <c r="E27" s="160">
        <v>1.4630000000000001</v>
      </c>
      <c r="F27" s="158">
        <v>1.1870000000000001</v>
      </c>
      <c r="G27" s="151"/>
      <c r="H27" s="151"/>
      <c r="I27" s="152"/>
      <c r="J27" s="49"/>
      <c r="K27" s="2"/>
    </row>
    <row r="28" spans="1:11" ht="27" customHeight="1">
      <c r="A28" s="26" t="s">
        <v>564</v>
      </c>
      <c r="B28" s="294"/>
      <c r="C28" s="53" t="s">
        <v>2254</v>
      </c>
      <c r="D28" s="48">
        <v>-0.61399999999999999</v>
      </c>
      <c r="E28" s="49"/>
      <c r="F28" s="49"/>
      <c r="G28" s="151"/>
      <c r="H28" s="151"/>
      <c r="I28" s="152"/>
      <c r="J28" s="49"/>
      <c r="K28" s="2"/>
    </row>
    <row r="29" spans="1:11" ht="27" customHeight="1">
      <c r="A29" s="26" t="s">
        <v>30</v>
      </c>
      <c r="B29" s="294"/>
      <c r="C29" s="53"/>
      <c r="D29" s="48">
        <v>-0.61399999999999999</v>
      </c>
      <c r="E29" s="49"/>
      <c r="F29" s="49"/>
      <c r="G29" s="151"/>
      <c r="H29" s="151"/>
      <c r="I29" s="152"/>
      <c r="J29" s="48">
        <v>0.20100000000000001</v>
      </c>
      <c r="K29" s="2"/>
    </row>
    <row r="30" spans="1:11" ht="27" customHeight="1">
      <c r="A30" s="26" t="s">
        <v>31</v>
      </c>
      <c r="B30" s="294"/>
      <c r="C30" s="53"/>
      <c r="D30" s="156">
        <v>-4.7729999999999997</v>
      </c>
      <c r="E30" s="157">
        <v>-0.48399999999999999</v>
      </c>
      <c r="F30" s="158">
        <v>-0.06</v>
      </c>
      <c r="G30" s="151"/>
      <c r="H30" s="151"/>
      <c r="I30" s="152"/>
      <c r="J30" s="48">
        <v>0.20100000000000001</v>
      </c>
      <c r="K30" s="2"/>
    </row>
    <row r="31" spans="1:11" ht="27" customHeight="1">
      <c r="A31" s="26" t="s">
        <v>32</v>
      </c>
      <c r="B31" s="294"/>
      <c r="C31" s="53">
        <v>1</v>
      </c>
      <c r="D31" s="48">
        <v>1.0309999999999999</v>
      </c>
      <c r="E31" s="49"/>
      <c r="F31" s="49"/>
      <c r="G31" s="50">
        <v>2.39</v>
      </c>
      <c r="H31" s="151"/>
      <c r="I31" s="152"/>
      <c r="J31" s="49"/>
      <c r="K31" s="2"/>
    </row>
    <row r="32" spans="1:11" ht="27" customHeight="1">
      <c r="A32" s="26" t="s">
        <v>33</v>
      </c>
      <c r="B32" s="294"/>
      <c r="C32" s="53">
        <v>2</v>
      </c>
      <c r="D32" s="48">
        <v>1.123</v>
      </c>
      <c r="E32" s="48">
        <v>0.51100000000000001</v>
      </c>
      <c r="F32" s="49"/>
      <c r="G32" s="50">
        <v>2.39</v>
      </c>
      <c r="H32" s="151"/>
      <c r="I32" s="152"/>
      <c r="J32" s="49"/>
      <c r="K32" s="2"/>
    </row>
    <row r="33" spans="1:11" ht="27" customHeight="1">
      <c r="A33" s="26" t="s">
        <v>34</v>
      </c>
      <c r="B33" s="294"/>
      <c r="C33" s="53">
        <v>2</v>
      </c>
      <c r="D33" s="48">
        <v>0.55500000000000005</v>
      </c>
      <c r="E33" s="49"/>
      <c r="F33" s="49"/>
      <c r="G33" s="151"/>
      <c r="H33" s="151"/>
      <c r="I33" s="152"/>
      <c r="J33" s="49"/>
      <c r="K33" s="2"/>
    </row>
    <row r="34" spans="1:11" ht="27" customHeight="1">
      <c r="A34" s="26" t="s">
        <v>35</v>
      </c>
      <c r="B34" s="294"/>
      <c r="C34" s="53">
        <v>3</v>
      </c>
      <c r="D34" s="48">
        <v>1.139</v>
      </c>
      <c r="E34" s="49"/>
      <c r="F34" s="49"/>
      <c r="G34" s="50">
        <v>4.28</v>
      </c>
      <c r="H34" s="151"/>
      <c r="I34" s="152"/>
      <c r="J34" s="49"/>
      <c r="K34" s="2"/>
    </row>
    <row r="35" spans="1:11" ht="27" customHeight="1">
      <c r="A35" s="26" t="s">
        <v>36</v>
      </c>
      <c r="B35" s="294"/>
      <c r="C35" s="53">
        <v>4</v>
      </c>
      <c r="D35" s="48">
        <v>1.1739999999999999</v>
      </c>
      <c r="E35" s="48">
        <v>0.51500000000000001</v>
      </c>
      <c r="F35" s="49"/>
      <c r="G35" s="50">
        <v>4.28</v>
      </c>
      <c r="H35" s="151"/>
      <c r="I35" s="152"/>
      <c r="J35" s="49"/>
      <c r="K35" s="2"/>
    </row>
    <row r="36" spans="1:11" ht="27" customHeight="1">
      <c r="A36" s="26" t="s">
        <v>37</v>
      </c>
      <c r="B36" s="294"/>
      <c r="C36" s="53">
        <v>4</v>
      </c>
      <c r="D36" s="48">
        <v>0.58599999999999997</v>
      </c>
      <c r="E36" s="49"/>
      <c r="F36" s="49"/>
      <c r="G36" s="151"/>
      <c r="H36" s="151"/>
      <c r="I36" s="152"/>
      <c r="J36" s="49"/>
      <c r="K36" s="2"/>
    </row>
    <row r="37" spans="1:11" ht="27" customHeight="1">
      <c r="A37" s="26" t="s">
        <v>38</v>
      </c>
      <c r="B37" s="294"/>
      <c r="C37" s="53" t="s">
        <v>20</v>
      </c>
      <c r="D37" s="48">
        <v>1.0760000000000001</v>
      </c>
      <c r="E37" s="48">
        <v>0.50800000000000001</v>
      </c>
      <c r="F37" s="49"/>
      <c r="G37" s="50">
        <v>19.670000000000002</v>
      </c>
      <c r="H37" s="151"/>
      <c r="I37" s="152"/>
      <c r="J37" s="49"/>
      <c r="K37" s="2"/>
    </row>
    <row r="38" spans="1:11" ht="27" customHeight="1">
      <c r="A38" s="26" t="s">
        <v>565</v>
      </c>
      <c r="B38" s="294"/>
      <c r="C38" s="53"/>
      <c r="D38" s="156">
        <v>3.6480000000000001</v>
      </c>
      <c r="E38" s="157">
        <v>0.79200000000000004</v>
      </c>
      <c r="F38" s="158">
        <v>0.50900000000000001</v>
      </c>
      <c r="G38" s="50">
        <v>2.39</v>
      </c>
      <c r="H38" s="151"/>
      <c r="I38" s="152"/>
      <c r="J38" s="49"/>
      <c r="K38" s="2"/>
    </row>
    <row r="39" spans="1:11" ht="27" customHeight="1">
      <c r="A39" s="26" t="s">
        <v>566</v>
      </c>
      <c r="B39" s="294"/>
      <c r="C39" s="53"/>
      <c r="D39" s="156">
        <v>4.2869999999999999</v>
      </c>
      <c r="E39" s="157">
        <v>0.85699999999999998</v>
      </c>
      <c r="F39" s="158">
        <v>0.51700000000000002</v>
      </c>
      <c r="G39" s="50">
        <v>4.28</v>
      </c>
      <c r="H39" s="151"/>
      <c r="I39" s="152"/>
      <c r="J39" s="49"/>
      <c r="K39" s="2"/>
    </row>
    <row r="40" spans="1:11" ht="27" customHeight="1">
      <c r="A40" s="26" t="s">
        <v>39</v>
      </c>
      <c r="B40" s="294"/>
      <c r="C40" s="53"/>
      <c r="D40" s="156">
        <v>2.9350000000000001</v>
      </c>
      <c r="E40" s="157">
        <v>0.72899999999999998</v>
      </c>
      <c r="F40" s="158">
        <v>0.498</v>
      </c>
      <c r="G40" s="50">
        <v>5.74</v>
      </c>
      <c r="H40" s="50">
        <v>2.08</v>
      </c>
      <c r="I40" s="153">
        <v>3.91</v>
      </c>
      <c r="J40" s="48">
        <v>0.10100000000000001</v>
      </c>
      <c r="K40" s="2"/>
    </row>
    <row r="41" spans="1:11" ht="27" customHeight="1">
      <c r="A41" s="26" t="s">
        <v>40</v>
      </c>
      <c r="B41" s="294"/>
      <c r="C41" s="53"/>
      <c r="D41" s="156">
        <v>3.206</v>
      </c>
      <c r="E41" s="157">
        <v>1.0129999999999999</v>
      </c>
      <c r="F41" s="158">
        <v>0.74399999999999999</v>
      </c>
      <c r="G41" s="50">
        <v>6.92</v>
      </c>
      <c r="H41" s="50">
        <v>3.79</v>
      </c>
      <c r="I41" s="153">
        <v>5.34</v>
      </c>
      <c r="J41" s="48">
        <v>0.10199999999999999</v>
      </c>
      <c r="K41" s="2"/>
    </row>
    <row r="42" spans="1:11" ht="27" customHeight="1">
      <c r="A42" s="26" t="s">
        <v>41</v>
      </c>
      <c r="B42" s="294"/>
      <c r="C42" s="53"/>
      <c r="D42" s="156">
        <v>2.1739999999999999</v>
      </c>
      <c r="E42" s="157">
        <v>0.99</v>
      </c>
      <c r="F42" s="158">
        <v>0.83799999999999997</v>
      </c>
      <c r="G42" s="50">
        <v>73.2</v>
      </c>
      <c r="H42" s="50">
        <v>4.6100000000000003</v>
      </c>
      <c r="I42" s="153">
        <v>6.17</v>
      </c>
      <c r="J42" s="48">
        <v>0.05</v>
      </c>
      <c r="K42" s="2"/>
    </row>
    <row r="43" spans="1:11" ht="27" customHeight="1">
      <c r="A43" s="26" t="s">
        <v>189</v>
      </c>
      <c r="B43" s="294"/>
      <c r="C43" s="53">
        <v>8</v>
      </c>
      <c r="D43" s="48">
        <v>1.228</v>
      </c>
      <c r="E43" s="49"/>
      <c r="F43" s="49"/>
      <c r="G43" s="151"/>
      <c r="H43" s="151"/>
      <c r="I43" s="152"/>
      <c r="J43" s="49"/>
      <c r="K43" s="2"/>
    </row>
    <row r="44" spans="1:11" ht="27" customHeight="1">
      <c r="A44" s="26" t="s">
        <v>190</v>
      </c>
      <c r="B44" s="294"/>
      <c r="C44" s="53">
        <v>1</v>
      </c>
      <c r="D44" s="48">
        <v>1.3240000000000001</v>
      </c>
      <c r="E44" s="49"/>
      <c r="F44" s="49"/>
      <c r="G44" s="151"/>
      <c r="H44" s="151"/>
      <c r="I44" s="152"/>
      <c r="J44" s="49"/>
      <c r="K44" s="2"/>
    </row>
    <row r="45" spans="1:11" ht="27" customHeight="1">
      <c r="A45" s="26" t="s">
        <v>191</v>
      </c>
      <c r="B45" s="294"/>
      <c r="C45" s="53">
        <v>1</v>
      </c>
      <c r="D45" s="48">
        <v>1.671</v>
      </c>
      <c r="E45" s="49"/>
      <c r="F45" s="49"/>
      <c r="G45" s="151"/>
      <c r="H45" s="151"/>
      <c r="I45" s="152"/>
      <c r="J45" s="49"/>
      <c r="K45" s="2"/>
    </row>
    <row r="46" spans="1:11" ht="27" customHeight="1">
      <c r="A46" s="26" t="s">
        <v>192</v>
      </c>
      <c r="B46" s="294"/>
      <c r="C46" s="53">
        <v>1</v>
      </c>
      <c r="D46" s="48">
        <v>1.1259999999999999</v>
      </c>
      <c r="E46" s="49"/>
      <c r="F46" s="49"/>
      <c r="G46" s="151"/>
      <c r="H46" s="151"/>
      <c r="I46" s="152"/>
      <c r="J46" s="49"/>
      <c r="K46" s="2"/>
    </row>
    <row r="47" spans="1:11" ht="27" customHeight="1">
      <c r="A47" s="26" t="s">
        <v>42</v>
      </c>
      <c r="B47" s="294"/>
      <c r="C47" s="53"/>
      <c r="D47" s="159">
        <v>8.9849999999999994</v>
      </c>
      <c r="E47" s="160">
        <v>1.123</v>
      </c>
      <c r="F47" s="158">
        <v>0.91100000000000003</v>
      </c>
      <c r="G47" s="151"/>
      <c r="H47" s="151"/>
      <c r="I47" s="152"/>
      <c r="J47" s="49"/>
      <c r="K47" s="2"/>
    </row>
    <row r="48" spans="1:11" ht="27" customHeight="1">
      <c r="A48" s="26" t="s">
        <v>567</v>
      </c>
      <c r="B48" s="294"/>
      <c r="C48" s="53" t="s">
        <v>2254</v>
      </c>
      <c r="D48" s="48">
        <v>-0.61399999999999999</v>
      </c>
      <c r="E48" s="49"/>
      <c r="F48" s="49"/>
      <c r="G48" s="151"/>
      <c r="H48" s="151"/>
      <c r="I48" s="152"/>
      <c r="J48" s="49"/>
      <c r="K48" s="2"/>
    </row>
    <row r="49" spans="1:11" ht="27" customHeight="1">
      <c r="A49" s="26" t="s">
        <v>43</v>
      </c>
      <c r="B49" s="294"/>
      <c r="C49" s="53">
        <v>8</v>
      </c>
      <c r="D49" s="48">
        <v>-0.51600000000000001</v>
      </c>
      <c r="E49" s="49"/>
      <c r="F49" s="49"/>
      <c r="G49" s="151"/>
      <c r="H49" s="151"/>
      <c r="I49" s="152"/>
      <c r="J49" s="49"/>
      <c r="K49" s="2"/>
    </row>
    <row r="50" spans="1:11" ht="27" customHeight="1">
      <c r="A50" s="26" t="s">
        <v>44</v>
      </c>
      <c r="B50" s="294"/>
      <c r="C50" s="53"/>
      <c r="D50" s="48">
        <v>-0.61399999999999999</v>
      </c>
      <c r="E50" s="49"/>
      <c r="F50" s="49"/>
      <c r="G50" s="151"/>
      <c r="H50" s="151"/>
      <c r="I50" s="152"/>
      <c r="J50" s="48">
        <v>0.20100000000000001</v>
      </c>
      <c r="K50" s="2"/>
    </row>
    <row r="51" spans="1:11" ht="27" customHeight="1">
      <c r="A51" s="26" t="s">
        <v>45</v>
      </c>
      <c r="B51" s="294"/>
      <c r="C51" s="53"/>
      <c r="D51" s="156">
        <v>-4.7729999999999997</v>
      </c>
      <c r="E51" s="157">
        <v>-0.48399999999999999</v>
      </c>
      <c r="F51" s="158">
        <v>-0.06</v>
      </c>
      <c r="G51" s="151"/>
      <c r="H51" s="151"/>
      <c r="I51" s="152"/>
      <c r="J51" s="48">
        <v>0.20100000000000001</v>
      </c>
      <c r="K51" s="2"/>
    </row>
    <row r="52" spans="1:11" ht="39.75" customHeight="1">
      <c r="A52" s="26" t="s">
        <v>46</v>
      </c>
      <c r="B52" s="294"/>
      <c r="C52" s="53"/>
      <c r="D52" s="48">
        <v>-0.51600000000000001</v>
      </c>
      <c r="E52" s="49"/>
      <c r="F52" s="49"/>
      <c r="G52" s="151"/>
      <c r="H52" s="151"/>
      <c r="I52" s="152"/>
      <c r="J52" s="48">
        <v>0.159</v>
      </c>
      <c r="K52" s="2"/>
    </row>
    <row r="53" spans="1:11" ht="27" customHeight="1">
      <c r="A53" s="26" t="s">
        <v>47</v>
      </c>
      <c r="B53" s="294"/>
      <c r="C53" s="53"/>
      <c r="D53" s="156">
        <v>-4.0039999999999996</v>
      </c>
      <c r="E53" s="157">
        <v>-0.41499999999999998</v>
      </c>
      <c r="F53" s="158">
        <v>-4.7E-2</v>
      </c>
      <c r="G53" s="151"/>
      <c r="H53" s="151"/>
      <c r="I53" s="152"/>
      <c r="J53" s="48">
        <v>0.159</v>
      </c>
      <c r="K53" s="2"/>
    </row>
    <row r="54" spans="1:11" ht="27" customHeight="1">
      <c r="A54" s="26" t="s">
        <v>48</v>
      </c>
      <c r="B54" s="294"/>
      <c r="C54" s="53"/>
      <c r="D54" s="48">
        <v>-0.26800000000000002</v>
      </c>
      <c r="E54" s="49"/>
      <c r="F54" s="49"/>
      <c r="G54" s="151"/>
      <c r="H54" s="151"/>
      <c r="I54" s="152"/>
      <c r="J54" s="48">
        <v>0.123</v>
      </c>
      <c r="K54" s="2"/>
    </row>
    <row r="55" spans="1:11" ht="27" customHeight="1">
      <c r="A55" s="26" t="s">
        <v>49</v>
      </c>
      <c r="B55" s="294"/>
      <c r="C55" s="53"/>
      <c r="D55" s="156">
        <v>-2.056</v>
      </c>
      <c r="E55" s="157">
        <v>-0.23899999999999999</v>
      </c>
      <c r="F55" s="158">
        <v>-1.6E-2</v>
      </c>
      <c r="G55" s="151"/>
      <c r="H55" s="151"/>
      <c r="I55" s="152"/>
      <c r="J55" s="48">
        <v>0.123</v>
      </c>
      <c r="K55" s="2"/>
    </row>
    <row r="56" spans="1:11" ht="27" customHeight="1">
      <c r="A56" s="26" t="s">
        <v>97</v>
      </c>
      <c r="B56" s="294"/>
      <c r="C56" s="53">
        <v>1</v>
      </c>
      <c r="D56" s="48">
        <v>0.83099999999999996</v>
      </c>
      <c r="E56" s="49"/>
      <c r="F56" s="49"/>
      <c r="G56" s="50">
        <v>1.93</v>
      </c>
      <c r="H56" s="151"/>
      <c r="I56" s="152"/>
      <c r="J56" s="49"/>
      <c r="K56" s="2"/>
    </row>
    <row r="57" spans="1:11" ht="27" customHeight="1">
      <c r="A57" s="26" t="s">
        <v>98</v>
      </c>
      <c r="B57" s="294"/>
      <c r="C57" s="53">
        <v>2</v>
      </c>
      <c r="D57" s="48">
        <v>0.90600000000000003</v>
      </c>
      <c r="E57" s="48">
        <v>0.41199999999999998</v>
      </c>
      <c r="F57" s="49"/>
      <c r="G57" s="50">
        <v>1.93</v>
      </c>
      <c r="H57" s="151"/>
      <c r="I57" s="152"/>
      <c r="J57" s="49"/>
      <c r="K57" s="2"/>
    </row>
    <row r="58" spans="1:11" ht="27" customHeight="1">
      <c r="A58" s="26" t="s">
        <v>99</v>
      </c>
      <c r="B58" s="294"/>
      <c r="C58" s="53">
        <v>2</v>
      </c>
      <c r="D58" s="48">
        <v>0.44800000000000001</v>
      </c>
      <c r="E58" s="49"/>
      <c r="F58" s="49"/>
      <c r="G58" s="151"/>
      <c r="H58" s="151"/>
      <c r="I58" s="152"/>
      <c r="J58" s="49"/>
      <c r="K58" s="2"/>
    </row>
    <row r="59" spans="1:11" ht="27" customHeight="1">
      <c r="A59" s="26" t="s">
        <v>100</v>
      </c>
      <c r="B59" s="294"/>
      <c r="C59" s="53">
        <v>3</v>
      </c>
      <c r="D59" s="48">
        <v>0.91800000000000004</v>
      </c>
      <c r="E59" s="49"/>
      <c r="F59" s="49"/>
      <c r="G59" s="50">
        <v>3.46</v>
      </c>
      <c r="H59" s="151"/>
      <c r="I59" s="152"/>
      <c r="J59" s="49"/>
      <c r="K59" s="2"/>
    </row>
    <row r="60" spans="1:11" ht="27" customHeight="1">
      <c r="A60" s="26" t="s">
        <v>101</v>
      </c>
      <c r="B60" s="294"/>
      <c r="C60" s="53">
        <v>4</v>
      </c>
      <c r="D60" s="48">
        <v>0.94599999999999995</v>
      </c>
      <c r="E60" s="48">
        <v>0.41599999999999998</v>
      </c>
      <c r="F60" s="49"/>
      <c r="G60" s="50">
        <v>3.46</v>
      </c>
      <c r="H60" s="151"/>
      <c r="I60" s="152"/>
      <c r="J60" s="49"/>
      <c r="K60" s="2"/>
    </row>
    <row r="61" spans="1:11" ht="27" customHeight="1">
      <c r="A61" s="26" t="s">
        <v>102</v>
      </c>
      <c r="B61" s="294"/>
      <c r="C61" s="53">
        <v>4</v>
      </c>
      <c r="D61" s="48">
        <v>0.47199999999999998</v>
      </c>
      <c r="E61" s="49"/>
      <c r="F61" s="49"/>
      <c r="G61" s="151"/>
      <c r="H61" s="151"/>
      <c r="I61" s="152"/>
      <c r="J61" s="49"/>
      <c r="K61" s="2"/>
    </row>
    <row r="62" spans="1:11" ht="27" customHeight="1">
      <c r="A62" s="26" t="s">
        <v>103</v>
      </c>
      <c r="B62" s="294"/>
      <c r="C62" s="53" t="s">
        <v>20</v>
      </c>
      <c r="D62" s="48">
        <v>0.86799999999999999</v>
      </c>
      <c r="E62" s="48">
        <v>0.41</v>
      </c>
      <c r="F62" s="49"/>
      <c r="G62" s="50">
        <v>15.86</v>
      </c>
      <c r="H62" s="151"/>
      <c r="I62" s="152"/>
      <c r="J62" s="49"/>
      <c r="K62" s="2"/>
    </row>
    <row r="63" spans="1:11" ht="27" customHeight="1">
      <c r="A63" s="26" t="s">
        <v>104</v>
      </c>
      <c r="B63" s="294"/>
      <c r="C63" s="53" t="s">
        <v>20</v>
      </c>
      <c r="D63" s="48">
        <v>1.222</v>
      </c>
      <c r="E63" s="48">
        <v>0.61599999999999999</v>
      </c>
      <c r="F63" s="49"/>
      <c r="G63" s="50">
        <v>16.39</v>
      </c>
      <c r="H63" s="151"/>
      <c r="I63" s="152"/>
      <c r="J63" s="49"/>
      <c r="K63" s="2"/>
    </row>
    <row r="64" spans="1:11" ht="27" customHeight="1">
      <c r="A64" s="26" t="s">
        <v>105</v>
      </c>
      <c r="B64" s="294"/>
      <c r="C64" s="53" t="s">
        <v>20</v>
      </c>
      <c r="D64" s="48">
        <v>0.88600000000000001</v>
      </c>
      <c r="E64" s="48">
        <v>0.66400000000000003</v>
      </c>
      <c r="F64" s="49"/>
      <c r="G64" s="50">
        <v>171.55</v>
      </c>
      <c r="H64" s="151"/>
      <c r="I64" s="152"/>
      <c r="J64" s="49"/>
      <c r="K64" s="2"/>
    </row>
    <row r="65" spans="1:11" ht="27" customHeight="1">
      <c r="A65" s="26" t="s">
        <v>568</v>
      </c>
      <c r="B65" s="294"/>
      <c r="C65" s="53"/>
      <c r="D65" s="156">
        <v>2.9409999999999998</v>
      </c>
      <c r="E65" s="157">
        <v>0.63800000000000001</v>
      </c>
      <c r="F65" s="158">
        <v>0.41</v>
      </c>
      <c r="G65" s="50">
        <v>1.93</v>
      </c>
      <c r="H65" s="151"/>
      <c r="I65" s="152"/>
      <c r="J65" s="49"/>
      <c r="K65" s="2"/>
    </row>
    <row r="66" spans="1:11" ht="27" customHeight="1">
      <c r="A66" s="26" t="s">
        <v>569</v>
      </c>
      <c r="B66" s="294"/>
      <c r="C66" s="53"/>
      <c r="D66" s="156">
        <v>3.456</v>
      </c>
      <c r="E66" s="157">
        <v>0.69099999999999995</v>
      </c>
      <c r="F66" s="158">
        <v>0.41699999999999998</v>
      </c>
      <c r="G66" s="50">
        <v>3.46</v>
      </c>
      <c r="H66" s="151"/>
      <c r="I66" s="152"/>
      <c r="J66" s="49"/>
      <c r="K66" s="2"/>
    </row>
    <row r="67" spans="1:11" ht="27" customHeight="1">
      <c r="A67" s="26" t="s">
        <v>106</v>
      </c>
      <c r="B67" s="294"/>
      <c r="C67" s="53"/>
      <c r="D67" s="156">
        <v>2.3660000000000001</v>
      </c>
      <c r="E67" s="157">
        <v>0.58799999999999997</v>
      </c>
      <c r="F67" s="158">
        <v>0.40100000000000002</v>
      </c>
      <c r="G67" s="50">
        <v>4.63</v>
      </c>
      <c r="H67" s="50">
        <v>1.68</v>
      </c>
      <c r="I67" s="153">
        <v>3.15</v>
      </c>
      <c r="J67" s="48">
        <v>8.2000000000000003E-2</v>
      </c>
      <c r="K67" s="2"/>
    </row>
    <row r="68" spans="1:11" ht="27" customHeight="1">
      <c r="A68" s="26" t="s">
        <v>107</v>
      </c>
      <c r="B68" s="294"/>
      <c r="C68" s="53"/>
      <c r="D68" s="156">
        <v>2.552</v>
      </c>
      <c r="E68" s="157">
        <v>0.80600000000000005</v>
      </c>
      <c r="F68" s="158">
        <v>0.59299999999999997</v>
      </c>
      <c r="G68" s="50">
        <v>5.51</v>
      </c>
      <c r="H68" s="50">
        <v>3.02</v>
      </c>
      <c r="I68" s="153">
        <v>4.25</v>
      </c>
      <c r="J68" s="48">
        <v>8.1000000000000003E-2</v>
      </c>
      <c r="K68" s="2"/>
    </row>
    <row r="69" spans="1:11" ht="27" customHeight="1">
      <c r="A69" s="26" t="s">
        <v>108</v>
      </c>
      <c r="B69" s="294"/>
      <c r="C69" s="53"/>
      <c r="D69" s="156">
        <v>1.722</v>
      </c>
      <c r="E69" s="157">
        <v>0.78500000000000003</v>
      </c>
      <c r="F69" s="158">
        <v>0.66400000000000003</v>
      </c>
      <c r="G69" s="50">
        <v>57.97</v>
      </c>
      <c r="H69" s="50">
        <v>3.65</v>
      </c>
      <c r="I69" s="153">
        <v>4.88</v>
      </c>
      <c r="J69" s="48">
        <v>0.04</v>
      </c>
      <c r="K69" s="2"/>
    </row>
    <row r="70" spans="1:11" ht="27" customHeight="1">
      <c r="A70" s="26" t="s">
        <v>194</v>
      </c>
      <c r="B70" s="294"/>
      <c r="C70" s="53">
        <v>8</v>
      </c>
      <c r="D70" s="48">
        <v>0.98899999999999999</v>
      </c>
      <c r="E70" s="49"/>
      <c r="F70" s="49"/>
      <c r="G70" s="151"/>
      <c r="H70" s="151"/>
      <c r="I70" s="154"/>
      <c r="J70" s="49"/>
      <c r="K70" s="2"/>
    </row>
    <row r="71" spans="1:11" ht="27" customHeight="1">
      <c r="A71" s="26" t="s">
        <v>195</v>
      </c>
      <c r="B71" s="294"/>
      <c r="C71" s="53">
        <v>1</v>
      </c>
      <c r="D71" s="48">
        <v>1.0680000000000001</v>
      </c>
      <c r="E71" s="49"/>
      <c r="F71" s="49"/>
      <c r="G71" s="151"/>
      <c r="H71" s="151"/>
      <c r="I71" s="154"/>
      <c r="J71" s="49"/>
      <c r="K71" s="2"/>
    </row>
    <row r="72" spans="1:11" ht="27" customHeight="1">
      <c r="A72" s="26" t="s">
        <v>196</v>
      </c>
      <c r="B72" s="294"/>
      <c r="C72" s="53">
        <v>1</v>
      </c>
      <c r="D72" s="48">
        <v>1.347</v>
      </c>
      <c r="E72" s="49"/>
      <c r="F72" s="49"/>
      <c r="G72" s="151"/>
      <c r="H72" s="151"/>
      <c r="I72" s="154"/>
      <c r="J72" s="49"/>
      <c r="K72" s="2"/>
    </row>
    <row r="73" spans="1:11" ht="27" customHeight="1">
      <c r="A73" s="26" t="s">
        <v>197</v>
      </c>
      <c r="B73" s="294"/>
      <c r="C73" s="53">
        <v>1</v>
      </c>
      <c r="D73" s="48">
        <v>0.90800000000000003</v>
      </c>
      <c r="E73" s="49"/>
      <c r="F73" s="49"/>
      <c r="G73" s="151"/>
      <c r="H73" s="151"/>
      <c r="I73" s="154"/>
      <c r="J73" s="49"/>
      <c r="K73" s="2"/>
    </row>
    <row r="74" spans="1:11" ht="27" customHeight="1">
      <c r="A74" s="26" t="s">
        <v>109</v>
      </c>
      <c r="B74" s="294"/>
      <c r="C74" s="53"/>
      <c r="D74" s="159">
        <v>7.2430000000000003</v>
      </c>
      <c r="E74" s="160">
        <v>0.90500000000000003</v>
      </c>
      <c r="F74" s="158">
        <v>0.73399999999999999</v>
      </c>
      <c r="G74" s="151"/>
      <c r="H74" s="151"/>
      <c r="I74" s="152"/>
      <c r="J74" s="49"/>
      <c r="K74" s="2"/>
    </row>
    <row r="75" spans="1:11" ht="27" customHeight="1">
      <c r="A75" s="26" t="s">
        <v>570</v>
      </c>
      <c r="B75" s="294"/>
      <c r="C75" s="53" t="s">
        <v>2254</v>
      </c>
      <c r="D75" s="48">
        <v>-0.38400000000000001</v>
      </c>
      <c r="E75" s="49"/>
      <c r="F75" s="49"/>
      <c r="G75" s="151"/>
      <c r="H75" s="151"/>
      <c r="I75" s="152"/>
      <c r="J75" s="49"/>
      <c r="K75" s="2"/>
    </row>
    <row r="76" spans="1:11" ht="27" customHeight="1">
      <c r="A76" s="26" t="s">
        <v>110</v>
      </c>
      <c r="B76" s="294"/>
      <c r="C76" s="53">
        <v>8</v>
      </c>
      <c r="D76" s="48">
        <v>-0.36699999999999999</v>
      </c>
      <c r="E76" s="49"/>
      <c r="F76" s="49"/>
      <c r="G76" s="151"/>
      <c r="H76" s="151"/>
      <c r="I76" s="152"/>
      <c r="J76" s="49"/>
      <c r="K76" s="2"/>
    </row>
    <row r="77" spans="1:11" ht="27" customHeight="1">
      <c r="A77" s="26" t="s">
        <v>111</v>
      </c>
      <c r="B77" s="294"/>
      <c r="C77" s="53"/>
      <c r="D77" s="48">
        <v>-0.38400000000000001</v>
      </c>
      <c r="E77" s="49"/>
      <c r="F77" s="49"/>
      <c r="G77" s="151"/>
      <c r="H77" s="151"/>
      <c r="I77" s="152"/>
      <c r="J77" s="48">
        <v>0.126</v>
      </c>
      <c r="K77" s="2"/>
    </row>
    <row r="78" spans="1:11" ht="27" customHeight="1">
      <c r="A78" s="26" t="s">
        <v>112</v>
      </c>
      <c r="B78" s="294"/>
      <c r="C78" s="53"/>
      <c r="D78" s="156">
        <v>-2.9809999999999999</v>
      </c>
      <c r="E78" s="157">
        <v>-0.30199999999999999</v>
      </c>
      <c r="F78" s="158">
        <v>-3.6999999999999998E-2</v>
      </c>
      <c r="G78" s="151"/>
      <c r="H78" s="151"/>
      <c r="I78" s="152"/>
      <c r="J78" s="48">
        <v>0.126</v>
      </c>
      <c r="K78" s="2"/>
    </row>
    <row r="79" spans="1:11" ht="27" customHeight="1">
      <c r="A79" s="26" t="s">
        <v>113</v>
      </c>
      <c r="B79" s="294"/>
      <c r="C79" s="53"/>
      <c r="D79" s="48">
        <v>-0.36699999999999999</v>
      </c>
      <c r="E79" s="49"/>
      <c r="F79" s="49"/>
      <c r="G79" s="151"/>
      <c r="H79" s="151"/>
      <c r="I79" s="152"/>
      <c r="J79" s="48">
        <v>0.113</v>
      </c>
      <c r="K79" s="2"/>
    </row>
    <row r="80" spans="1:11" ht="27" customHeight="1">
      <c r="A80" s="26" t="s">
        <v>114</v>
      </c>
      <c r="B80" s="294"/>
      <c r="C80" s="53"/>
      <c r="D80" s="156">
        <v>-2.851</v>
      </c>
      <c r="E80" s="157">
        <v>-0.29499999999999998</v>
      </c>
      <c r="F80" s="158">
        <v>-3.3000000000000002E-2</v>
      </c>
      <c r="G80" s="151"/>
      <c r="H80" s="151"/>
      <c r="I80" s="152"/>
      <c r="J80" s="48">
        <v>0.113</v>
      </c>
      <c r="K80" s="2"/>
    </row>
    <row r="81" spans="1:11" ht="27" customHeight="1">
      <c r="A81" s="26" t="s">
        <v>115</v>
      </c>
      <c r="B81" s="294"/>
      <c r="C81" s="53"/>
      <c r="D81" s="48">
        <v>-0.26800000000000002</v>
      </c>
      <c r="E81" s="49"/>
      <c r="F81" s="49"/>
      <c r="G81" s="50">
        <v>50.95</v>
      </c>
      <c r="H81" s="151"/>
      <c r="I81" s="152"/>
      <c r="J81" s="48">
        <v>0.123</v>
      </c>
      <c r="K81" s="2"/>
    </row>
    <row r="82" spans="1:11" ht="27" customHeight="1">
      <c r="A82" s="26" t="s">
        <v>116</v>
      </c>
      <c r="B82" s="294"/>
      <c r="C82" s="53"/>
      <c r="D82" s="156">
        <v>-2.056</v>
      </c>
      <c r="E82" s="157">
        <v>-0.23899999999999999</v>
      </c>
      <c r="F82" s="158">
        <v>-1.6E-2</v>
      </c>
      <c r="G82" s="50">
        <v>50.95</v>
      </c>
      <c r="H82" s="151"/>
      <c r="I82" s="152"/>
      <c r="J82" s="48">
        <v>0.123</v>
      </c>
      <c r="K82" s="2"/>
    </row>
    <row r="83" spans="1:11" ht="27" customHeight="1">
      <c r="A83" s="26" t="s">
        <v>62</v>
      </c>
      <c r="B83" s="294"/>
      <c r="C83" s="53">
        <v>1</v>
      </c>
      <c r="D83" s="48">
        <v>0.67100000000000004</v>
      </c>
      <c r="E83" s="49"/>
      <c r="F83" s="49"/>
      <c r="G83" s="50">
        <v>1.56</v>
      </c>
      <c r="H83" s="151"/>
      <c r="I83" s="152"/>
      <c r="J83" s="49"/>
      <c r="K83" s="2"/>
    </row>
    <row r="84" spans="1:11" ht="27" customHeight="1">
      <c r="A84" s="26" t="s">
        <v>63</v>
      </c>
      <c r="B84" s="294"/>
      <c r="C84" s="53">
        <v>2</v>
      </c>
      <c r="D84" s="48">
        <v>0.73199999999999998</v>
      </c>
      <c r="E84" s="48">
        <v>0.33300000000000002</v>
      </c>
      <c r="F84" s="49"/>
      <c r="G84" s="50">
        <v>1.56</v>
      </c>
      <c r="H84" s="151"/>
      <c r="I84" s="152"/>
      <c r="J84" s="49"/>
      <c r="K84" s="2"/>
    </row>
    <row r="85" spans="1:11" ht="27" customHeight="1">
      <c r="A85" s="26" t="s">
        <v>64</v>
      </c>
      <c r="B85" s="294"/>
      <c r="C85" s="53">
        <v>2</v>
      </c>
      <c r="D85" s="48">
        <v>0.36199999999999999</v>
      </c>
      <c r="E85" s="49"/>
      <c r="F85" s="49"/>
      <c r="G85" s="151"/>
      <c r="H85" s="151"/>
      <c r="I85" s="152"/>
      <c r="J85" s="49"/>
      <c r="K85" s="2"/>
    </row>
    <row r="86" spans="1:11" ht="27" customHeight="1">
      <c r="A86" s="26" t="s">
        <v>65</v>
      </c>
      <c r="B86" s="294"/>
      <c r="C86" s="53">
        <v>3</v>
      </c>
      <c r="D86" s="48">
        <v>0.74199999999999999</v>
      </c>
      <c r="E86" s="49"/>
      <c r="F86" s="49"/>
      <c r="G86" s="50">
        <v>2.79</v>
      </c>
      <c r="H86" s="151"/>
      <c r="I86" s="152"/>
      <c r="J86" s="49"/>
      <c r="K86" s="2"/>
    </row>
    <row r="87" spans="1:11" ht="27" customHeight="1">
      <c r="A87" s="26" t="s">
        <v>66</v>
      </c>
      <c r="B87" s="294"/>
      <c r="C87" s="53">
        <v>4</v>
      </c>
      <c r="D87" s="48">
        <v>0.76400000000000001</v>
      </c>
      <c r="E87" s="48">
        <v>0.33600000000000002</v>
      </c>
      <c r="F87" s="49"/>
      <c r="G87" s="50">
        <v>2.79</v>
      </c>
      <c r="H87" s="151"/>
      <c r="I87" s="152"/>
      <c r="J87" s="49"/>
      <c r="K87" s="2"/>
    </row>
    <row r="88" spans="1:11" ht="27" customHeight="1">
      <c r="A88" s="26" t="s">
        <v>67</v>
      </c>
      <c r="B88" s="294"/>
      <c r="C88" s="53">
        <v>4</v>
      </c>
      <c r="D88" s="48">
        <v>0.38200000000000001</v>
      </c>
      <c r="E88" s="49"/>
      <c r="F88" s="49"/>
      <c r="G88" s="151"/>
      <c r="H88" s="151"/>
      <c r="I88" s="152"/>
      <c r="J88" s="49"/>
      <c r="K88" s="2"/>
    </row>
    <row r="89" spans="1:11" ht="27" customHeight="1">
      <c r="A89" s="26" t="s">
        <v>68</v>
      </c>
      <c r="B89" s="294"/>
      <c r="C89" s="53" t="s">
        <v>20</v>
      </c>
      <c r="D89" s="48">
        <v>0.70099999999999996</v>
      </c>
      <c r="E89" s="48">
        <v>0.33100000000000002</v>
      </c>
      <c r="F89" s="49"/>
      <c r="G89" s="50">
        <v>12.81</v>
      </c>
      <c r="H89" s="151"/>
      <c r="I89" s="152"/>
      <c r="J89" s="49"/>
      <c r="K89" s="2"/>
    </row>
    <row r="90" spans="1:11" ht="27" customHeight="1">
      <c r="A90" s="26" t="s">
        <v>117</v>
      </c>
      <c r="B90" s="294"/>
      <c r="C90" s="53" t="s">
        <v>20</v>
      </c>
      <c r="D90" s="48">
        <v>0.98699999999999999</v>
      </c>
      <c r="E90" s="48">
        <v>0.498</v>
      </c>
      <c r="F90" s="49"/>
      <c r="G90" s="50">
        <v>13.24</v>
      </c>
      <c r="H90" s="151"/>
      <c r="I90" s="152"/>
      <c r="J90" s="49"/>
      <c r="K90" s="2"/>
    </row>
    <row r="91" spans="1:11" ht="27" customHeight="1">
      <c r="A91" s="26" t="s">
        <v>118</v>
      </c>
      <c r="B91" s="294"/>
      <c r="C91" s="53" t="s">
        <v>20</v>
      </c>
      <c r="D91" s="48">
        <v>0.71599999999999997</v>
      </c>
      <c r="E91" s="48">
        <v>0.53700000000000003</v>
      </c>
      <c r="F91" s="49"/>
      <c r="G91" s="50">
        <v>138.58000000000001</v>
      </c>
      <c r="H91" s="151"/>
      <c r="I91" s="152"/>
      <c r="J91" s="49"/>
      <c r="K91" s="2"/>
    </row>
    <row r="92" spans="1:11" ht="27" customHeight="1">
      <c r="A92" s="26" t="s">
        <v>571</v>
      </c>
      <c r="B92" s="294"/>
      <c r="C92" s="53"/>
      <c r="D92" s="156">
        <v>2.375</v>
      </c>
      <c r="E92" s="157">
        <v>0.51600000000000001</v>
      </c>
      <c r="F92" s="158">
        <v>0.33200000000000002</v>
      </c>
      <c r="G92" s="50">
        <v>1.56</v>
      </c>
      <c r="H92" s="151"/>
      <c r="I92" s="152"/>
      <c r="J92" s="49"/>
      <c r="K92" s="2"/>
    </row>
    <row r="93" spans="1:11" ht="27" customHeight="1">
      <c r="A93" s="26" t="s">
        <v>572</v>
      </c>
      <c r="B93" s="294"/>
      <c r="C93" s="53"/>
      <c r="D93" s="156">
        <v>2.7919999999999998</v>
      </c>
      <c r="E93" s="157">
        <v>0.55800000000000005</v>
      </c>
      <c r="F93" s="158">
        <v>0.33700000000000002</v>
      </c>
      <c r="G93" s="50">
        <v>2.79</v>
      </c>
      <c r="H93" s="151"/>
      <c r="I93" s="152"/>
      <c r="J93" s="49"/>
      <c r="K93" s="2"/>
    </row>
    <row r="94" spans="1:11" ht="27" customHeight="1">
      <c r="A94" s="26" t="s">
        <v>69</v>
      </c>
      <c r="B94" s="294"/>
      <c r="C94" s="53"/>
      <c r="D94" s="156">
        <v>1.911</v>
      </c>
      <c r="E94" s="157">
        <v>0.47499999999999998</v>
      </c>
      <c r="F94" s="158">
        <v>0.32400000000000001</v>
      </c>
      <c r="G94" s="50">
        <v>3.74</v>
      </c>
      <c r="H94" s="50">
        <v>1.35</v>
      </c>
      <c r="I94" s="153">
        <v>2.5499999999999998</v>
      </c>
      <c r="J94" s="48">
        <v>6.6000000000000003E-2</v>
      </c>
      <c r="K94" s="2"/>
    </row>
    <row r="95" spans="1:11" ht="27" customHeight="1">
      <c r="A95" s="26" t="s">
        <v>70</v>
      </c>
      <c r="B95" s="294"/>
      <c r="C95" s="53"/>
      <c r="D95" s="156">
        <v>2.0609999999999999</v>
      </c>
      <c r="E95" s="157">
        <v>0.65100000000000002</v>
      </c>
      <c r="F95" s="158">
        <v>0.47899999999999998</v>
      </c>
      <c r="G95" s="50">
        <v>4.45</v>
      </c>
      <c r="H95" s="50">
        <v>2.44</v>
      </c>
      <c r="I95" s="153">
        <v>3.43</v>
      </c>
      <c r="J95" s="48">
        <v>6.6000000000000003E-2</v>
      </c>
      <c r="K95" s="2"/>
    </row>
    <row r="96" spans="1:11" ht="27" customHeight="1">
      <c r="A96" s="26" t="s">
        <v>71</v>
      </c>
      <c r="B96" s="294"/>
      <c r="C96" s="53"/>
      <c r="D96" s="156">
        <v>1.391</v>
      </c>
      <c r="E96" s="157">
        <v>0.63400000000000001</v>
      </c>
      <c r="F96" s="158">
        <v>0.53600000000000003</v>
      </c>
      <c r="G96" s="50">
        <v>46.83</v>
      </c>
      <c r="H96" s="50">
        <v>2.94</v>
      </c>
      <c r="I96" s="153">
        <v>3.95</v>
      </c>
      <c r="J96" s="48">
        <v>3.2000000000000001E-2</v>
      </c>
      <c r="K96" s="2"/>
    </row>
    <row r="97" spans="1:11" ht="27" customHeight="1">
      <c r="A97" s="26" t="s">
        <v>198</v>
      </c>
      <c r="B97" s="294"/>
      <c r="C97" s="53">
        <v>8</v>
      </c>
      <c r="D97" s="48">
        <v>0.79900000000000004</v>
      </c>
      <c r="E97" s="49"/>
      <c r="F97" s="49"/>
      <c r="G97" s="151"/>
      <c r="H97" s="151"/>
      <c r="I97" s="154"/>
      <c r="J97" s="49"/>
      <c r="K97" s="2"/>
    </row>
    <row r="98" spans="1:11" ht="27" customHeight="1">
      <c r="A98" s="26" t="s">
        <v>199</v>
      </c>
      <c r="B98" s="294"/>
      <c r="C98" s="53">
        <v>1</v>
      </c>
      <c r="D98" s="48">
        <v>0.86199999999999999</v>
      </c>
      <c r="E98" s="49"/>
      <c r="F98" s="49"/>
      <c r="G98" s="151"/>
      <c r="H98" s="151"/>
      <c r="I98" s="154"/>
      <c r="J98" s="49"/>
      <c r="K98" s="2"/>
    </row>
    <row r="99" spans="1:11" ht="27" customHeight="1">
      <c r="A99" s="26" t="s">
        <v>200</v>
      </c>
      <c r="B99" s="294"/>
      <c r="C99" s="53">
        <v>1</v>
      </c>
      <c r="D99" s="48">
        <v>1.0880000000000001</v>
      </c>
      <c r="E99" s="49"/>
      <c r="F99" s="49"/>
      <c r="G99" s="151"/>
      <c r="H99" s="151"/>
      <c r="I99" s="154"/>
      <c r="J99" s="49"/>
      <c r="K99" s="2"/>
    </row>
    <row r="100" spans="1:11" ht="27" customHeight="1">
      <c r="A100" s="26" t="s">
        <v>201</v>
      </c>
      <c r="B100" s="294"/>
      <c r="C100" s="53">
        <v>1</v>
      </c>
      <c r="D100" s="48">
        <v>0.73299999999999998</v>
      </c>
      <c r="E100" s="49"/>
      <c r="F100" s="49"/>
      <c r="G100" s="151"/>
      <c r="H100" s="151"/>
      <c r="I100" s="154"/>
      <c r="J100" s="49"/>
      <c r="K100" s="2"/>
    </row>
    <row r="101" spans="1:11" ht="27" customHeight="1">
      <c r="A101" s="26" t="s">
        <v>72</v>
      </c>
      <c r="B101" s="294"/>
      <c r="C101" s="53"/>
      <c r="D101" s="159">
        <v>5.851</v>
      </c>
      <c r="E101" s="160">
        <v>0.73099999999999998</v>
      </c>
      <c r="F101" s="158">
        <v>0.59299999999999997</v>
      </c>
      <c r="G101" s="151"/>
      <c r="H101" s="151"/>
      <c r="I101" s="152"/>
      <c r="J101" s="49"/>
      <c r="K101" s="2"/>
    </row>
    <row r="102" spans="1:11" ht="27" customHeight="1">
      <c r="A102" s="26" t="s">
        <v>573</v>
      </c>
      <c r="B102" s="294"/>
      <c r="C102" s="53" t="s">
        <v>2254</v>
      </c>
      <c r="D102" s="48">
        <v>-0.31</v>
      </c>
      <c r="E102" s="49"/>
      <c r="F102" s="49"/>
      <c r="G102" s="151"/>
      <c r="H102" s="151"/>
      <c r="I102" s="152"/>
      <c r="J102" s="49"/>
      <c r="K102" s="2"/>
    </row>
    <row r="103" spans="1:11" ht="27" customHeight="1">
      <c r="A103" s="26" t="s">
        <v>73</v>
      </c>
      <c r="B103" s="294"/>
      <c r="C103" s="53">
        <v>8</v>
      </c>
      <c r="D103" s="48">
        <v>-0.29699999999999999</v>
      </c>
      <c r="E103" s="49"/>
      <c r="F103" s="49"/>
      <c r="G103" s="151"/>
      <c r="H103" s="151"/>
      <c r="I103" s="152"/>
      <c r="J103" s="49"/>
      <c r="K103" s="2"/>
    </row>
    <row r="104" spans="1:11" ht="27" customHeight="1">
      <c r="A104" s="26" t="s">
        <v>74</v>
      </c>
      <c r="B104" s="294"/>
      <c r="C104" s="53"/>
      <c r="D104" s="48">
        <v>-0.31</v>
      </c>
      <c r="E104" s="49"/>
      <c r="F104" s="49"/>
      <c r="G104" s="151"/>
      <c r="H104" s="151"/>
      <c r="I104" s="152"/>
      <c r="J104" s="48">
        <v>0.10100000000000001</v>
      </c>
      <c r="K104" s="2"/>
    </row>
    <row r="105" spans="1:11" ht="27" customHeight="1">
      <c r="A105" s="26" t="s">
        <v>75</v>
      </c>
      <c r="B105" s="294"/>
      <c r="C105" s="53"/>
      <c r="D105" s="156">
        <v>-2.4079999999999999</v>
      </c>
      <c r="E105" s="157">
        <v>-0.24399999999999999</v>
      </c>
      <c r="F105" s="158">
        <v>-0.03</v>
      </c>
      <c r="G105" s="151"/>
      <c r="H105" s="151"/>
      <c r="I105" s="152"/>
      <c r="J105" s="48">
        <v>0.10100000000000001</v>
      </c>
      <c r="K105" s="2"/>
    </row>
    <row r="106" spans="1:11" ht="27" customHeight="1">
      <c r="A106" s="26" t="s">
        <v>76</v>
      </c>
      <c r="B106" s="294"/>
      <c r="C106" s="53"/>
      <c r="D106" s="48">
        <v>-0.29699999999999999</v>
      </c>
      <c r="E106" s="49"/>
      <c r="F106" s="49"/>
      <c r="G106" s="151"/>
      <c r="H106" s="151"/>
      <c r="I106" s="152"/>
      <c r="J106" s="48">
        <v>9.0999999999999998E-2</v>
      </c>
      <c r="K106" s="2"/>
    </row>
    <row r="107" spans="1:11" ht="27" customHeight="1">
      <c r="A107" s="26" t="s">
        <v>77</v>
      </c>
      <c r="B107" s="294"/>
      <c r="C107" s="53"/>
      <c r="D107" s="156">
        <v>-2.3029999999999999</v>
      </c>
      <c r="E107" s="157">
        <v>-0.23899999999999999</v>
      </c>
      <c r="F107" s="158">
        <v>-2.7E-2</v>
      </c>
      <c r="G107" s="151"/>
      <c r="H107" s="151"/>
      <c r="I107" s="152"/>
      <c r="J107" s="48">
        <v>9.0999999999999998E-2</v>
      </c>
      <c r="K107" s="2"/>
    </row>
    <row r="108" spans="1:11" ht="27" customHeight="1">
      <c r="A108" s="26" t="s">
        <v>78</v>
      </c>
      <c r="B108" s="294"/>
      <c r="C108" s="53"/>
      <c r="D108" s="48">
        <v>-0.216</v>
      </c>
      <c r="E108" s="49"/>
      <c r="F108" s="49"/>
      <c r="G108" s="50">
        <v>41.16</v>
      </c>
      <c r="H108" s="151"/>
      <c r="I108" s="152"/>
      <c r="J108" s="48">
        <v>9.9000000000000005E-2</v>
      </c>
      <c r="K108" s="2"/>
    </row>
    <row r="109" spans="1:11" ht="27" customHeight="1">
      <c r="A109" s="26" t="s">
        <v>79</v>
      </c>
      <c r="B109" s="294"/>
      <c r="C109" s="53"/>
      <c r="D109" s="156">
        <v>-1.661</v>
      </c>
      <c r="E109" s="157">
        <v>-0.193</v>
      </c>
      <c r="F109" s="158">
        <v>-1.2999999999999999E-2</v>
      </c>
      <c r="G109" s="50">
        <v>41.16</v>
      </c>
      <c r="H109" s="151"/>
      <c r="I109" s="152"/>
      <c r="J109" s="48">
        <v>9.9000000000000005E-2</v>
      </c>
      <c r="K109" s="2"/>
    </row>
    <row r="110" spans="1:11" ht="27" customHeight="1">
      <c r="A110" s="26" t="s">
        <v>119</v>
      </c>
      <c r="B110" s="294"/>
      <c r="C110" s="53">
        <v>1</v>
      </c>
      <c r="D110" s="48">
        <v>0.64300000000000002</v>
      </c>
      <c r="E110" s="49"/>
      <c r="F110" s="49"/>
      <c r="G110" s="50">
        <v>1.49</v>
      </c>
      <c r="H110" s="151"/>
      <c r="I110" s="152"/>
      <c r="J110" s="49"/>
      <c r="K110" s="2"/>
    </row>
    <row r="111" spans="1:11" ht="27" customHeight="1">
      <c r="A111" s="26" t="s">
        <v>120</v>
      </c>
      <c r="B111" s="294"/>
      <c r="C111" s="53">
        <v>2</v>
      </c>
      <c r="D111" s="48">
        <v>0.70099999999999996</v>
      </c>
      <c r="E111" s="48">
        <v>0.31900000000000001</v>
      </c>
      <c r="F111" s="49"/>
      <c r="G111" s="50">
        <v>1.49</v>
      </c>
      <c r="H111" s="151"/>
      <c r="I111" s="152"/>
      <c r="J111" s="49"/>
      <c r="K111" s="2"/>
    </row>
    <row r="112" spans="1:11" ht="27" customHeight="1">
      <c r="A112" s="26" t="s">
        <v>121</v>
      </c>
      <c r="B112" s="294"/>
      <c r="C112" s="53">
        <v>2</v>
      </c>
      <c r="D112" s="48">
        <v>0.34699999999999998</v>
      </c>
      <c r="E112" s="49"/>
      <c r="F112" s="49"/>
      <c r="G112" s="151"/>
      <c r="H112" s="151"/>
      <c r="I112" s="152"/>
      <c r="J112" s="49"/>
      <c r="K112" s="2"/>
    </row>
    <row r="113" spans="1:11" ht="27" customHeight="1">
      <c r="A113" s="26" t="s">
        <v>122</v>
      </c>
      <c r="B113" s="294"/>
      <c r="C113" s="53">
        <v>3</v>
      </c>
      <c r="D113" s="48">
        <v>0.71099999999999997</v>
      </c>
      <c r="E113" s="49"/>
      <c r="F113" s="49"/>
      <c r="G113" s="50">
        <v>2.68</v>
      </c>
      <c r="H113" s="151"/>
      <c r="I113" s="152"/>
      <c r="J113" s="49"/>
      <c r="K113" s="2"/>
    </row>
    <row r="114" spans="1:11" ht="27" customHeight="1">
      <c r="A114" s="26" t="s">
        <v>123</v>
      </c>
      <c r="B114" s="294"/>
      <c r="C114" s="53">
        <v>4</v>
      </c>
      <c r="D114" s="48">
        <v>0.73299999999999998</v>
      </c>
      <c r="E114" s="48">
        <v>0.32200000000000001</v>
      </c>
      <c r="F114" s="49"/>
      <c r="G114" s="50">
        <v>2.68</v>
      </c>
      <c r="H114" s="151"/>
      <c r="I114" s="152"/>
      <c r="J114" s="49"/>
      <c r="K114" s="2"/>
    </row>
    <row r="115" spans="1:11" ht="27" customHeight="1">
      <c r="A115" s="26" t="s">
        <v>124</v>
      </c>
      <c r="B115" s="294"/>
      <c r="C115" s="53">
        <v>4</v>
      </c>
      <c r="D115" s="48">
        <v>0.36599999999999999</v>
      </c>
      <c r="E115" s="49"/>
      <c r="F115" s="49"/>
      <c r="G115" s="151"/>
      <c r="H115" s="151"/>
      <c r="I115" s="152"/>
      <c r="J115" s="49"/>
      <c r="K115" s="2"/>
    </row>
    <row r="116" spans="1:11" ht="27" customHeight="1">
      <c r="A116" s="26" t="s">
        <v>125</v>
      </c>
      <c r="B116" s="294"/>
      <c r="C116" s="53" t="s">
        <v>20</v>
      </c>
      <c r="D116" s="48">
        <v>0.67200000000000004</v>
      </c>
      <c r="E116" s="48">
        <v>0.317</v>
      </c>
      <c r="F116" s="49"/>
      <c r="G116" s="50">
        <v>12.28</v>
      </c>
      <c r="H116" s="151"/>
      <c r="I116" s="152"/>
      <c r="J116" s="49"/>
      <c r="K116" s="2"/>
    </row>
    <row r="117" spans="1:11" ht="27" customHeight="1">
      <c r="A117" s="26" t="s">
        <v>126</v>
      </c>
      <c r="B117" s="294"/>
      <c r="C117" s="53" t="s">
        <v>20</v>
      </c>
      <c r="D117" s="48">
        <v>0.94599999999999995</v>
      </c>
      <c r="E117" s="48">
        <v>0.47699999999999998</v>
      </c>
      <c r="F117" s="49"/>
      <c r="G117" s="50">
        <v>12.69</v>
      </c>
      <c r="H117" s="151"/>
      <c r="I117" s="152"/>
      <c r="J117" s="49"/>
      <c r="K117" s="2"/>
    </row>
    <row r="118" spans="1:11" ht="27" customHeight="1">
      <c r="A118" s="26" t="s">
        <v>127</v>
      </c>
      <c r="B118" s="294"/>
      <c r="C118" s="53" t="s">
        <v>20</v>
      </c>
      <c r="D118" s="48">
        <v>0.68600000000000005</v>
      </c>
      <c r="E118" s="48">
        <v>0.51400000000000001</v>
      </c>
      <c r="F118" s="49"/>
      <c r="G118" s="50">
        <v>132.82</v>
      </c>
      <c r="H118" s="151"/>
      <c r="I118" s="152"/>
      <c r="J118" s="49"/>
      <c r="K118" s="2"/>
    </row>
    <row r="119" spans="1:11" ht="27" customHeight="1">
      <c r="A119" s="26" t="s">
        <v>574</v>
      </c>
      <c r="B119" s="294"/>
      <c r="C119" s="53"/>
      <c r="D119" s="156">
        <v>2.2770000000000001</v>
      </c>
      <c r="E119" s="157">
        <v>0.49399999999999999</v>
      </c>
      <c r="F119" s="158">
        <v>0.318</v>
      </c>
      <c r="G119" s="50">
        <v>1.49</v>
      </c>
      <c r="H119" s="151"/>
      <c r="I119" s="152"/>
      <c r="J119" s="49"/>
      <c r="K119" s="2"/>
    </row>
    <row r="120" spans="1:11" ht="27" customHeight="1">
      <c r="A120" s="26" t="s">
        <v>575</v>
      </c>
      <c r="B120" s="294"/>
      <c r="C120" s="53"/>
      <c r="D120" s="156">
        <v>2.6760000000000002</v>
      </c>
      <c r="E120" s="157">
        <v>0.53500000000000003</v>
      </c>
      <c r="F120" s="158">
        <v>0.32300000000000001</v>
      </c>
      <c r="G120" s="50">
        <v>2.68</v>
      </c>
      <c r="H120" s="151"/>
      <c r="I120" s="152"/>
      <c r="J120" s="49"/>
      <c r="K120" s="2"/>
    </row>
    <row r="121" spans="1:11" ht="27" customHeight="1">
      <c r="A121" s="26" t="s">
        <v>128</v>
      </c>
      <c r="B121" s="294"/>
      <c r="C121" s="53"/>
      <c r="D121" s="156">
        <v>1.8320000000000001</v>
      </c>
      <c r="E121" s="157">
        <v>0.45500000000000002</v>
      </c>
      <c r="F121" s="158">
        <v>0.31</v>
      </c>
      <c r="G121" s="50">
        <v>3.59</v>
      </c>
      <c r="H121" s="50">
        <v>1.3</v>
      </c>
      <c r="I121" s="153">
        <v>2.44</v>
      </c>
      <c r="J121" s="48">
        <v>6.3E-2</v>
      </c>
      <c r="K121" s="2"/>
    </row>
    <row r="122" spans="1:11" ht="27" customHeight="1">
      <c r="A122" s="26" t="s">
        <v>129</v>
      </c>
      <c r="B122" s="294"/>
      <c r="C122" s="53"/>
      <c r="D122" s="156">
        <v>1.976</v>
      </c>
      <c r="E122" s="157">
        <v>0.624</v>
      </c>
      <c r="F122" s="158">
        <v>0.45900000000000002</v>
      </c>
      <c r="G122" s="50">
        <v>4.2699999999999996</v>
      </c>
      <c r="H122" s="50">
        <v>2.34</v>
      </c>
      <c r="I122" s="153">
        <v>3.29</v>
      </c>
      <c r="J122" s="48">
        <v>6.3E-2</v>
      </c>
      <c r="K122" s="2"/>
    </row>
    <row r="123" spans="1:11" ht="27" customHeight="1">
      <c r="A123" s="26" t="s">
        <v>130</v>
      </c>
      <c r="B123" s="294"/>
      <c r="C123" s="53"/>
      <c r="D123" s="156">
        <v>1.333</v>
      </c>
      <c r="E123" s="157">
        <v>0.60699999999999998</v>
      </c>
      <c r="F123" s="158">
        <v>0.51400000000000001</v>
      </c>
      <c r="G123" s="50">
        <v>44.88</v>
      </c>
      <c r="H123" s="50">
        <v>2.82</v>
      </c>
      <c r="I123" s="153">
        <v>3.78</v>
      </c>
      <c r="J123" s="48">
        <v>3.1E-2</v>
      </c>
      <c r="K123" s="2"/>
    </row>
    <row r="124" spans="1:11" ht="27" customHeight="1">
      <c r="A124" s="26" t="s">
        <v>202</v>
      </c>
      <c r="B124" s="294"/>
      <c r="C124" s="53">
        <v>8</v>
      </c>
      <c r="D124" s="48">
        <v>0.76600000000000001</v>
      </c>
      <c r="E124" s="49"/>
      <c r="F124" s="49"/>
      <c r="G124" s="151"/>
      <c r="H124" s="151"/>
      <c r="I124" s="154"/>
      <c r="J124" s="49"/>
      <c r="K124" s="2"/>
    </row>
    <row r="125" spans="1:11" ht="27" customHeight="1">
      <c r="A125" s="26" t="s">
        <v>203</v>
      </c>
      <c r="B125" s="294"/>
      <c r="C125" s="53">
        <v>1</v>
      </c>
      <c r="D125" s="48">
        <v>0.82699999999999996</v>
      </c>
      <c r="E125" s="49"/>
      <c r="F125" s="49"/>
      <c r="G125" s="151"/>
      <c r="H125" s="151"/>
      <c r="I125" s="154"/>
      <c r="J125" s="49"/>
      <c r="K125" s="2"/>
    </row>
    <row r="126" spans="1:11" ht="27" customHeight="1">
      <c r="A126" s="26" t="s">
        <v>204</v>
      </c>
      <c r="B126" s="294"/>
      <c r="C126" s="53">
        <v>1</v>
      </c>
      <c r="D126" s="48">
        <v>1.0429999999999999</v>
      </c>
      <c r="E126" s="49"/>
      <c r="F126" s="49"/>
      <c r="G126" s="151"/>
      <c r="H126" s="151"/>
      <c r="I126" s="154"/>
      <c r="J126" s="49"/>
      <c r="K126" s="2"/>
    </row>
    <row r="127" spans="1:11" ht="27" customHeight="1">
      <c r="A127" s="26" t="s">
        <v>205</v>
      </c>
      <c r="B127" s="294"/>
      <c r="C127" s="53">
        <v>1</v>
      </c>
      <c r="D127" s="48">
        <v>0.70299999999999996</v>
      </c>
      <c r="E127" s="49"/>
      <c r="F127" s="49"/>
      <c r="G127" s="151"/>
      <c r="H127" s="151"/>
      <c r="I127" s="154"/>
      <c r="J127" s="49"/>
      <c r="K127" s="2"/>
    </row>
    <row r="128" spans="1:11" ht="27" customHeight="1">
      <c r="A128" s="26" t="s">
        <v>131</v>
      </c>
      <c r="B128" s="294"/>
      <c r="C128" s="53"/>
      <c r="D128" s="159">
        <v>5.6079999999999997</v>
      </c>
      <c r="E128" s="160">
        <v>0.70099999999999996</v>
      </c>
      <c r="F128" s="158">
        <v>0.56899999999999995</v>
      </c>
      <c r="G128" s="151"/>
      <c r="H128" s="151"/>
      <c r="I128" s="152"/>
      <c r="J128" s="49"/>
      <c r="K128" s="2"/>
    </row>
    <row r="129" spans="1:11" ht="27" customHeight="1">
      <c r="A129" s="26" t="s">
        <v>576</v>
      </c>
      <c r="B129" s="294"/>
      <c r="C129" s="53" t="s">
        <v>2254</v>
      </c>
      <c r="D129" s="48">
        <v>-0.29699999999999999</v>
      </c>
      <c r="E129" s="49"/>
      <c r="F129" s="49"/>
      <c r="G129" s="151"/>
      <c r="H129" s="151"/>
      <c r="I129" s="152"/>
      <c r="J129" s="49"/>
      <c r="K129" s="2"/>
    </row>
    <row r="130" spans="1:11" ht="27" customHeight="1">
      <c r="A130" s="26" t="s">
        <v>132</v>
      </c>
      <c r="B130" s="294"/>
      <c r="C130" s="53">
        <v>8</v>
      </c>
      <c r="D130" s="48">
        <v>-0.28399999999999997</v>
      </c>
      <c r="E130" s="49"/>
      <c r="F130" s="49"/>
      <c r="G130" s="151"/>
      <c r="H130" s="151"/>
      <c r="I130" s="152"/>
      <c r="J130" s="49"/>
      <c r="K130" s="2"/>
    </row>
    <row r="131" spans="1:11" ht="27" customHeight="1">
      <c r="A131" s="26" t="s">
        <v>133</v>
      </c>
      <c r="B131" s="294"/>
      <c r="C131" s="53"/>
      <c r="D131" s="48">
        <v>-0.29699999999999999</v>
      </c>
      <c r="E131" s="49"/>
      <c r="F131" s="49"/>
      <c r="G131" s="151"/>
      <c r="H131" s="151"/>
      <c r="I131" s="152"/>
      <c r="J131" s="48">
        <v>9.7000000000000003E-2</v>
      </c>
      <c r="K131" s="2"/>
    </row>
    <row r="132" spans="1:11" ht="27" customHeight="1">
      <c r="A132" s="26" t="s">
        <v>134</v>
      </c>
      <c r="B132" s="294"/>
      <c r="C132" s="53"/>
      <c r="D132" s="156">
        <v>-2.3079999999999998</v>
      </c>
      <c r="E132" s="157">
        <v>-0.23400000000000001</v>
      </c>
      <c r="F132" s="158">
        <v>-2.9000000000000001E-2</v>
      </c>
      <c r="G132" s="151"/>
      <c r="H132" s="151"/>
      <c r="I132" s="152"/>
      <c r="J132" s="48">
        <v>9.7000000000000003E-2</v>
      </c>
      <c r="K132" s="2"/>
    </row>
    <row r="133" spans="1:11" ht="27" customHeight="1">
      <c r="A133" s="26" t="s">
        <v>135</v>
      </c>
      <c r="B133" s="294"/>
      <c r="C133" s="53"/>
      <c r="D133" s="48">
        <v>-0.28399999999999997</v>
      </c>
      <c r="E133" s="49"/>
      <c r="F133" s="49"/>
      <c r="G133" s="151"/>
      <c r="H133" s="151"/>
      <c r="I133" s="152"/>
      <c r="J133" s="48">
        <v>8.7999999999999995E-2</v>
      </c>
      <c r="K133" s="2"/>
    </row>
    <row r="134" spans="1:11" ht="27" customHeight="1">
      <c r="A134" s="26" t="s">
        <v>136</v>
      </c>
      <c r="B134" s="294"/>
      <c r="C134" s="53"/>
      <c r="D134" s="156">
        <v>-2.2069999999999999</v>
      </c>
      <c r="E134" s="157">
        <v>-0.22900000000000001</v>
      </c>
      <c r="F134" s="158">
        <v>-2.5999999999999999E-2</v>
      </c>
      <c r="G134" s="151"/>
      <c r="H134" s="151"/>
      <c r="I134" s="152"/>
      <c r="J134" s="48">
        <v>8.7999999999999995E-2</v>
      </c>
      <c r="K134" s="2"/>
    </row>
    <row r="135" spans="1:11" ht="27" customHeight="1">
      <c r="A135" s="26" t="s">
        <v>137</v>
      </c>
      <c r="B135" s="294"/>
      <c r="C135" s="53"/>
      <c r="D135" s="48">
        <v>-0.20699999999999999</v>
      </c>
      <c r="E135" s="49"/>
      <c r="F135" s="49"/>
      <c r="G135" s="50">
        <v>39.450000000000003</v>
      </c>
      <c r="H135" s="151"/>
      <c r="I135" s="152"/>
      <c r="J135" s="48">
        <v>9.5000000000000001E-2</v>
      </c>
      <c r="K135" s="2"/>
    </row>
    <row r="136" spans="1:11" ht="27" customHeight="1">
      <c r="A136" s="26" t="s">
        <v>138</v>
      </c>
      <c r="B136" s="294"/>
      <c r="C136" s="53"/>
      <c r="D136" s="156">
        <v>-1.5920000000000001</v>
      </c>
      <c r="E136" s="157">
        <v>-0.185</v>
      </c>
      <c r="F136" s="158">
        <v>-1.2E-2</v>
      </c>
      <c r="G136" s="50">
        <v>39.450000000000003</v>
      </c>
      <c r="H136" s="151"/>
      <c r="I136" s="152"/>
      <c r="J136" s="48">
        <v>9.5000000000000001E-2</v>
      </c>
      <c r="K136" s="2"/>
    </row>
    <row r="137" spans="1:11" ht="27" customHeight="1">
      <c r="A137" s="26" t="s">
        <v>139</v>
      </c>
      <c r="B137" s="294"/>
      <c r="C137" s="53">
        <v>1</v>
      </c>
      <c r="D137" s="48">
        <v>0.42099999999999999</v>
      </c>
      <c r="E137" s="49"/>
      <c r="F137" s="49"/>
      <c r="G137" s="50">
        <v>0.98</v>
      </c>
      <c r="H137" s="151"/>
      <c r="I137" s="152"/>
      <c r="J137" s="49"/>
      <c r="K137" s="2"/>
    </row>
    <row r="138" spans="1:11" ht="27" customHeight="1">
      <c r="A138" s="26" t="s">
        <v>140</v>
      </c>
      <c r="B138" s="294"/>
      <c r="C138" s="53">
        <v>2</v>
      </c>
      <c r="D138" s="48">
        <v>0.45900000000000002</v>
      </c>
      <c r="E138" s="48">
        <v>0.20899999999999999</v>
      </c>
      <c r="F138" s="49"/>
      <c r="G138" s="50">
        <v>0.98</v>
      </c>
      <c r="H138" s="151"/>
      <c r="I138" s="152"/>
      <c r="J138" s="49"/>
      <c r="K138" s="2"/>
    </row>
    <row r="139" spans="1:11" ht="27" customHeight="1">
      <c r="A139" s="26" t="s">
        <v>141</v>
      </c>
      <c r="B139" s="294"/>
      <c r="C139" s="53">
        <v>2</v>
      </c>
      <c r="D139" s="48">
        <v>0.22700000000000001</v>
      </c>
      <c r="E139" s="49"/>
      <c r="F139" s="49"/>
      <c r="G139" s="151"/>
      <c r="H139" s="151"/>
      <c r="I139" s="152"/>
      <c r="J139" s="49"/>
      <c r="K139" s="2"/>
    </row>
    <row r="140" spans="1:11" ht="27" customHeight="1">
      <c r="A140" s="26" t="s">
        <v>142</v>
      </c>
      <c r="B140" s="294"/>
      <c r="C140" s="53">
        <v>3</v>
      </c>
      <c r="D140" s="48">
        <v>0.46500000000000002</v>
      </c>
      <c r="E140" s="49"/>
      <c r="F140" s="49"/>
      <c r="G140" s="50">
        <v>1.75</v>
      </c>
      <c r="H140" s="151"/>
      <c r="I140" s="152"/>
      <c r="J140" s="49"/>
      <c r="K140" s="2"/>
    </row>
    <row r="141" spans="1:11" ht="27" customHeight="1">
      <c r="A141" s="26" t="s">
        <v>143</v>
      </c>
      <c r="B141" s="294"/>
      <c r="C141" s="53">
        <v>4</v>
      </c>
      <c r="D141" s="48">
        <v>0.48</v>
      </c>
      <c r="E141" s="48">
        <v>0.21099999999999999</v>
      </c>
      <c r="F141" s="49"/>
      <c r="G141" s="50">
        <v>1.75</v>
      </c>
      <c r="H141" s="151"/>
      <c r="I141" s="152"/>
      <c r="J141" s="49"/>
      <c r="K141" s="2"/>
    </row>
    <row r="142" spans="1:11" ht="27" customHeight="1">
      <c r="A142" s="26" t="s">
        <v>144</v>
      </c>
      <c r="B142" s="294"/>
      <c r="C142" s="53">
        <v>4</v>
      </c>
      <c r="D142" s="48">
        <v>0.23899999999999999</v>
      </c>
      <c r="E142" s="49"/>
      <c r="F142" s="49"/>
      <c r="G142" s="151"/>
      <c r="H142" s="151"/>
      <c r="I142" s="152"/>
      <c r="J142" s="49"/>
      <c r="K142" s="2"/>
    </row>
    <row r="143" spans="1:11" ht="27" customHeight="1">
      <c r="A143" s="26" t="s">
        <v>145</v>
      </c>
      <c r="B143" s="294"/>
      <c r="C143" s="53" t="s">
        <v>20</v>
      </c>
      <c r="D143" s="48">
        <v>0.44</v>
      </c>
      <c r="E143" s="48">
        <v>0.20799999999999999</v>
      </c>
      <c r="F143" s="49"/>
      <c r="G143" s="50">
        <v>8.0399999999999991</v>
      </c>
      <c r="H143" s="151"/>
      <c r="I143" s="152"/>
      <c r="J143" s="49"/>
      <c r="K143" s="2"/>
    </row>
    <row r="144" spans="1:11" ht="27" customHeight="1">
      <c r="A144" s="26" t="s">
        <v>146</v>
      </c>
      <c r="B144" s="294"/>
      <c r="C144" s="53" t="s">
        <v>20</v>
      </c>
      <c r="D144" s="48">
        <v>0.62</v>
      </c>
      <c r="E144" s="48">
        <v>0.312</v>
      </c>
      <c r="F144" s="49"/>
      <c r="G144" s="50">
        <v>8.31</v>
      </c>
      <c r="H144" s="151"/>
      <c r="I144" s="152"/>
      <c r="J144" s="49"/>
      <c r="K144" s="2"/>
    </row>
    <row r="145" spans="1:11" ht="27" customHeight="1">
      <c r="A145" s="26" t="s">
        <v>147</v>
      </c>
      <c r="B145" s="294"/>
      <c r="C145" s="53" t="s">
        <v>20</v>
      </c>
      <c r="D145" s="48">
        <v>0.44900000000000001</v>
      </c>
      <c r="E145" s="48">
        <v>0.33700000000000002</v>
      </c>
      <c r="F145" s="49"/>
      <c r="G145" s="50">
        <v>86.96</v>
      </c>
      <c r="H145" s="151"/>
      <c r="I145" s="152"/>
      <c r="J145" s="49"/>
      <c r="K145" s="2"/>
    </row>
    <row r="146" spans="1:11" ht="27" customHeight="1">
      <c r="A146" s="26" t="s">
        <v>577</v>
      </c>
      <c r="B146" s="294"/>
      <c r="C146" s="53"/>
      <c r="D146" s="156">
        <v>1.4910000000000001</v>
      </c>
      <c r="E146" s="157">
        <v>0.32400000000000001</v>
      </c>
      <c r="F146" s="158">
        <v>0.20799999999999999</v>
      </c>
      <c r="G146" s="50">
        <v>0.98</v>
      </c>
      <c r="H146" s="151"/>
      <c r="I146" s="152"/>
      <c r="J146" s="49"/>
      <c r="K146" s="2"/>
    </row>
    <row r="147" spans="1:11" ht="27" customHeight="1">
      <c r="A147" s="26" t="s">
        <v>578</v>
      </c>
      <c r="B147" s="294"/>
      <c r="C147" s="53"/>
      <c r="D147" s="156">
        <v>1.752</v>
      </c>
      <c r="E147" s="157">
        <v>0.35</v>
      </c>
      <c r="F147" s="158">
        <v>0.21099999999999999</v>
      </c>
      <c r="G147" s="50">
        <v>1.75</v>
      </c>
      <c r="H147" s="151"/>
      <c r="I147" s="152"/>
      <c r="J147" s="49"/>
      <c r="K147" s="2"/>
    </row>
    <row r="148" spans="1:11" ht="27" customHeight="1">
      <c r="A148" s="26" t="s">
        <v>148</v>
      </c>
      <c r="B148" s="294"/>
      <c r="C148" s="53"/>
      <c r="D148" s="156">
        <v>1.1990000000000001</v>
      </c>
      <c r="E148" s="157">
        <v>0.29799999999999999</v>
      </c>
      <c r="F148" s="158">
        <v>0.20300000000000001</v>
      </c>
      <c r="G148" s="50">
        <v>2.35</v>
      </c>
      <c r="H148" s="50">
        <v>0.85</v>
      </c>
      <c r="I148" s="153">
        <v>1.6</v>
      </c>
      <c r="J148" s="48">
        <v>4.1000000000000002E-2</v>
      </c>
      <c r="K148" s="2"/>
    </row>
    <row r="149" spans="1:11" ht="27" customHeight="1">
      <c r="A149" s="26" t="s">
        <v>149</v>
      </c>
      <c r="B149" s="294"/>
      <c r="C149" s="53"/>
      <c r="D149" s="156">
        <v>1.2929999999999999</v>
      </c>
      <c r="E149" s="157">
        <v>0.40799999999999997</v>
      </c>
      <c r="F149" s="158">
        <v>0.3</v>
      </c>
      <c r="G149" s="50">
        <v>2.79</v>
      </c>
      <c r="H149" s="50">
        <v>1.53</v>
      </c>
      <c r="I149" s="153">
        <v>2.15</v>
      </c>
      <c r="J149" s="48">
        <v>4.1000000000000002E-2</v>
      </c>
      <c r="K149" s="2"/>
    </row>
    <row r="150" spans="1:11" ht="27" customHeight="1">
      <c r="A150" s="26" t="s">
        <v>150</v>
      </c>
      <c r="B150" s="294"/>
      <c r="C150" s="53"/>
      <c r="D150" s="156">
        <v>0.873</v>
      </c>
      <c r="E150" s="157">
        <v>0.39800000000000002</v>
      </c>
      <c r="F150" s="158">
        <v>0.33600000000000002</v>
      </c>
      <c r="G150" s="50">
        <v>29.38</v>
      </c>
      <c r="H150" s="50">
        <v>1.85</v>
      </c>
      <c r="I150" s="153">
        <v>2.48</v>
      </c>
      <c r="J150" s="48">
        <v>0.02</v>
      </c>
      <c r="K150" s="2"/>
    </row>
    <row r="151" spans="1:11" ht="27" customHeight="1">
      <c r="A151" s="26" t="s">
        <v>206</v>
      </c>
      <c r="B151" s="294"/>
      <c r="C151" s="53">
        <v>8</v>
      </c>
      <c r="D151" s="48">
        <v>0.501</v>
      </c>
      <c r="E151" s="49"/>
      <c r="F151" s="49"/>
      <c r="G151" s="151"/>
      <c r="H151" s="151"/>
      <c r="I151" s="154"/>
      <c r="J151" s="49"/>
      <c r="K151" s="2"/>
    </row>
    <row r="152" spans="1:11" ht="27" customHeight="1">
      <c r="A152" s="26" t="s">
        <v>207</v>
      </c>
      <c r="B152" s="294"/>
      <c r="C152" s="53">
        <v>1</v>
      </c>
      <c r="D152" s="48">
        <v>0.54100000000000004</v>
      </c>
      <c r="E152" s="49"/>
      <c r="F152" s="49"/>
      <c r="G152" s="151"/>
      <c r="H152" s="151"/>
      <c r="I152" s="154"/>
      <c r="J152" s="49"/>
      <c r="K152" s="2"/>
    </row>
    <row r="153" spans="1:11" ht="27" customHeight="1">
      <c r="A153" s="26" t="s">
        <v>208</v>
      </c>
      <c r="B153" s="294"/>
      <c r="C153" s="53">
        <v>1</v>
      </c>
      <c r="D153" s="48">
        <v>0.68300000000000005</v>
      </c>
      <c r="E153" s="49"/>
      <c r="F153" s="49"/>
      <c r="G153" s="151"/>
      <c r="H153" s="151"/>
      <c r="I153" s="152"/>
      <c r="J153" s="49"/>
      <c r="K153" s="2"/>
    </row>
    <row r="154" spans="1:11" ht="27" customHeight="1">
      <c r="A154" s="26" t="s">
        <v>209</v>
      </c>
      <c r="B154" s="294"/>
      <c r="C154" s="53">
        <v>1</v>
      </c>
      <c r="D154" s="48">
        <v>0.46</v>
      </c>
      <c r="E154" s="49"/>
      <c r="F154" s="49"/>
      <c r="G154" s="151"/>
      <c r="H154" s="151"/>
      <c r="I154" s="152"/>
      <c r="J154" s="49"/>
      <c r="K154" s="2"/>
    </row>
    <row r="155" spans="1:11" ht="27" customHeight="1">
      <c r="A155" s="26" t="s">
        <v>151</v>
      </c>
      <c r="B155" s="294"/>
      <c r="C155" s="53"/>
      <c r="D155" s="159">
        <v>3.6709999999999998</v>
      </c>
      <c r="E155" s="160">
        <v>0.45900000000000002</v>
      </c>
      <c r="F155" s="158">
        <v>0.372</v>
      </c>
      <c r="G155" s="151"/>
      <c r="H155" s="151"/>
      <c r="I155" s="152"/>
      <c r="J155" s="49"/>
      <c r="K155" s="2"/>
    </row>
    <row r="156" spans="1:11" ht="27" customHeight="1">
      <c r="A156" s="26" t="s">
        <v>579</v>
      </c>
      <c r="B156" s="294"/>
      <c r="C156" s="53" t="s">
        <v>2254</v>
      </c>
      <c r="D156" s="48">
        <v>-0.19400000000000001</v>
      </c>
      <c r="E156" s="49"/>
      <c r="F156" s="49"/>
      <c r="G156" s="151"/>
      <c r="H156" s="151"/>
      <c r="I156" s="152"/>
      <c r="J156" s="49"/>
      <c r="K156" s="2"/>
    </row>
    <row r="157" spans="1:11" ht="27" customHeight="1">
      <c r="A157" s="26" t="s">
        <v>152</v>
      </c>
      <c r="B157" s="294"/>
      <c r="C157" s="53">
        <v>8</v>
      </c>
      <c r="D157" s="48">
        <v>-0.186</v>
      </c>
      <c r="E157" s="49"/>
      <c r="F157" s="49"/>
      <c r="G157" s="151"/>
      <c r="H157" s="151"/>
      <c r="I157" s="152"/>
      <c r="J157" s="49"/>
      <c r="K157" s="2"/>
    </row>
    <row r="158" spans="1:11" ht="27" customHeight="1">
      <c r="A158" s="26" t="s">
        <v>153</v>
      </c>
      <c r="B158" s="294"/>
      <c r="C158" s="53"/>
      <c r="D158" s="48">
        <v>-0.19400000000000001</v>
      </c>
      <c r="E158" s="49"/>
      <c r="F158" s="49"/>
      <c r="G158" s="151"/>
      <c r="H158" s="151"/>
      <c r="I158" s="152"/>
      <c r="J158" s="48">
        <v>6.4000000000000001E-2</v>
      </c>
      <c r="K158" s="2"/>
    </row>
    <row r="159" spans="1:11" ht="27" customHeight="1">
      <c r="A159" s="26" t="s">
        <v>154</v>
      </c>
      <c r="B159" s="294"/>
      <c r="C159" s="53"/>
      <c r="D159" s="156">
        <v>-1.5109999999999999</v>
      </c>
      <c r="E159" s="157">
        <v>-0.153</v>
      </c>
      <c r="F159" s="158">
        <v>-1.9E-2</v>
      </c>
      <c r="G159" s="151"/>
      <c r="H159" s="151"/>
      <c r="I159" s="152"/>
      <c r="J159" s="48">
        <v>6.4000000000000001E-2</v>
      </c>
      <c r="K159" s="2"/>
    </row>
    <row r="160" spans="1:11" ht="27" customHeight="1">
      <c r="A160" s="26" t="s">
        <v>155</v>
      </c>
      <c r="B160" s="294"/>
      <c r="C160" s="53"/>
      <c r="D160" s="48">
        <v>-0.186</v>
      </c>
      <c r="E160" s="49"/>
      <c r="F160" s="49"/>
      <c r="G160" s="151"/>
      <c r="H160" s="151"/>
      <c r="I160" s="152"/>
      <c r="J160" s="48">
        <v>5.7000000000000002E-2</v>
      </c>
      <c r="K160" s="2"/>
    </row>
    <row r="161" spans="1:11" ht="27" customHeight="1">
      <c r="A161" s="26" t="s">
        <v>156</v>
      </c>
      <c r="B161" s="294"/>
      <c r="C161" s="53"/>
      <c r="D161" s="156">
        <v>-1.4450000000000001</v>
      </c>
      <c r="E161" s="157">
        <v>-0.15</v>
      </c>
      <c r="F161" s="158">
        <v>-1.7000000000000001E-2</v>
      </c>
      <c r="G161" s="151"/>
      <c r="H161" s="151"/>
      <c r="I161" s="152"/>
      <c r="J161" s="48">
        <v>5.7000000000000002E-2</v>
      </c>
      <c r="K161" s="2"/>
    </row>
    <row r="162" spans="1:11" ht="27" customHeight="1">
      <c r="A162" s="26" t="s">
        <v>157</v>
      </c>
      <c r="B162" s="294"/>
      <c r="C162" s="53"/>
      <c r="D162" s="48">
        <v>-0.13600000000000001</v>
      </c>
      <c r="E162" s="49"/>
      <c r="F162" s="49"/>
      <c r="G162" s="50">
        <v>25.83</v>
      </c>
      <c r="H162" s="151"/>
      <c r="I162" s="152"/>
      <c r="J162" s="48">
        <v>6.2E-2</v>
      </c>
      <c r="K162" s="2"/>
    </row>
    <row r="163" spans="1:11" ht="27" customHeight="1">
      <c r="A163" s="26" t="s">
        <v>158</v>
      </c>
      <c r="B163" s="294"/>
      <c r="C163" s="53"/>
      <c r="D163" s="156">
        <v>-1.042</v>
      </c>
      <c r="E163" s="157">
        <v>-0.121</v>
      </c>
      <c r="F163" s="158">
        <v>-8.0000000000000002E-3</v>
      </c>
      <c r="G163" s="50">
        <v>25.83</v>
      </c>
      <c r="H163" s="151"/>
      <c r="I163" s="152"/>
      <c r="J163" s="48">
        <v>6.2E-2</v>
      </c>
      <c r="K163" s="2"/>
    </row>
    <row r="164" spans="1:11" ht="27" customHeight="1">
      <c r="A164" s="26" t="s">
        <v>159</v>
      </c>
      <c r="B164" s="294"/>
      <c r="C164" s="53">
        <v>1</v>
      </c>
      <c r="D164" s="48">
        <v>8.7999999999999995E-2</v>
      </c>
      <c r="E164" s="49"/>
      <c r="F164" s="49"/>
      <c r="G164" s="50">
        <v>0.2</v>
      </c>
      <c r="H164" s="151"/>
      <c r="I164" s="152"/>
      <c r="J164" s="49"/>
      <c r="K164" s="2"/>
    </row>
    <row r="165" spans="1:11" ht="27" customHeight="1">
      <c r="A165" s="26" t="s">
        <v>160</v>
      </c>
      <c r="B165" s="294"/>
      <c r="C165" s="53">
        <v>2</v>
      </c>
      <c r="D165" s="48">
        <v>9.6000000000000002E-2</v>
      </c>
      <c r="E165" s="48">
        <v>4.3999999999999997E-2</v>
      </c>
      <c r="F165" s="49"/>
      <c r="G165" s="50">
        <v>0.2</v>
      </c>
      <c r="H165" s="151"/>
      <c r="I165" s="152"/>
      <c r="J165" s="49"/>
      <c r="K165" s="2"/>
    </row>
    <row r="166" spans="1:11" ht="27" customHeight="1">
      <c r="A166" s="26" t="s">
        <v>161</v>
      </c>
      <c r="B166" s="294"/>
      <c r="C166" s="53">
        <v>2</v>
      </c>
      <c r="D166" s="48">
        <v>4.7E-2</v>
      </c>
      <c r="E166" s="49"/>
      <c r="F166" s="49"/>
      <c r="G166" s="151"/>
      <c r="H166" s="151"/>
      <c r="I166" s="152"/>
      <c r="J166" s="49"/>
      <c r="K166" s="2"/>
    </row>
    <row r="167" spans="1:11" ht="27" customHeight="1">
      <c r="A167" s="26" t="s">
        <v>162</v>
      </c>
      <c r="B167" s="294"/>
      <c r="C167" s="53">
        <v>3</v>
      </c>
      <c r="D167" s="48">
        <v>9.7000000000000003E-2</v>
      </c>
      <c r="E167" s="49"/>
      <c r="F167" s="49"/>
      <c r="G167" s="50">
        <v>0.37</v>
      </c>
      <c r="H167" s="151"/>
      <c r="I167" s="152"/>
      <c r="J167" s="49"/>
      <c r="K167" s="2"/>
    </row>
    <row r="168" spans="1:11" ht="27" customHeight="1">
      <c r="A168" s="26" t="s">
        <v>163</v>
      </c>
      <c r="B168" s="294"/>
      <c r="C168" s="53">
        <v>4</v>
      </c>
      <c r="D168" s="48">
        <v>0.1</v>
      </c>
      <c r="E168" s="48">
        <v>4.3999999999999997E-2</v>
      </c>
      <c r="F168" s="49"/>
      <c r="G168" s="50">
        <v>0.37</v>
      </c>
      <c r="H168" s="151"/>
      <c r="I168" s="152"/>
      <c r="J168" s="49"/>
      <c r="K168" s="2"/>
    </row>
    <row r="169" spans="1:11" ht="27" customHeight="1">
      <c r="A169" s="26" t="s">
        <v>164</v>
      </c>
      <c r="B169" s="294"/>
      <c r="C169" s="53">
        <v>4</v>
      </c>
      <c r="D169" s="48">
        <v>0.05</v>
      </c>
      <c r="E169" s="49"/>
      <c r="F169" s="49"/>
      <c r="G169" s="151"/>
      <c r="H169" s="151"/>
      <c r="I169" s="152"/>
      <c r="J169" s="49"/>
      <c r="K169" s="2"/>
    </row>
    <row r="170" spans="1:11" ht="27" customHeight="1">
      <c r="A170" s="26" t="s">
        <v>165</v>
      </c>
      <c r="B170" s="294"/>
      <c r="C170" s="53" t="s">
        <v>20</v>
      </c>
      <c r="D170" s="48">
        <v>9.1999999999999998E-2</v>
      </c>
      <c r="E170" s="48">
        <v>4.2999999999999997E-2</v>
      </c>
      <c r="F170" s="49"/>
      <c r="G170" s="50">
        <v>1.68</v>
      </c>
      <c r="H170" s="151"/>
      <c r="I170" s="152"/>
      <c r="J170" s="49"/>
      <c r="K170" s="2"/>
    </row>
    <row r="171" spans="1:11" ht="27" customHeight="1">
      <c r="A171" s="26" t="s">
        <v>166</v>
      </c>
      <c r="B171" s="294"/>
      <c r="C171" s="53" t="s">
        <v>20</v>
      </c>
      <c r="D171" s="48">
        <v>0.129</v>
      </c>
      <c r="E171" s="48">
        <v>6.5000000000000002E-2</v>
      </c>
      <c r="F171" s="49"/>
      <c r="G171" s="50">
        <v>1.74</v>
      </c>
      <c r="H171" s="151"/>
      <c r="I171" s="152"/>
      <c r="J171" s="49"/>
      <c r="K171" s="2"/>
    </row>
    <row r="172" spans="1:11" ht="27" customHeight="1">
      <c r="A172" s="26" t="s">
        <v>167</v>
      </c>
      <c r="B172" s="294"/>
      <c r="C172" s="53" t="s">
        <v>20</v>
      </c>
      <c r="D172" s="48">
        <v>9.4E-2</v>
      </c>
      <c r="E172" s="48">
        <v>7.0000000000000007E-2</v>
      </c>
      <c r="F172" s="49"/>
      <c r="G172" s="50">
        <v>18.170000000000002</v>
      </c>
      <c r="H172" s="151"/>
      <c r="I172" s="152"/>
      <c r="J172" s="49"/>
      <c r="K172" s="2"/>
    </row>
    <row r="173" spans="1:11" ht="27" customHeight="1">
      <c r="A173" s="26" t="s">
        <v>580</v>
      </c>
      <c r="B173" s="294"/>
      <c r="C173" s="53"/>
      <c r="D173" s="156">
        <v>0.311</v>
      </c>
      <c r="E173" s="157">
        <v>6.8000000000000005E-2</v>
      </c>
      <c r="F173" s="158">
        <v>4.2999999999999997E-2</v>
      </c>
      <c r="G173" s="50">
        <v>0.2</v>
      </c>
      <c r="H173" s="151"/>
      <c r="I173" s="152"/>
      <c r="J173" s="49"/>
      <c r="K173" s="2"/>
    </row>
    <row r="174" spans="1:11" ht="27" customHeight="1">
      <c r="A174" s="26" t="s">
        <v>581</v>
      </c>
      <c r="B174" s="294"/>
      <c r="C174" s="53"/>
      <c r="D174" s="156">
        <v>0.36599999999999999</v>
      </c>
      <c r="E174" s="157">
        <v>7.2999999999999995E-2</v>
      </c>
      <c r="F174" s="158">
        <v>4.3999999999999997E-2</v>
      </c>
      <c r="G174" s="50">
        <v>0.37</v>
      </c>
      <c r="H174" s="151"/>
      <c r="I174" s="152"/>
      <c r="J174" s="49"/>
      <c r="K174" s="2"/>
    </row>
    <row r="175" spans="1:11" ht="27" customHeight="1">
      <c r="A175" s="26" t="s">
        <v>168</v>
      </c>
      <c r="B175" s="294"/>
      <c r="C175" s="53"/>
      <c r="D175" s="156">
        <v>0.251</v>
      </c>
      <c r="E175" s="157">
        <v>6.2E-2</v>
      </c>
      <c r="F175" s="158">
        <v>4.2000000000000003E-2</v>
      </c>
      <c r="G175" s="50">
        <v>0.49</v>
      </c>
      <c r="H175" s="50">
        <v>0.18</v>
      </c>
      <c r="I175" s="153">
        <v>0.33</v>
      </c>
      <c r="J175" s="48">
        <v>8.9999999999999993E-3</v>
      </c>
      <c r="K175" s="2"/>
    </row>
    <row r="176" spans="1:11" ht="27" customHeight="1">
      <c r="A176" s="26" t="s">
        <v>169</v>
      </c>
      <c r="B176" s="294"/>
      <c r="C176" s="53"/>
      <c r="D176" s="156">
        <v>0.27</v>
      </c>
      <c r="E176" s="157">
        <v>8.5000000000000006E-2</v>
      </c>
      <c r="F176" s="158">
        <v>6.3E-2</v>
      </c>
      <c r="G176" s="50">
        <v>0.57999999999999996</v>
      </c>
      <c r="H176" s="50">
        <v>0.32</v>
      </c>
      <c r="I176" s="153">
        <v>0.45</v>
      </c>
      <c r="J176" s="48">
        <v>8.9999999999999993E-3</v>
      </c>
      <c r="K176" s="2"/>
    </row>
    <row r="177" spans="1:11" ht="27.75" customHeight="1">
      <c r="A177" s="26" t="s">
        <v>170</v>
      </c>
      <c r="B177" s="294"/>
      <c r="C177" s="53"/>
      <c r="D177" s="156">
        <v>0.182</v>
      </c>
      <c r="E177" s="157">
        <v>8.3000000000000004E-2</v>
      </c>
      <c r="F177" s="158">
        <v>7.0000000000000007E-2</v>
      </c>
      <c r="G177" s="50">
        <v>6.14</v>
      </c>
      <c r="H177" s="50">
        <v>0.39</v>
      </c>
      <c r="I177" s="153">
        <v>0.52</v>
      </c>
      <c r="J177" s="48">
        <v>4.0000000000000001E-3</v>
      </c>
      <c r="K177" s="2"/>
    </row>
    <row r="178" spans="1:11" ht="27.75" customHeight="1">
      <c r="A178" s="26" t="s">
        <v>210</v>
      </c>
      <c r="B178" s="294"/>
      <c r="C178" s="53">
        <v>8</v>
      </c>
      <c r="D178" s="48">
        <v>0.105</v>
      </c>
      <c r="E178" s="49"/>
      <c r="F178" s="49"/>
      <c r="G178" s="151"/>
      <c r="H178" s="151"/>
      <c r="I178" s="154"/>
      <c r="J178" s="49"/>
      <c r="K178" s="2"/>
    </row>
    <row r="179" spans="1:11" ht="27.75" customHeight="1">
      <c r="A179" s="26" t="s">
        <v>211</v>
      </c>
      <c r="B179" s="294"/>
      <c r="C179" s="53">
        <v>1</v>
      </c>
      <c r="D179" s="48">
        <v>0.113</v>
      </c>
      <c r="E179" s="49"/>
      <c r="F179" s="49"/>
      <c r="G179" s="151"/>
      <c r="H179" s="151"/>
      <c r="I179" s="154"/>
      <c r="J179" s="49"/>
      <c r="K179" s="2"/>
    </row>
    <row r="180" spans="1:11" ht="27.75" customHeight="1">
      <c r="A180" s="26" t="s">
        <v>212</v>
      </c>
      <c r="B180" s="294"/>
      <c r="C180" s="53">
        <v>1</v>
      </c>
      <c r="D180" s="48">
        <v>0.14299999999999999</v>
      </c>
      <c r="E180" s="49"/>
      <c r="F180" s="49"/>
      <c r="G180" s="151"/>
      <c r="H180" s="151"/>
      <c r="I180" s="152"/>
      <c r="J180" s="49"/>
      <c r="K180" s="2"/>
    </row>
    <row r="181" spans="1:11" ht="27.75" customHeight="1">
      <c r="A181" s="26" t="s">
        <v>213</v>
      </c>
      <c r="B181" s="294"/>
      <c r="C181" s="53">
        <v>1</v>
      </c>
      <c r="D181" s="48">
        <v>9.6000000000000002E-2</v>
      </c>
      <c r="E181" s="49"/>
      <c r="F181" s="49"/>
      <c r="G181" s="151"/>
      <c r="H181" s="151"/>
      <c r="I181" s="152"/>
      <c r="J181" s="49"/>
      <c r="K181" s="2"/>
    </row>
    <row r="182" spans="1:11" ht="27.75" customHeight="1">
      <c r="A182" s="26" t="s">
        <v>171</v>
      </c>
      <c r="B182" s="294"/>
      <c r="C182" s="53"/>
      <c r="D182" s="159">
        <v>0.76700000000000002</v>
      </c>
      <c r="E182" s="160">
        <v>9.6000000000000002E-2</v>
      </c>
      <c r="F182" s="158">
        <v>7.8E-2</v>
      </c>
      <c r="G182" s="151"/>
      <c r="H182" s="151"/>
      <c r="I182" s="152"/>
      <c r="J182" s="49"/>
      <c r="K182" s="2"/>
    </row>
    <row r="183" spans="1:11" ht="27.75" customHeight="1">
      <c r="A183" s="26" t="s">
        <v>582</v>
      </c>
      <c r="B183" s="294"/>
      <c r="C183" s="53" t="s">
        <v>2254</v>
      </c>
      <c r="D183" s="48">
        <v>-4.1000000000000002E-2</v>
      </c>
      <c r="E183" s="49"/>
      <c r="F183" s="49"/>
      <c r="G183" s="151"/>
      <c r="H183" s="151"/>
      <c r="I183" s="152"/>
      <c r="J183" s="49"/>
      <c r="K183" s="2"/>
    </row>
    <row r="184" spans="1:11" ht="27.75" customHeight="1">
      <c r="A184" s="26" t="s">
        <v>172</v>
      </c>
      <c r="B184" s="294"/>
      <c r="C184" s="53">
        <v>8</v>
      </c>
      <c r="D184" s="48">
        <v>-3.9E-2</v>
      </c>
      <c r="E184" s="49"/>
      <c r="F184" s="49"/>
      <c r="G184" s="151"/>
      <c r="H184" s="151"/>
      <c r="I184" s="152"/>
      <c r="J184" s="49"/>
      <c r="K184" s="2"/>
    </row>
    <row r="185" spans="1:11" ht="27.75" customHeight="1">
      <c r="A185" s="26" t="s">
        <v>173</v>
      </c>
      <c r="B185" s="294"/>
      <c r="C185" s="53"/>
      <c r="D185" s="48">
        <v>-4.1000000000000002E-2</v>
      </c>
      <c r="E185" s="49"/>
      <c r="F185" s="49"/>
      <c r="G185" s="151"/>
      <c r="H185" s="151"/>
      <c r="I185" s="152"/>
      <c r="J185" s="48">
        <v>1.2999999999999999E-2</v>
      </c>
      <c r="K185" s="2"/>
    </row>
    <row r="186" spans="1:11" ht="27.75" customHeight="1">
      <c r="A186" s="26" t="s">
        <v>174</v>
      </c>
      <c r="B186" s="294"/>
      <c r="C186" s="53"/>
      <c r="D186" s="156">
        <v>-0.316</v>
      </c>
      <c r="E186" s="157">
        <v>-3.2000000000000001E-2</v>
      </c>
      <c r="F186" s="158">
        <v>-4.0000000000000001E-3</v>
      </c>
      <c r="G186" s="151"/>
      <c r="H186" s="151"/>
      <c r="I186" s="152"/>
      <c r="J186" s="48">
        <v>1.2999999999999999E-2</v>
      </c>
      <c r="K186" s="2"/>
    </row>
    <row r="187" spans="1:11" ht="27.75" customHeight="1">
      <c r="A187" s="26" t="s">
        <v>175</v>
      </c>
      <c r="B187" s="294"/>
      <c r="C187" s="53"/>
      <c r="D187" s="48">
        <v>-3.9E-2</v>
      </c>
      <c r="E187" s="49"/>
      <c r="F187" s="49"/>
      <c r="G187" s="151"/>
      <c r="H187" s="151"/>
      <c r="I187" s="152"/>
      <c r="J187" s="48">
        <v>1.2E-2</v>
      </c>
      <c r="K187" s="2"/>
    </row>
    <row r="188" spans="1:11" ht="27.75" customHeight="1">
      <c r="A188" s="26" t="s">
        <v>176</v>
      </c>
      <c r="B188" s="294"/>
      <c r="C188" s="53"/>
      <c r="D188" s="156">
        <v>-0.30199999999999999</v>
      </c>
      <c r="E188" s="157">
        <v>-3.1E-2</v>
      </c>
      <c r="F188" s="158">
        <v>-4.0000000000000001E-3</v>
      </c>
      <c r="G188" s="151"/>
      <c r="H188" s="151"/>
      <c r="I188" s="152"/>
      <c r="J188" s="48">
        <v>1.2E-2</v>
      </c>
      <c r="K188" s="2"/>
    </row>
    <row r="189" spans="1:11" ht="27.75" customHeight="1">
      <c r="A189" s="26" t="s">
        <v>177</v>
      </c>
      <c r="B189" s="294"/>
      <c r="C189" s="53"/>
      <c r="D189" s="48">
        <v>-2.8000000000000001E-2</v>
      </c>
      <c r="E189" s="49"/>
      <c r="F189" s="49"/>
      <c r="G189" s="50">
        <v>5.4</v>
      </c>
      <c r="H189" s="151"/>
      <c r="I189" s="152"/>
      <c r="J189" s="48">
        <v>1.2999999999999999E-2</v>
      </c>
      <c r="K189" s="2"/>
    </row>
    <row r="190" spans="1:11" ht="27.75" customHeight="1">
      <c r="A190" s="26" t="s">
        <v>178</v>
      </c>
      <c r="B190" s="294"/>
      <c r="C190" s="53"/>
      <c r="D190" s="156">
        <v>-0.218</v>
      </c>
      <c r="E190" s="157">
        <v>-2.5000000000000001E-2</v>
      </c>
      <c r="F190" s="158">
        <v>-2E-3</v>
      </c>
      <c r="G190" s="50">
        <v>5.4</v>
      </c>
      <c r="H190" s="151"/>
      <c r="I190" s="152"/>
      <c r="J190" s="48">
        <v>1.2999999999999999E-2</v>
      </c>
      <c r="K190" s="2"/>
    </row>
  </sheetData>
  <mergeCells count="9">
    <mergeCell ref="C9:D9"/>
    <mergeCell ref="H9:J9"/>
    <mergeCell ref="B8:D8"/>
    <mergeCell ref="F5:G5"/>
    <mergeCell ref="B1:D1"/>
    <mergeCell ref="F1:H1"/>
    <mergeCell ref="A2:J2"/>
    <mergeCell ref="A4:D4"/>
    <mergeCell ref="F4:J4"/>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5" ht="27.75" customHeight="1">
      <c r="A1" s="103" t="s">
        <v>87</v>
      </c>
      <c r="B1" s="166"/>
      <c r="C1" s="166"/>
      <c r="D1" s="166"/>
      <c r="E1" s="319" t="s">
        <v>697</v>
      </c>
      <c r="F1" s="319"/>
      <c r="G1" s="319"/>
      <c r="H1" s="319"/>
      <c r="I1" s="319"/>
      <c r="J1" s="319"/>
      <c r="K1" s="319"/>
      <c r="L1" s="167"/>
      <c r="M1" s="167"/>
      <c r="N1" s="167"/>
      <c r="O1" s="167"/>
    </row>
    <row r="2" spans="1:15" ht="27" customHeight="1">
      <c r="A2" s="320" t="str">
        <f>Overview!B4&amp; " - Effective from "&amp;Overview!D4&amp;" - "&amp;Overview!E4&amp;" LV and HV charges in UKPN EPN Area (GSP Group _A)"</f>
        <v>Southern Electric Power Distribution plc - Effective from 1 April 2020 - Final LV and HV charges in UKPN EPN Area (GSP Group _A)</v>
      </c>
      <c r="B2" s="320"/>
      <c r="C2" s="320"/>
      <c r="D2" s="320"/>
      <c r="E2" s="320"/>
      <c r="F2" s="320"/>
      <c r="G2" s="320"/>
      <c r="H2" s="320"/>
      <c r="I2" s="320"/>
      <c r="J2" s="320"/>
      <c r="K2" s="320"/>
      <c r="L2" s="168"/>
      <c r="M2" s="169"/>
      <c r="N2" s="170"/>
      <c r="O2" s="170"/>
    </row>
    <row r="3" spans="1:15" s="95" customFormat="1" ht="15" customHeight="1">
      <c r="A3" s="93"/>
      <c r="B3" s="93"/>
      <c r="C3" s="93"/>
      <c r="D3" s="93"/>
      <c r="E3" s="93"/>
      <c r="F3" s="93"/>
      <c r="G3" s="93"/>
      <c r="H3" s="93"/>
      <c r="I3" s="93"/>
      <c r="J3" s="93"/>
      <c r="K3" s="93"/>
      <c r="L3" s="94"/>
      <c r="M3" s="94"/>
    </row>
    <row r="4" spans="1:15" ht="27" customHeight="1">
      <c r="A4" s="320" t="s">
        <v>496</v>
      </c>
      <c r="B4" s="320"/>
      <c r="C4" s="320"/>
      <c r="D4" s="320"/>
      <c r="E4" s="320"/>
      <c r="F4" s="93"/>
      <c r="G4" s="320" t="s">
        <v>495</v>
      </c>
      <c r="H4" s="320"/>
      <c r="I4" s="320"/>
      <c r="J4" s="320"/>
      <c r="K4" s="320"/>
      <c r="M4" s="2"/>
    </row>
    <row r="5" spans="1:15" ht="28.5" customHeight="1">
      <c r="A5" s="86" t="s">
        <v>80</v>
      </c>
      <c r="B5" s="186" t="s">
        <v>487</v>
      </c>
      <c r="C5" s="321" t="s">
        <v>488</v>
      </c>
      <c r="D5" s="322"/>
      <c r="E5" s="88" t="s">
        <v>489</v>
      </c>
      <c r="F5" s="93"/>
      <c r="G5" s="323"/>
      <c r="H5" s="324"/>
      <c r="I5" s="91" t="s">
        <v>493</v>
      </c>
      <c r="J5" s="92" t="s">
        <v>494</v>
      </c>
      <c r="K5" s="88" t="s">
        <v>489</v>
      </c>
      <c r="L5" s="93"/>
      <c r="M5" s="2"/>
    </row>
    <row r="6" spans="1:15" ht="65.25" customHeight="1">
      <c r="A6" s="89" t="s">
        <v>490</v>
      </c>
      <c r="B6" s="22" t="s">
        <v>717</v>
      </c>
      <c r="C6" s="332" t="s">
        <v>718</v>
      </c>
      <c r="D6" s="332"/>
      <c r="E6" s="185" t="s">
        <v>719</v>
      </c>
      <c r="F6" s="93"/>
      <c r="G6" s="333" t="s">
        <v>491</v>
      </c>
      <c r="H6" s="333"/>
      <c r="I6" s="22" t="s">
        <v>717</v>
      </c>
      <c r="J6" s="211" t="s">
        <v>718</v>
      </c>
      <c r="K6" s="185" t="s">
        <v>719</v>
      </c>
      <c r="L6" s="93"/>
      <c r="N6" s="4"/>
    </row>
    <row r="7" spans="1:15" ht="65.25" customHeight="1">
      <c r="A7" s="89" t="s">
        <v>83</v>
      </c>
      <c r="B7" s="206"/>
      <c r="C7" s="334"/>
      <c r="D7" s="334"/>
      <c r="E7" s="211" t="s">
        <v>720</v>
      </c>
      <c r="F7" s="93"/>
      <c r="G7" s="333" t="s">
        <v>721</v>
      </c>
      <c r="H7" s="333"/>
      <c r="I7" s="206"/>
      <c r="J7" s="211" t="s">
        <v>722</v>
      </c>
      <c r="K7" s="185" t="s">
        <v>719</v>
      </c>
      <c r="L7" s="93"/>
      <c r="N7" s="4"/>
    </row>
    <row r="8" spans="1:15" ht="45.75" customHeight="1">
      <c r="A8" s="90" t="s">
        <v>81</v>
      </c>
      <c r="B8" s="329" t="s">
        <v>723</v>
      </c>
      <c r="C8" s="330"/>
      <c r="D8" s="330"/>
      <c r="E8" s="331"/>
      <c r="F8" s="93"/>
      <c r="G8" s="329" t="s">
        <v>83</v>
      </c>
      <c r="H8" s="331"/>
      <c r="I8" s="206"/>
      <c r="J8" s="206"/>
      <c r="K8" s="211" t="s">
        <v>720</v>
      </c>
      <c r="L8" s="93"/>
      <c r="N8" s="4"/>
    </row>
    <row r="9" spans="1:15" s="95" customFormat="1" ht="21" customHeight="1">
      <c r="A9" s="93"/>
      <c r="B9" s="93"/>
      <c r="C9" s="93"/>
      <c r="D9" s="93"/>
      <c r="E9" s="93"/>
      <c r="F9" s="93"/>
      <c r="G9" s="325" t="s">
        <v>81</v>
      </c>
      <c r="H9" s="325"/>
      <c r="I9" s="326" t="s">
        <v>723</v>
      </c>
      <c r="J9" s="327"/>
      <c r="K9" s="328"/>
      <c r="L9" s="94"/>
      <c r="M9" s="94"/>
    </row>
    <row r="10" spans="1:15" s="95" customFormat="1" ht="21" customHeight="1">
      <c r="A10" s="93"/>
      <c r="B10" s="93"/>
      <c r="C10" s="93"/>
      <c r="D10" s="93"/>
      <c r="E10" s="93"/>
      <c r="F10" s="93"/>
      <c r="G10" s="93"/>
      <c r="H10" s="93"/>
      <c r="I10" s="93"/>
      <c r="J10" s="93"/>
      <c r="K10" s="93"/>
      <c r="L10" s="93"/>
      <c r="M10" s="94"/>
    </row>
    <row r="11" spans="1:15" s="95" customFormat="1" ht="12.75" customHeight="1">
      <c r="A11" s="93"/>
      <c r="B11" s="93"/>
      <c r="C11" s="93"/>
      <c r="D11" s="93"/>
      <c r="E11" s="93"/>
      <c r="F11" s="93"/>
      <c r="G11" s="93"/>
      <c r="H11" s="93"/>
      <c r="I11" s="93"/>
      <c r="J11" s="93"/>
      <c r="K11" s="93"/>
      <c r="L11" s="94"/>
      <c r="M11" s="94"/>
    </row>
    <row r="12" spans="1:15"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5" ht="32.25" customHeight="1">
      <c r="A13" s="17" t="s">
        <v>0</v>
      </c>
      <c r="B13" s="47" t="s">
        <v>8203</v>
      </c>
      <c r="C13" s="74">
        <v>1</v>
      </c>
      <c r="D13" s="48">
        <v>2.194</v>
      </c>
      <c r="E13" s="49"/>
      <c r="F13" s="49"/>
      <c r="G13" s="54">
        <v>4.84</v>
      </c>
      <c r="H13" s="55"/>
      <c r="I13" s="55"/>
      <c r="J13" s="49"/>
      <c r="K13" s="51"/>
    </row>
    <row r="14" spans="1:15" ht="32.25" customHeight="1">
      <c r="A14" s="17" t="s">
        <v>1</v>
      </c>
      <c r="B14" s="47" t="s">
        <v>8204</v>
      </c>
      <c r="C14" s="74">
        <v>2</v>
      </c>
      <c r="D14" s="48">
        <v>2.8290000000000002</v>
      </c>
      <c r="E14" s="48">
        <v>0.18</v>
      </c>
      <c r="F14" s="49"/>
      <c r="G14" s="54">
        <v>4.84</v>
      </c>
      <c r="H14" s="55"/>
      <c r="I14" s="55"/>
      <c r="J14" s="49"/>
      <c r="K14" s="51"/>
    </row>
    <row r="15" spans="1:15" ht="32.25" customHeight="1">
      <c r="A15" s="17" t="s">
        <v>11</v>
      </c>
      <c r="B15" s="47" t="s">
        <v>8205</v>
      </c>
      <c r="C15" s="74">
        <v>2</v>
      </c>
      <c r="D15" s="48">
        <v>0.24199999999999999</v>
      </c>
      <c r="E15" s="49"/>
      <c r="F15" s="49"/>
      <c r="G15" s="55"/>
      <c r="H15" s="55"/>
      <c r="I15" s="55"/>
      <c r="J15" s="49"/>
      <c r="K15" s="51"/>
    </row>
    <row r="16" spans="1:15" s="4" customFormat="1" ht="32.25" customHeight="1">
      <c r="A16" s="17" t="s">
        <v>12</v>
      </c>
      <c r="B16" s="52" t="s">
        <v>8206</v>
      </c>
      <c r="C16" s="74">
        <v>3</v>
      </c>
      <c r="D16" s="48">
        <v>1.69</v>
      </c>
      <c r="E16" s="49"/>
      <c r="F16" s="49"/>
      <c r="G16" s="54">
        <v>4.84</v>
      </c>
      <c r="H16" s="55"/>
      <c r="I16" s="55"/>
      <c r="J16" s="49"/>
      <c r="K16" s="51"/>
      <c r="N16" s="2"/>
      <c r="O16" s="2"/>
    </row>
    <row r="17" spans="1:15" s="4" customFormat="1" ht="32.25" customHeight="1">
      <c r="A17" s="17" t="s">
        <v>13</v>
      </c>
      <c r="B17" s="47" t="s">
        <v>8207</v>
      </c>
      <c r="C17" s="74">
        <v>4</v>
      </c>
      <c r="D17" s="48">
        <v>2.052</v>
      </c>
      <c r="E17" s="48">
        <v>0.16</v>
      </c>
      <c r="F17" s="49"/>
      <c r="G17" s="54">
        <v>4.84</v>
      </c>
      <c r="H17" s="55"/>
      <c r="I17" s="55"/>
      <c r="J17" s="49"/>
      <c r="K17" s="51"/>
      <c r="N17" s="2"/>
      <c r="O17" s="2"/>
    </row>
    <row r="18" spans="1:15" s="4" customFormat="1" ht="32.25" customHeight="1">
      <c r="A18" s="17" t="s">
        <v>14</v>
      </c>
      <c r="B18" s="47" t="s">
        <v>8205</v>
      </c>
      <c r="C18" s="74">
        <v>4</v>
      </c>
      <c r="D18" s="48">
        <v>0.31</v>
      </c>
      <c r="E18" s="49"/>
      <c r="F18" s="49"/>
      <c r="G18" s="55"/>
      <c r="H18" s="55"/>
      <c r="I18" s="55"/>
      <c r="J18" s="49"/>
      <c r="K18" s="51"/>
      <c r="N18" s="2"/>
      <c r="O18" s="2"/>
    </row>
    <row r="19" spans="1:15" s="4" customFormat="1" ht="32.25" customHeight="1">
      <c r="A19" s="17" t="s">
        <v>2</v>
      </c>
      <c r="B19" s="52" t="s">
        <v>8208</v>
      </c>
      <c r="C19" s="74" t="s">
        <v>20</v>
      </c>
      <c r="D19" s="48">
        <v>2.222</v>
      </c>
      <c r="E19" s="48">
        <v>0.14199999999999999</v>
      </c>
      <c r="F19" s="49"/>
      <c r="G19" s="54">
        <v>51.55</v>
      </c>
      <c r="H19" s="55"/>
      <c r="I19" s="55"/>
      <c r="J19" s="49"/>
      <c r="K19" s="51"/>
      <c r="N19" s="2"/>
      <c r="O19" s="2"/>
    </row>
    <row r="20" spans="1:15" s="4" customFormat="1" ht="32.25" customHeight="1">
      <c r="A20" s="17" t="s">
        <v>15</v>
      </c>
      <c r="B20" s="269"/>
      <c r="C20" s="74" t="s">
        <v>20</v>
      </c>
      <c r="D20" s="48">
        <v>1.1459999999999999</v>
      </c>
      <c r="E20" s="48">
        <v>0.108</v>
      </c>
      <c r="F20" s="49"/>
      <c r="G20" s="54">
        <v>7.48</v>
      </c>
      <c r="H20" s="55"/>
      <c r="I20" s="55"/>
      <c r="J20" s="49"/>
      <c r="K20" s="51"/>
      <c r="N20" s="2"/>
      <c r="O20" s="2"/>
    </row>
    <row r="21" spans="1:15" s="4" customFormat="1" ht="32.25" customHeight="1">
      <c r="A21" s="17" t="s">
        <v>16</v>
      </c>
      <c r="B21" s="269"/>
      <c r="C21" s="74" t="s">
        <v>20</v>
      </c>
      <c r="D21" s="48">
        <v>0.747</v>
      </c>
      <c r="E21" s="48">
        <v>0.09</v>
      </c>
      <c r="F21" s="49"/>
      <c r="G21" s="54">
        <v>102.89</v>
      </c>
      <c r="H21" s="55"/>
      <c r="I21" s="55"/>
      <c r="J21" s="49"/>
      <c r="K21" s="51"/>
      <c r="N21" s="2"/>
      <c r="O21" s="2"/>
    </row>
    <row r="22" spans="1:15" s="4" customFormat="1" ht="32.25" customHeight="1">
      <c r="A22" s="17" t="s">
        <v>558</v>
      </c>
      <c r="B22" s="47" t="s">
        <v>8209</v>
      </c>
      <c r="C22" s="74">
        <v>0</v>
      </c>
      <c r="D22" s="156">
        <v>15.282999999999999</v>
      </c>
      <c r="E22" s="157">
        <v>0.48599999999999999</v>
      </c>
      <c r="F22" s="158">
        <v>0.13500000000000001</v>
      </c>
      <c r="G22" s="54">
        <v>4.84</v>
      </c>
      <c r="H22" s="55"/>
      <c r="I22" s="55"/>
      <c r="J22" s="49"/>
      <c r="K22" s="51"/>
      <c r="N22" s="2"/>
      <c r="O22" s="2"/>
    </row>
    <row r="23" spans="1:15" s="4" customFormat="1" ht="32.25" customHeight="1">
      <c r="A23" s="17" t="s">
        <v>559</v>
      </c>
      <c r="B23" s="47" t="s">
        <v>8210</v>
      </c>
      <c r="C23" s="74">
        <v>0</v>
      </c>
      <c r="D23" s="156">
        <v>13.13</v>
      </c>
      <c r="E23" s="157">
        <v>0.42899999999999999</v>
      </c>
      <c r="F23" s="158">
        <v>0.127</v>
      </c>
      <c r="G23" s="54">
        <v>5.42</v>
      </c>
      <c r="H23" s="55"/>
      <c r="I23" s="55"/>
      <c r="J23" s="49"/>
      <c r="K23" s="51"/>
      <c r="N23" s="2"/>
      <c r="O23" s="2"/>
    </row>
    <row r="24" spans="1:15" s="4" customFormat="1" ht="32.25" customHeight="1">
      <c r="A24" s="17" t="s">
        <v>17</v>
      </c>
      <c r="B24" s="51" t="s">
        <v>8211</v>
      </c>
      <c r="C24" s="74">
        <v>0</v>
      </c>
      <c r="D24" s="156">
        <v>9.8000000000000007</v>
      </c>
      <c r="E24" s="157">
        <v>0.314</v>
      </c>
      <c r="F24" s="158">
        <v>0.11</v>
      </c>
      <c r="G24" s="54">
        <v>12.76</v>
      </c>
      <c r="H24" s="54">
        <v>3.64</v>
      </c>
      <c r="I24" s="155">
        <v>7.56</v>
      </c>
      <c r="J24" s="48">
        <v>0.315</v>
      </c>
      <c r="K24" s="51"/>
      <c r="N24" s="2"/>
      <c r="O24" s="2"/>
    </row>
    <row r="25" spans="1:15" s="4" customFormat="1" ht="32.25" customHeight="1">
      <c r="A25" s="17" t="s">
        <v>18</v>
      </c>
      <c r="B25" s="51">
        <v>439</v>
      </c>
      <c r="C25" s="74">
        <v>0</v>
      </c>
      <c r="D25" s="156">
        <v>7.1040000000000001</v>
      </c>
      <c r="E25" s="157">
        <v>0.215</v>
      </c>
      <c r="F25" s="158">
        <v>9.6000000000000002E-2</v>
      </c>
      <c r="G25" s="54">
        <v>7.48</v>
      </c>
      <c r="H25" s="54">
        <v>5.18</v>
      </c>
      <c r="I25" s="155">
        <v>6.8</v>
      </c>
      <c r="J25" s="48">
        <v>0.20799999999999999</v>
      </c>
      <c r="K25" s="51"/>
      <c r="N25" s="2"/>
      <c r="O25" s="2"/>
    </row>
    <row r="26" spans="1:15" s="4" customFormat="1" ht="32.25" customHeight="1">
      <c r="A26" s="17" t="s">
        <v>19</v>
      </c>
      <c r="B26" s="51" t="s">
        <v>8212</v>
      </c>
      <c r="C26" s="74">
        <v>0</v>
      </c>
      <c r="D26" s="156">
        <v>5.7649999999999997</v>
      </c>
      <c r="E26" s="157">
        <v>0.17399999999999999</v>
      </c>
      <c r="F26" s="158">
        <v>0.09</v>
      </c>
      <c r="G26" s="54">
        <v>102.89</v>
      </c>
      <c r="H26" s="54">
        <v>4.28</v>
      </c>
      <c r="I26" s="155">
        <v>6.02</v>
      </c>
      <c r="J26" s="48">
        <v>0.16700000000000001</v>
      </c>
      <c r="K26" s="51"/>
      <c r="N26" s="2"/>
      <c r="O26" s="2"/>
    </row>
    <row r="27" spans="1:15" s="4" customFormat="1" ht="32.25" customHeight="1">
      <c r="A27" s="17" t="s">
        <v>181</v>
      </c>
      <c r="B27" s="51" t="s">
        <v>8781</v>
      </c>
      <c r="C27" s="74">
        <v>8</v>
      </c>
      <c r="D27" s="48">
        <v>2.1190000000000002</v>
      </c>
      <c r="E27" s="49"/>
      <c r="F27" s="49"/>
      <c r="G27" s="55"/>
      <c r="H27" s="55"/>
      <c r="I27" s="55"/>
      <c r="J27" s="49"/>
      <c r="K27" s="51"/>
      <c r="N27" s="2"/>
      <c r="O27" s="2"/>
    </row>
    <row r="28" spans="1:15" s="4" customFormat="1" ht="32.25" customHeight="1">
      <c r="A28" s="17" t="s">
        <v>182</v>
      </c>
      <c r="B28" s="51" t="s">
        <v>8213</v>
      </c>
      <c r="C28" s="74">
        <v>1</v>
      </c>
      <c r="D28" s="48">
        <v>2.9430000000000001</v>
      </c>
      <c r="E28" s="49"/>
      <c r="F28" s="49"/>
      <c r="G28" s="55"/>
      <c r="H28" s="55"/>
      <c r="I28" s="55"/>
      <c r="J28" s="49"/>
      <c r="K28" s="51"/>
      <c r="N28" s="2"/>
      <c r="O28" s="2"/>
    </row>
    <row r="29" spans="1:15" s="4" customFormat="1" ht="32.25" customHeight="1">
      <c r="A29" s="17" t="s">
        <v>183</v>
      </c>
      <c r="B29" s="51" t="s">
        <v>8214</v>
      </c>
      <c r="C29" s="74">
        <v>1</v>
      </c>
      <c r="D29" s="48">
        <v>4.8689999999999998</v>
      </c>
      <c r="E29" s="49"/>
      <c r="F29" s="49"/>
      <c r="G29" s="55"/>
      <c r="H29" s="55"/>
      <c r="I29" s="55"/>
      <c r="J29" s="49"/>
      <c r="K29" s="51"/>
      <c r="N29" s="2"/>
      <c r="O29" s="2"/>
    </row>
    <row r="30" spans="1:15" s="4" customFormat="1" ht="32.25" customHeight="1">
      <c r="A30" s="17" t="s">
        <v>184</v>
      </c>
      <c r="B30" s="51" t="s">
        <v>8215</v>
      </c>
      <c r="C30" s="74">
        <v>1</v>
      </c>
      <c r="D30" s="48">
        <v>1.581</v>
      </c>
      <c r="E30" s="49"/>
      <c r="F30" s="49"/>
      <c r="G30" s="55"/>
      <c r="H30" s="55"/>
      <c r="I30" s="55"/>
      <c r="J30" s="49"/>
      <c r="K30" s="51"/>
      <c r="N30" s="2"/>
      <c r="O30" s="2"/>
    </row>
    <row r="31" spans="1:15" s="4" customFormat="1" ht="32.25" customHeight="1">
      <c r="A31" s="17" t="s">
        <v>3</v>
      </c>
      <c r="B31" s="51">
        <v>530</v>
      </c>
      <c r="C31" s="74">
        <v>0</v>
      </c>
      <c r="D31" s="159">
        <v>40.981999999999999</v>
      </c>
      <c r="E31" s="160">
        <v>1.125</v>
      </c>
      <c r="F31" s="158">
        <v>0.78100000000000003</v>
      </c>
      <c r="G31" s="55"/>
      <c r="H31" s="55"/>
      <c r="I31" s="55"/>
      <c r="J31" s="49"/>
      <c r="K31" s="51"/>
      <c r="N31" s="2"/>
      <c r="O31" s="2"/>
    </row>
    <row r="32" spans="1:15" s="4" customFormat="1" ht="32.25" customHeight="1">
      <c r="A32" s="17" t="s">
        <v>560</v>
      </c>
      <c r="B32" s="52" t="s">
        <v>8782</v>
      </c>
      <c r="C32" s="74" t="s">
        <v>821</v>
      </c>
      <c r="D32" s="48">
        <v>-0.98299999999999998</v>
      </c>
      <c r="E32" s="49"/>
      <c r="F32" s="49"/>
      <c r="G32" s="54">
        <v>0</v>
      </c>
      <c r="H32" s="55"/>
      <c r="I32" s="55"/>
      <c r="J32" s="49"/>
      <c r="K32" s="51"/>
      <c r="N32" s="2"/>
      <c r="O32" s="2"/>
    </row>
    <row r="33" spans="1:15" s="4" customFormat="1" ht="32.25" customHeight="1">
      <c r="A33" s="17" t="s">
        <v>10</v>
      </c>
      <c r="B33" s="269"/>
      <c r="C33" s="74">
        <v>8</v>
      </c>
      <c r="D33" s="48">
        <v>-0.86899999999999999</v>
      </c>
      <c r="E33" s="49"/>
      <c r="F33" s="49"/>
      <c r="G33" s="54">
        <v>0</v>
      </c>
      <c r="H33" s="55"/>
      <c r="I33" s="55"/>
      <c r="J33" s="49"/>
      <c r="K33" s="51"/>
      <c r="N33" s="2"/>
      <c r="O33" s="2"/>
    </row>
    <row r="34" spans="1:15" s="4" customFormat="1" ht="32.25" customHeight="1">
      <c r="A34" s="17" t="s">
        <v>4</v>
      </c>
      <c r="B34" s="47">
        <v>307</v>
      </c>
      <c r="C34" s="74">
        <v>0</v>
      </c>
      <c r="D34" s="48">
        <v>-0.98299999999999998</v>
      </c>
      <c r="E34" s="49"/>
      <c r="F34" s="49"/>
      <c r="G34" s="54">
        <v>0</v>
      </c>
      <c r="H34" s="55"/>
      <c r="I34" s="55"/>
      <c r="J34" s="48">
        <v>0.28899999999999998</v>
      </c>
      <c r="K34" s="51"/>
      <c r="N34" s="2"/>
      <c r="O34" s="2"/>
    </row>
    <row r="35" spans="1:15" s="4" customFormat="1" ht="32.25" customHeight="1">
      <c r="A35" s="17" t="s">
        <v>691</v>
      </c>
      <c r="B35" s="51">
        <v>13</v>
      </c>
      <c r="C35" s="74">
        <v>0</v>
      </c>
      <c r="D35" s="48">
        <v>-0.98299999999999998</v>
      </c>
      <c r="E35" s="49"/>
      <c r="F35" s="49"/>
      <c r="G35" s="54">
        <v>0</v>
      </c>
      <c r="H35" s="55"/>
      <c r="I35" s="55"/>
      <c r="J35" s="49"/>
      <c r="K35" s="51"/>
      <c r="N35" s="2"/>
      <c r="O35" s="2"/>
    </row>
    <row r="36" spans="1:15" s="4" customFormat="1" ht="32.25" customHeight="1">
      <c r="A36" s="17" t="s">
        <v>5</v>
      </c>
      <c r="B36" s="51">
        <v>9</v>
      </c>
      <c r="C36" s="74">
        <v>0</v>
      </c>
      <c r="D36" s="156">
        <v>-9.6669999999999998</v>
      </c>
      <c r="E36" s="157">
        <v>-0.25900000000000001</v>
      </c>
      <c r="F36" s="158">
        <v>-3.5999999999999997E-2</v>
      </c>
      <c r="G36" s="54">
        <v>0</v>
      </c>
      <c r="H36" s="55"/>
      <c r="I36" s="55"/>
      <c r="J36" s="48">
        <v>0.28899999999999998</v>
      </c>
      <c r="K36" s="51"/>
      <c r="N36" s="2"/>
      <c r="O36" s="2"/>
    </row>
    <row r="37" spans="1:15" s="4" customFormat="1" ht="32.25" customHeight="1">
      <c r="A37" s="17" t="s">
        <v>692</v>
      </c>
      <c r="B37" s="51">
        <v>14</v>
      </c>
      <c r="C37" s="74">
        <v>0</v>
      </c>
      <c r="D37" s="156">
        <v>-9.6669999999999998</v>
      </c>
      <c r="E37" s="157">
        <v>-0.25900000000000001</v>
      </c>
      <c r="F37" s="158">
        <v>-3.5999999999999997E-2</v>
      </c>
      <c r="G37" s="54">
        <v>0</v>
      </c>
      <c r="H37" s="55"/>
      <c r="I37" s="55"/>
      <c r="J37" s="49"/>
      <c r="K37" s="51"/>
      <c r="N37" s="2"/>
      <c r="O37" s="2"/>
    </row>
    <row r="38" spans="1:15" s="4" customFormat="1" ht="32.25" customHeight="1">
      <c r="A38" s="17" t="s">
        <v>6</v>
      </c>
      <c r="B38" s="51">
        <v>11</v>
      </c>
      <c r="C38" s="74">
        <v>0</v>
      </c>
      <c r="D38" s="48">
        <v>-0.86899999999999999</v>
      </c>
      <c r="E38" s="49"/>
      <c r="F38" s="49"/>
      <c r="G38" s="54">
        <v>0</v>
      </c>
      <c r="H38" s="55"/>
      <c r="I38" s="55"/>
      <c r="J38" s="48">
        <v>0.255</v>
      </c>
      <c r="K38" s="51"/>
      <c r="N38" s="2"/>
      <c r="O38" s="2"/>
    </row>
    <row r="39" spans="1:15" s="4" customFormat="1" ht="32.25" customHeight="1">
      <c r="A39" s="17" t="s">
        <v>693</v>
      </c>
      <c r="B39" s="51">
        <v>75</v>
      </c>
      <c r="C39" s="74">
        <v>0</v>
      </c>
      <c r="D39" s="48">
        <v>-0.86899999999999999</v>
      </c>
      <c r="E39" s="49"/>
      <c r="F39" s="49"/>
      <c r="G39" s="54">
        <v>0</v>
      </c>
      <c r="H39" s="55"/>
      <c r="I39" s="55"/>
      <c r="J39" s="49"/>
      <c r="K39" s="51"/>
      <c r="N39" s="2"/>
      <c r="O39" s="2"/>
    </row>
    <row r="40" spans="1:15" s="4" customFormat="1" ht="32.25" customHeight="1">
      <c r="A40" s="17" t="s">
        <v>7</v>
      </c>
      <c r="B40" s="51">
        <v>10</v>
      </c>
      <c r="C40" s="74">
        <v>0</v>
      </c>
      <c r="D40" s="156">
        <v>-8.6180000000000003</v>
      </c>
      <c r="E40" s="157">
        <v>-0.217</v>
      </c>
      <c r="F40" s="158">
        <v>-2.9000000000000001E-2</v>
      </c>
      <c r="G40" s="54">
        <v>0</v>
      </c>
      <c r="H40" s="55"/>
      <c r="I40" s="55"/>
      <c r="J40" s="48">
        <v>0.255</v>
      </c>
      <c r="K40" s="51"/>
      <c r="N40" s="2"/>
      <c r="O40" s="2"/>
    </row>
    <row r="41" spans="1:15" s="4" customFormat="1" ht="32.25" customHeight="1">
      <c r="A41" s="17" t="s">
        <v>694</v>
      </c>
      <c r="B41" s="51">
        <v>76</v>
      </c>
      <c r="C41" s="74">
        <v>0</v>
      </c>
      <c r="D41" s="156">
        <v>-8.6180000000000003</v>
      </c>
      <c r="E41" s="157">
        <v>-0.217</v>
      </c>
      <c r="F41" s="158">
        <v>-2.9000000000000001E-2</v>
      </c>
      <c r="G41" s="54">
        <v>0</v>
      </c>
      <c r="H41" s="55"/>
      <c r="I41" s="55"/>
      <c r="J41" s="49"/>
      <c r="K41" s="51"/>
      <c r="N41" s="2"/>
      <c r="O41" s="2"/>
    </row>
    <row r="42" spans="1:15" s="4" customFormat="1" ht="32.25" customHeight="1">
      <c r="A42" s="17" t="s">
        <v>8</v>
      </c>
      <c r="B42" s="51">
        <v>308</v>
      </c>
      <c r="C42" s="74">
        <v>0</v>
      </c>
      <c r="D42" s="48">
        <v>-0.621</v>
      </c>
      <c r="E42" s="49"/>
      <c r="F42" s="49"/>
      <c r="G42" s="54">
        <v>9.02</v>
      </c>
      <c r="H42" s="55"/>
      <c r="I42" s="55"/>
      <c r="J42" s="48">
        <v>0.20699999999999999</v>
      </c>
      <c r="K42" s="51"/>
      <c r="N42" s="2"/>
      <c r="O42" s="2"/>
    </row>
    <row r="43" spans="1:15" s="4" customFormat="1" ht="32.25" customHeight="1">
      <c r="A43" s="17" t="s">
        <v>695</v>
      </c>
      <c r="B43" s="51">
        <v>77</v>
      </c>
      <c r="C43" s="74">
        <v>0</v>
      </c>
      <c r="D43" s="48">
        <v>-0.621</v>
      </c>
      <c r="E43" s="49"/>
      <c r="F43" s="49"/>
      <c r="G43" s="54">
        <v>9.02</v>
      </c>
      <c r="H43" s="55"/>
      <c r="I43" s="55"/>
      <c r="J43" s="49"/>
      <c r="K43" s="51"/>
      <c r="N43" s="2"/>
      <c r="O43" s="2"/>
    </row>
    <row r="44" spans="1:15" s="4" customFormat="1" ht="32.25" customHeight="1">
      <c r="A44" s="17" t="s">
        <v>9</v>
      </c>
      <c r="B44" s="51">
        <v>12</v>
      </c>
      <c r="C44" s="74">
        <v>0</v>
      </c>
      <c r="D44" s="156">
        <v>-6.343</v>
      </c>
      <c r="E44" s="157">
        <v>-0.12</v>
      </c>
      <c r="F44" s="158">
        <v>-1.4E-2</v>
      </c>
      <c r="G44" s="54">
        <v>9.02</v>
      </c>
      <c r="H44" s="55"/>
      <c r="I44" s="55"/>
      <c r="J44" s="48">
        <v>0.20699999999999999</v>
      </c>
      <c r="K44" s="51"/>
      <c r="N44" s="2"/>
      <c r="O44" s="2"/>
    </row>
    <row r="45" spans="1:15" s="4" customFormat="1" ht="32.25" customHeight="1">
      <c r="A45" s="17" t="s">
        <v>696</v>
      </c>
      <c r="B45" s="51">
        <v>78</v>
      </c>
      <c r="C45" s="74">
        <v>0</v>
      </c>
      <c r="D45" s="156">
        <v>-6.343</v>
      </c>
      <c r="E45" s="157">
        <v>-0.12</v>
      </c>
      <c r="F45" s="158">
        <v>-1.4E-2</v>
      </c>
      <c r="G45" s="54">
        <v>9.02</v>
      </c>
      <c r="H45" s="55"/>
      <c r="I45" s="55"/>
      <c r="J45" s="49"/>
      <c r="K45" s="51"/>
      <c r="N45" s="2"/>
      <c r="O45" s="2"/>
    </row>
  </sheetData>
  <mergeCells count="14">
    <mergeCell ref="G9:H9"/>
    <mergeCell ref="I9:K9"/>
    <mergeCell ref="B8:E8"/>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0"/>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4" ht="27.75" customHeight="1">
      <c r="A1" s="14" t="s">
        <v>87</v>
      </c>
      <c r="B1" s="379"/>
      <c r="C1" s="379"/>
      <c r="D1" s="379"/>
      <c r="F1" s="380"/>
      <c r="G1" s="380"/>
      <c r="H1" s="380"/>
      <c r="I1" s="4"/>
      <c r="J1" s="2"/>
      <c r="K1" s="2"/>
    </row>
    <row r="2" spans="1:14" ht="31.5" customHeight="1">
      <c r="A2" s="381" t="str">
        <f>Overview!B4&amp; " - Effective from "&amp;Overview!D4&amp;" - "&amp;Overview!E4&amp;" LDNO tariffs in NPG Northeast Area (GSP Group _F)"</f>
        <v>Southern Electric Power Distribution plc - Effective from 1 April 2020 - Final LDNO tariffs in NPG Northeast Area (GSP Group _F)</v>
      </c>
      <c r="B2" s="381"/>
      <c r="C2" s="381"/>
      <c r="D2" s="381"/>
      <c r="E2" s="381"/>
      <c r="F2" s="381"/>
      <c r="G2" s="381"/>
      <c r="H2" s="381"/>
      <c r="I2" s="381"/>
      <c r="J2" s="381"/>
    </row>
    <row r="3" spans="1:14" ht="8.25" customHeight="1">
      <c r="A3" s="97"/>
      <c r="B3" s="97"/>
      <c r="C3" s="97"/>
      <c r="D3" s="97"/>
      <c r="E3" s="97"/>
      <c r="F3" s="97"/>
      <c r="G3" s="97"/>
      <c r="H3" s="97"/>
      <c r="I3" s="97"/>
      <c r="J3" s="97"/>
    </row>
    <row r="4" spans="1:14" s="117" customFormat="1" ht="27" customHeight="1">
      <c r="A4" s="381" t="s">
        <v>496</v>
      </c>
      <c r="B4" s="381"/>
      <c r="C4" s="381"/>
      <c r="D4" s="381"/>
      <c r="E4" s="173"/>
      <c r="F4" s="381" t="s">
        <v>495</v>
      </c>
      <c r="G4" s="381"/>
      <c r="H4" s="381"/>
      <c r="I4" s="381"/>
      <c r="J4" s="381"/>
      <c r="K4" s="174"/>
      <c r="L4" s="174"/>
    </row>
    <row r="5" spans="1:14" s="117" customFormat="1" ht="32.25" customHeight="1">
      <c r="A5" s="175" t="s">
        <v>80</v>
      </c>
      <c r="B5" s="176" t="s">
        <v>487</v>
      </c>
      <c r="C5" s="177" t="s">
        <v>488</v>
      </c>
      <c r="D5" s="178" t="s">
        <v>489</v>
      </c>
      <c r="E5" s="97"/>
      <c r="F5" s="382"/>
      <c r="G5" s="383"/>
      <c r="H5" s="179" t="s">
        <v>493</v>
      </c>
      <c r="I5" s="180" t="s">
        <v>494</v>
      </c>
      <c r="J5" s="178" t="s">
        <v>489</v>
      </c>
      <c r="K5" s="97"/>
      <c r="L5" s="174"/>
      <c r="M5" s="174"/>
    </row>
    <row r="6" spans="1:14" ht="56.25" customHeight="1">
      <c r="A6" s="89" t="s">
        <v>490</v>
      </c>
      <c r="B6" s="211" t="s">
        <v>747</v>
      </c>
      <c r="C6" s="211" t="s">
        <v>748</v>
      </c>
      <c r="D6" s="211" t="s">
        <v>749</v>
      </c>
      <c r="E6" s="93"/>
      <c r="F6" s="353" t="s">
        <v>491</v>
      </c>
      <c r="G6" s="353"/>
      <c r="H6" s="22" t="s">
        <v>747</v>
      </c>
      <c r="I6" s="211" t="s">
        <v>748</v>
      </c>
      <c r="J6" s="211" t="s">
        <v>749</v>
      </c>
      <c r="K6" s="87"/>
      <c r="L6" s="87"/>
    </row>
    <row r="7" spans="1:14" ht="56.25" customHeight="1">
      <c r="A7" s="89" t="s">
        <v>83</v>
      </c>
      <c r="B7" s="202">
        <v>0</v>
      </c>
      <c r="C7" s="202">
        <v>0</v>
      </c>
      <c r="D7" s="211" t="s">
        <v>731</v>
      </c>
      <c r="E7" s="93"/>
      <c r="F7" s="353" t="s">
        <v>750</v>
      </c>
      <c r="G7" s="353"/>
      <c r="H7" s="202">
        <v>0</v>
      </c>
      <c r="I7" s="211" t="s">
        <v>751</v>
      </c>
      <c r="J7" s="211" t="s">
        <v>749</v>
      </c>
      <c r="K7" s="87"/>
      <c r="L7" s="87"/>
    </row>
    <row r="8" spans="1:14" ht="55.5" customHeight="1">
      <c r="A8" s="215" t="s">
        <v>81</v>
      </c>
      <c r="B8" s="348" t="s">
        <v>82</v>
      </c>
      <c r="C8" s="349"/>
      <c r="D8" s="350"/>
      <c r="E8" s="93"/>
      <c r="F8" s="353" t="s">
        <v>724</v>
      </c>
      <c r="G8" s="353"/>
      <c r="H8" s="202">
        <v>0</v>
      </c>
      <c r="I8" s="202">
        <v>0</v>
      </c>
      <c r="J8" s="211" t="s">
        <v>731</v>
      </c>
      <c r="K8" s="87"/>
      <c r="L8" s="87"/>
    </row>
    <row r="9" spans="1:14" s="95" customFormat="1" ht="21" customHeight="1">
      <c r="B9" s="93"/>
      <c r="C9" s="93"/>
      <c r="D9" s="93"/>
      <c r="E9" s="204"/>
      <c r="F9" s="325" t="s">
        <v>81</v>
      </c>
      <c r="G9" s="325"/>
      <c r="H9" s="384" t="s">
        <v>82</v>
      </c>
      <c r="I9" s="384"/>
      <c r="J9" s="384"/>
    </row>
    <row r="10" spans="1:14" s="87" customFormat="1" ht="36" customHeight="1">
      <c r="A10" s="93"/>
      <c r="B10" s="93"/>
      <c r="C10" s="93"/>
      <c r="D10" s="93"/>
      <c r="E10" s="93"/>
      <c r="F10" s="93"/>
      <c r="G10" s="93"/>
      <c r="H10" s="93"/>
      <c r="I10" s="93"/>
      <c r="J10" s="93"/>
      <c r="K10" s="93"/>
      <c r="L10" s="93"/>
      <c r="M10" s="59"/>
      <c r="N10" s="59"/>
    </row>
    <row r="11" spans="1:14" s="95" customFormat="1" ht="12" customHeight="1">
      <c r="A11" s="93"/>
      <c r="B11" s="93"/>
      <c r="C11" s="93"/>
      <c r="D11" s="93"/>
      <c r="E11" s="93"/>
      <c r="F11" s="98"/>
      <c r="G11" s="98"/>
      <c r="H11" s="99"/>
      <c r="I11" s="99"/>
      <c r="J11" s="99"/>
      <c r="K11" s="94"/>
      <c r="L11" s="94"/>
    </row>
    <row r="12" spans="1:14" ht="66" customHeight="1">
      <c r="A12" s="42" t="s">
        <v>683</v>
      </c>
      <c r="B12" s="42" t="s">
        <v>193</v>
      </c>
      <c r="C12" s="25" t="s">
        <v>92</v>
      </c>
      <c r="D12" s="293" t="s">
        <v>629</v>
      </c>
      <c r="E12" s="293" t="s">
        <v>630</v>
      </c>
      <c r="F12" s="293" t="s">
        <v>631</v>
      </c>
      <c r="G12" s="25" t="s">
        <v>93</v>
      </c>
      <c r="H12" s="25" t="s">
        <v>94</v>
      </c>
      <c r="I12" s="25" t="s">
        <v>684</v>
      </c>
      <c r="J12" s="25" t="s">
        <v>452</v>
      </c>
      <c r="K12" s="2"/>
    </row>
    <row r="13" spans="1:14" ht="27" customHeight="1">
      <c r="A13" s="26" t="s">
        <v>21</v>
      </c>
      <c r="B13" s="268"/>
      <c r="C13" s="53">
        <v>1</v>
      </c>
      <c r="D13" s="254">
        <v>1.444</v>
      </c>
      <c r="E13" s="255">
        <v>0</v>
      </c>
      <c r="F13" s="255">
        <v>0</v>
      </c>
      <c r="G13" s="256">
        <v>3.98</v>
      </c>
      <c r="H13" s="257">
        <v>0</v>
      </c>
      <c r="I13" s="265">
        <v>0</v>
      </c>
      <c r="J13" s="255">
        <v>0</v>
      </c>
      <c r="K13" s="2"/>
    </row>
    <row r="14" spans="1:14" ht="27" customHeight="1">
      <c r="A14" s="26" t="s">
        <v>22</v>
      </c>
      <c r="B14" s="268"/>
      <c r="C14" s="53">
        <v>2</v>
      </c>
      <c r="D14" s="254">
        <v>1.6419999999999999</v>
      </c>
      <c r="E14" s="254">
        <v>0.67400000000000004</v>
      </c>
      <c r="F14" s="255">
        <v>0</v>
      </c>
      <c r="G14" s="256">
        <v>3.98</v>
      </c>
      <c r="H14" s="257">
        <v>0</v>
      </c>
      <c r="I14" s="265">
        <v>0</v>
      </c>
      <c r="J14" s="255">
        <v>0</v>
      </c>
      <c r="K14" s="2"/>
    </row>
    <row r="15" spans="1:14" ht="27" customHeight="1">
      <c r="A15" s="26" t="s">
        <v>23</v>
      </c>
      <c r="B15" s="268"/>
      <c r="C15" s="53">
        <v>2</v>
      </c>
      <c r="D15" s="254">
        <v>0.749</v>
      </c>
      <c r="E15" s="255">
        <v>0</v>
      </c>
      <c r="F15" s="255">
        <v>0</v>
      </c>
      <c r="G15" s="257">
        <v>0</v>
      </c>
      <c r="H15" s="257">
        <v>0</v>
      </c>
      <c r="I15" s="265">
        <v>0</v>
      </c>
      <c r="J15" s="255">
        <v>0</v>
      </c>
      <c r="K15" s="2"/>
    </row>
    <row r="16" spans="1:14" ht="27" customHeight="1">
      <c r="A16" s="26" t="s">
        <v>24</v>
      </c>
      <c r="B16" s="268"/>
      <c r="C16" s="53">
        <v>3</v>
      </c>
      <c r="D16" s="254">
        <v>1.5189999999999999</v>
      </c>
      <c r="E16" s="255">
        <v>0</v>
      </c>
      <c r="F16" s="255">
        <v>0</v>
      </c>
      <c r="G16" s="256">
        <v>4.2</v>
      </c>
      <c r="H16" s="257">
        <v>0</v>
      </c>
      <c r="I16" s="265">
        <v>0</v>
      </c>
      <c r="J16" s="255">
        <v>0</v>
      </c>
      <c r="K16" s="2"/>
    </row>
    <row r="17" spans="1:11" ht="27" customHeight="1">
      <c r="A17" s="26" t="s">
        <v>25</v>
      </c>
      <c r="B17" s="268"/>
      <c r="C17" s="53">
        <v>4</v>
      </c>
      <c r="D17" s="254">
        <v>1.6539999999999999</v>
      </c>
      <c r="E17" s="254">
        <v>0.69899999999999995</v>
      </c>
      <c r="F17" s="255">
        <v>0</v>
      </c>
      <c r="G17" s="256">
        <v>4.2</v>
      </c>
      <c r="H17" s="257">
        <v>0</v>
      </c>
      <c r="I17" s="265">
        <v>0</v>
      </c>
      <c r="J17" s="255">
        <v>0</v>
      </c>
      <c r="K17" s="2"/>
    </row>
    <row r="18" spans="1:11" ht="27" customHeight="1">
      <c r="A18" s="26" t="s">
        <v>26</v>
      </c>
      <c r="B18" s="268"/>
      <c r="C18" s="53">
        <v>4</v>
      </c>
      <c r="D18" s="254">
        <v>0.80800000000000005</v>
      </c>
      <c r="E18" s="255">
        <v>0</v>
      </c>
      <c r="F18" s="255">
        <v>0</v>
      </c>
      <c r="G18" s="257">
        <v>0</v>
      </c>
      <c r="H18" s="257">
        <v>0</v>
      </c>
      <c r="I18" s="265">
        <v>0</v>
      </c>
      <c r="J18" s="255">
        <v>0</v>
      </c>
      <c r="K18" s="2"/>
    </row>
    <row r="19" spans="1:11" ht="27" customHeight="1">
      <c r="A19" s="26" t="s">
        <v>27</v>
      </c>
      <c r="B19" s="268"/>
      <c r="C19" s="53" t="s">
        <v>20</v>
      </c>
      <c r="D19" s="254">
        <v>1.4430000000000001</v>
      </c>
      <c r="E19" s="254">
        <v>0.66900000000000004</v>
      </c>
      <c r="F19" s="255">
        <v>0</v>
      </c>
      <c r="G19" s="256">
        <v>21.84</v>
      </c>
      <c r="H19" s="257">
        <v>0</v>
      </c>
      <c r="I19" s="265">
        <v>0</v>
      </c>
      <c r="J19" s="255">
        <v>0</v>
      </c>
      <c r="K19" s="2"/>
    </row>
    <row r="20" spans="1:11" ht="27" customHeight="1">
      <c r="A20" s="26" t="s">
        <v>562</v>
      </c>
      <c r="B20" s="268"/>
      <c r="C20" s="53">
        <v>0</v>
      </c>
      <c r="D20" s="258">
        <v>4.7750000000000004</v>
      </c>
      <c r="E20" s="259">
        <v>1.151</v>
      </c>
      <c r="F20" s="260">
        <v>0.66500000000000004</v>
      </c>
      <c r="G20" s="256">
        <v>3.98</v>
      </c>
      <c r="H20" s="257">
        <v>0</v>
      </c>
      <c r="I20" s="265">
        <v>0</v>
      </c>
      <c r="J20" s="255">
        <v>0</v>
      </c>
      <c r="K20" s="2"/>
    </row>
    <row r="21" spans="1:11" ht="27" customHeight="1">
      <c r="A21" s="26" t="s">
        <v>563</v>
      </c>
      <c r="B21" s="268"/>
      <c r="C21" s="53">
        <v>0</v>
      </c>
      <c r="D21" s="258">
        <v>5.298</v>
      </c>
      <c r="E21" s="259">
        <v>1.2170000000000001</v>
      </c>
      <c r="F21" s="260">
        <v>0.66900000000000004</v>
      </c>
      <c r="G21" s="256">
        <v>4.2</v>
      </c>
      <c r="H21" s="257">
        <v>0</v>
      </c>
      <c r="I21" s="265">
        <v>0</v>
      </c>
      <c r="J21" s="255">
        <v>0</v>
      </c>
      <c r="K21" s="2"/>
    </row>
    <row r="22" spans="1:11" ht="27" customHeight="1">
      <c r="A22" s="26" t="s">
        <v>28</v>
      </c>
      <c r="B22" s="268"/>
      <c r="C22" s="53">
        <v>0</v>
      </c>
      <c r="D22" s="258">
        <v>3.129</v>
      </c>
      <c r="E22" s="259">
        <v>0.93799999999999994</v>
      </c>
      <c r="F22" s="260">
        <v>0.65100000000000002</v>
      </c>
      <c r="G22" s="256">
        <v>10.68</v>
      </c>
      <c r="H22" s="256">
        <v>1.24</v>
      </c>
      <c r="I22" s="261">
        <v>2.73</v>
      </c>
      <c r="J22" s="254">
        <v>8.5999999999999993E-2</v>
      </c>
      <c r="K22" s="2"/>
    </row>
    <row r="23" spans="1:11" ht="27" customHeight="1">
      <c r="A23" s="26" t="s">
        <v>185</v>
      </c>
      <c r="B23" s="268"/>
      <c r="C23" s="53">
        <v>8</v>
      </c>
      <c r="D23" s="254">
        <v>1.1990000000000001</v>
      </c>
      <c r="E23" s="255">
        <v>0</v>
      </c>
      <c r="F23" s="255">
        <v>0</v>
      </c>
      <c r="G23" s="257">
        <v>0</v>
      </c>
      <c r="H23" s="257">
        <v>0</v>
      </c>
      <c r="I23" s="265">
        <v>0</v>
      </c>
      <c r="J23" s="255">
        <v>0</v>
      </c>
      <c r="K23" s="2"/>
    </row>
    <row r="24" spans="1:11" ht="27" customHeight="1">
      <c r="A24" s="26" t="s">
        <v>186</v>
      </c>
      <c r="B24" s="268"/>
      <c r="C24" s="53">
        <v>1</v>
      </c>
      <c r="D24" s="254">
        <v>1.3859999999999999</v>
      </c>
      <c r="E24" s="255">
        <v>0</v>
      </c>
      <c r="F24" s="255">
        <v>0</v>
      </c>
      <c r="G24" s="257">
        <v>0</v>
      </c>
      <c r="H24" s="257">
        <v>0</v>
      </c>
      <c r="I24" s="265">
        <v>0</v>
      </c>
      <c r="J24" s="255">
        <v>0</v>
      </c>
      <c r="K24" s="2"/>
    </row>
    <row r="25" spans="1:11" ht="27" customHeight="1">
      <c r="A25" s="26" t="s">
        <v>187</v>
      </c>
      <c r="B25" s="268"/>
      <c r="C25" s="53">
        <v>1</v>
      </c>
      <c r="D25" s="254">
        <v>2.0270000000000001</v>
      </c>
      <c r="E25" s="255">
        <v>0</v>
      </c>
      <c r="F25" s="255">
        <v>0</v>
      </c>
      <c r="G25" s="257">
        <v>0</v>
      </c>
      <c r="H25" s="257">
        <v>0</v>
      </c>
      <c r="I25" s="265">
        <v>0</v>
      </c>
      <c r="J25" s="255">
        <v>0</v>
      </c>
      <c r="K25" s="2"/>
    </row>
    <row r="26" spans="1:11" ht="27" customHeight="1">
      <c r="A26" s="26" t="s">
        <v>188</v>
      </c>
      <c r="B26" s="268"/>
      <c r="C26" s="53">
        <v>1</v>
      </c>
      <c r="D26" s="254">
        <v>1.0740000000000001</v>
      </c>
      <c r="E26" s="255">
        <v>0</v>
      </c>
      <c r="F26" s="255">
        <v>0</v>
      </c>
      <c r="G26" s="257">
        <v>0</v>
      </c>
      <c r="H26" s="257">
        <v>0</v>
      </c>
      <c r="I26" s="265">
        <v>0</v>
      </c>
      <c r="J26" s="255">
        <v>0</v>
      </c>
      <c r="K26" s="2"/>
    </row>
    <row r="27" spans="1:11" ht="27" customHeight="1">
      <c r="A27" s="26" t="s">
        <v>29</v>
      </c>
      <c r="B27" s="268"/>
      <c r="C27" s="56">
        <v>0</v>
      </c>
      <c r="D27" s="262">
        <v>11.295</v>
      </c>
      <c r="E27" s="263">
        <v>1.1140000000000001</v>
      </c>
      <c r="F27" s="260">
        <v>0.66</v>
      </c>
      <c r="G27" s="257">
        <v>0</v>
      </c>
      <c r="H27" s="257">
        <v>0</v>
      </c>
      <c r="I27" s="265">
        <v>0</v>
      </c>
      <c r="J27" s="255">
        <v>0</v>
      </c>
      <c r="K27" s="2"/>
    </row>
    <row r="28" spans="1:11" ht="27" customHeight="1">
      <c r="A28" s="26" t="s">
        <v>564</v>
      </c>
      <c r="B28" s="268"/>
      <c r="C28" s="56" t="s">
        <v>2253</v>
      </c>
      <c r="D28" s="254">
        <v>-0.73199999999999998</v>
      </c>
      <c r="E28" s="255">
        <v>0</v>
      </c>
      <c r="F28" s="255">
        <v>0</v>
      </c>
      <c r="G28" s="264">
        <v>0</v>
      </c>
      <c r="H28" s="257">
        <v>0</v>
      </c>
      <c r="I28" s="265">
        <v>0</v>
      </c>
      <c r="J28" s="255">
        <v>0</v>
      </c>
      <c r="K28" s="2"/>
    </row>
    <row r="29" spans="1:11" ht="27" customHeight="1">
      <c r="A29" s="26" t="s">
        <v>30</v>
      </c>
      <c r="B29" s="268"/>
      <c r="C29" s="56">
        <v>0</v>
      </c>
      <c r="D29" s="254">
        <v>-0.73199999999999998</v>
      </c>
      <c r="E29" s="255">
        <v>0</v>
      </c>
      <c r="F29" s="255">
        <v>0</v>
      </c>
      <c r="G29" s="264">
        <v>0</v>
      </c>
      <c r="H29" s="257">
        <v>0</v>
      </c>
      <c r="I29" s="265">
        <v>0</v>
      </c>
      <c r="J29" s="254">
        <v>0.11700000000000001</v>
      </c>
      <c r="K29" s="2"/>
    </row>
    <row r="30" spans="1:11" ht="27" customHeight="1">
      <c r="A30" s="26" t="s">
        <v>31</v>
      </c>
      <c r="B30" s="268"/>
      <c r="C30" s="56">
        <v>0</v>
      </c>
      <c r="D30" s="258">
        <v>-4.9210000000000003</v>
      </c>
      <c r="E30" s="259">
        <v>-0.62</v>
      </c>
      <c r="F30" s="260">
        <v>-4.2000000000000003E-2</v>
      </c>
      <c r="G30" s="264">
        <v>0</v>
      </c>
      <c r="H30" s="257">
        <v>0</v>
      </c>
      <c r="I30" s="265">
        <v>0</v>
      </c>
      <c r="J30" s="254">
        <v>0.11700000000000001</v>
      </c>
      <c r="K30" s="2"/>
    </row>
    <row r="31" spans="1:11" ht="27" customHeight="1">
      <c r="A31" s="26" t="s">
        <v>32</v>
      </c>
      <c r="B31" s="268"/>
      <c r="C31" s="56">
        <v>1</v>
      </c>
      <c r="D31" s="254">
        <v>0.93799999999999994</v>
      </c>
      <c r="E31" s="255">
        <v>0</v>
      </c>
      <c r="F31" s="255">
        <v>0</v>
      </c>
      <c r="G31" s="256">
        <v>2.59</v>
      </c>
      <c r="H31" s="257">
        <v>0</v>
      </c>
      <c r="I31" s="265">
        <v>0</v>
      </c>
      <c r="J31" s="255">
        <v>0</v>
      </c>
      <c r="K31" s="2"/>
    </row>
    <row r="32" spans="1:11" ht="27" customHeight="1">
      <c r="A32" s="26" t="s">
        <v>33</v>
      </c>
      <c r="B32" s="268"/>
      <c r="C32" s="56">
        <v>2</v>
      </c>
      <c r="D32" s="254">
        <v>1.0660000000000001</v>
      </c>
      <c r="E32" s="254">
        <v>0.438</v>
      </c>
      <c r="F32" s="255">
        <v>0</v>
      </c>
      <c r="G32" s="256">
        <v>2.59</v>
      </c>
      <c r="H32" s="257">
        <v>0</v>
      </c>
      <c r="I32" s="265">
        <v>0</v>
      </c>
      <c r="J32" s="255">
        <v>0</v>
      </c>
      <c r="K32" s="2"/>
    </row>
    <row r="33" spans="1:11" ht="27" customHeight="1">
      <c r="A33" s="26" t="s">
        <v>34</v>
      </c>
      <c r="B33" s="268"/>
      <c r="C33" s="56">
        <v>2</v>
      </c>
      <c r="D33" s="254">
        <v>0.48699999999999999</v>
      </c>
      <c r="E33" s="255">
        <v>0</v>
      </c>
      <c r="F33" s="255">
        <v>0</v>
      </c>
      <c r="G33" s="257">
        <v>0</v>
      </c>
      <c r="H33" s="257">
        <v>0</v>
      </c>
      <c r="I33" s="265">
        <v>0</v>
      </c>
      <c r="J33" s="255">
        <v>0</v>
      </c>
      <c r="K33" s="2"/>
    </row>
    <row r="34" spans="1:11" ht="27" customHeight="1">
      <c r="A34" s="26" t="s">
        <v>35</v>
      </c>
      <c r="B34" s="268"/>
      <c r="C34" s="56">
        <v>3</v>
      </c>
      <c r="D34" s="254">
        <v>0.98599999999999999</v>
      </c>
      <c r="E34" s="255">
        <v>0</v>
      </c>
      <c r="F34" s="255">
        <v>0</v>
      </c>
      <c r="G34" s="256">
        <v>2.73</v>
      </c>
      <c r="H34" s="257">
        <v>0</v>
      </c>
      <c r="I34" s="265">
        <v>0</v>
      </c>
      <c r="J34" s="255">
        <v>0</v>
      </c>
      <c r="K34" s="2"/>
    </row>
    <row r="35" spans="1:11" ht="27" customHeight="1">
      <c r="A35" s="26" t="s">
        <v>36</v>
      </c>
      <c r="B35" s="268"/>
      <c r="C35" s="56">
        <v>4</v>
      </c>
      <c r="D35" s="254">
        <v>1.0740000000000001</v>
      </c>
      <c r="E35" s="254">
        <v>0.45400000000000001</v>
      </c>
      <c r="F35" s="255">
        <v>0</v>
      </c>
      <c r="G35" s="256">
        <v>2.73</v>
      </c>
      <c r="H35" s="257">
        <v>0</v>
      </c>
      <c r="I35" s="265">
        <v>0</v>
      </c>
      <c r="J35" s="255">
        <v>0</v>
      </c>
      <c r="K35" s="2"/>
    </row>
    <row r="36" spans="1:11" ht="27" customHeight="1">
      <c r="A36" s="26" t="s">
        <v>37</v>
      </c>
      <c r="B36" s="268"/>
      <c r="C36" s="56">
        <v>4</v>
      </c>
      <c r="D36" s="254">
        <v>0.52400000000000002</v>
      </c>
      <c r="E36" s="255">
        <v>0</v>
      </c>
      <c r="F36" s="255">
        <v>0</v>
      </c>
      <c r="G36" s="257">
        <v>0</v>
      </c>
      <c r="H36" s="257">
        <v>0</v>
      </c>
      <c r="I36" s="265">
        <v>0</v>
      </c>
      <c r="J36" s="255">
        <v>0</v>
      </c>
      <c r="K36" s="2"/>
    </row>
    <row r="37" spans="1:11" ht="27" customHeight="1">
      <c r="A37" s="26" t="s">
        <v>38</v>
      </c>
      <c r="B37" s="268"/>
      <c r="C37" s="56" t="s">
        <v>20</v>
      </c>
      <c r="D37" s="254">
        <v>0.93700000000000006</v>
      </c>
      <c r="E37" s="254">
        <v>0.434</v>
      </c>
      <c r="F37" s="255">
        <v>0</v>
      </c>
      <c r="G37" s="256">
        <v>14.18</v>
      </c>
      <c r="H37" s="257">
        <v>0</v>
      </c>
      <c r="I37" s="265">
        <v>0</v>
      </c>
      <c r="J37" s="255">
        <v>0</v>
      </c>
      <c r="K37" s="2"/>
    </row>
    <row r="38" spans="1:11" ht="27" customHeight="1">
      <c r="A38" s="26" t="s">
        <v>565</v>
      </c>
      <c r="B38" s="268"/>
      <c r="C38" s="56">
        <v>0</v>
      </c>
      <c r="D38" s="258">
        <v>3.101</v>
      </c>
      <c r="E38" s="259">
        <v>0.748</v>
      </c>
      <c r="F38" s="260">
        <v>0.43099999999999999</v>
      </c>
      <c r="G38" s="256">
        <v>2.59</v>
      </c>
      <c r="H38" s="257">
        <v>0</v>
      </c>
      <c r="I38" s="265">
        <v>0</v>
      </c>
      <c r="J38" s="255">
        <v>0</v>
      </c>
      <c r="K38" s="2"/>
    </row>
    <row r="39" spans="1:11" ht="27" customHeight="1">
      <c r="A39" s="26" t="s">
        <v>566</v>
      </c>
      <c r="B39" s="268"/>
      <c r="C39" s="56">
        <v>0</v>
      </c>
      <c r="D39" s="258">
        <v>3.44</v>
      </c>
      <c r="E39" s="259">
        <v>0.79</v>
      </c>
      <c r="F39" s="260">
        <v>0.434</v>
      </c>
      <c r="G39" s="256">
        <v>2.73</v>
      </c>
      <c r="H39" s="257">
        <v>0</v>
      </c>
      <c r="I39" s="265">
        <v>0</v>
      </c>
      <c r="J39" s="255">
        <v>0</v>
      </c>
      <c r="K39" s="2"/>
    </row>
    <row r="40" spans="1:11" ht="27" customHeight="1">
      <c r="A40" s="26" t="s">
        <v>39</v>
      </c>
      <c r="B40" s="268"/>
      <c r="C40" s="56">
        <v>0</v>
      </c>
      <c r="D40" s="258">
        <v>2.032</v>
      </c>
      <c r="E40" s="259">
        <v>0.60899999999999999</v>
      </c>
      <c r="F40" s="260">
        <v>0.42299999999999999</v>
      </c>
      <c r="G40" s="256">
        <v>6.93</v>
      </c>
      <c r="H40" s="256">
        <v>0.8</v>
      </c>
      <c r="I40" s="261">
        <v>1.77</v>
      </c>
      <c r="J40" s="254">
        <v>5.6000000000000001E-2</v>
      </c>
      <c r="K40" s="2"/>
    </row>
    <row r="41" spans="1:11" ht="27" customHeight="1">
      <c r="A41" s="26" t="s">
        <v>40</v>
      </c>
      <c r="B41" s="268"/>
      <c r="C41" s="56">
        <v>0</v>
      </c>
      <c r="D41" s="258">
        <v>2.8260000000000001</v>
      </c>
      <c r="E41" s="259">
        <v>0.93799999999999994</v>
      </c>
      <c r="F41" s="260">
        <v>0.71099999999999997</v>
      </c>
      <c r="G41" s="256">
        <v>11.72</v>
      </c>
      <c r="H41" s="256">
        <v>1.81</v>
      </c>
      <c r="I41" s="261">
        <v>2.88</v>
      </c>
      <c r="J41" s="254">
        <v>5.8000000000000003E-2</v>
      </c>
      <c r="K41" s="2"/>
    </row>
    <row r="42" spans="1:11" ht="27" customHeight="1">
      <c r="A42" s="26" t="s">
        <v>41</v>
      </c>
      <c r="B42" s="268"/>
      <c r="C42" s="56">
        <v>0</v>
      </c>
      <c r="D42" s="258">
        <v>2.8420000000000001</v>
      </c>
      <c r="E42" s="259">
        <v>1.0629999999999999</v>
      </c>
      <c r="F42" s="260">
        <v>0.86899999999999999</v>
      </c>
      <c r="G42" s="256">
        <v>136.81</v>
      </c>
      <c r="H42" s="256">
        <v>2.2000000000000002</v>
      </c>
      <c r="I42" s="261">
        <v>3.82</v>
      </c>
      <c r="J42" s="254">
        <v>0.05</v>
      </c>
      <c r="K42" s="2"/>
    </row>
    <row r="43" spans="1:11" ht="27" customHeight="1">
      <c r="A43" s="26" t="s">
        <v>189</v>
      </c>
      <c r="B43" s="268"/>
      <c r="C43" s="56">
        <v>8</v>
      </c>
      <c r="D43" s="254">
        <v>0.77900000000000003</v>
      </c>
      <c r="E43" s="255">
        <v>0</v>
      </c>
      <c r="F43" s="255">
        <v>0</v>
      </c>
      <c r="G43" s="257">
        <v>0</v>
      </c>
      <c r="H43" s="257">
        <v>0</v>
      </c>
      <c r="I43" s="265">
        <v>0</v>
      </c>
      <c r="J43" s="255">
        <v>0</v>
      </c>
      <c r="K43" s="2"/>
    </row>
    <row r="44" spans="1:11" ht="27" customHeight="1">
      <c r="A44" s="26" t="s">
        <v>190</v>
      </c>
      <c r="B44" s="268"/>
      <c r="C44" s="56">
        <v>1</v>
      </c>
      <c r="D44" s="254">
        <v>0.9</v>
      </c>
      <c r="E44" s="255">
        <v>0</v>
      </c>
      <c r="F44" s="255">
        <v>0</v>
      </c>
      <c r="G44" s="257">
        <v>0</v>
      </c>
      <c r="H44" s="257">
        <v>0</v>
      </c>
      <c r="I44" s="265">
        <v>0</v>
      </c>
      <c r="J44" s="255">
        <v>0</v>
      </c>
      <c r="K44" s="2"/>
    </row>
    <row r="45" spans="1:11" ht="27" customHeight="1">
      <c r="A45" s="26" t="s">
        <v>191</v>
      </c>
      <c r="B45" s="268"/>
      <c r="C45" s="56">
        <v>1</v>
      </c>
      <c r="D45" s="254">
        <v>1.3160000000000001</v>
      </c>
      <c r="E45" s="255">
        <v>0</v>
      </c>
      <c r="F45" s="255">
        <v>0</v>
      </c>
      <c r="G45" s="257">
        <v>0</v>
      </c>
      <c r="H45" s="257">
        <v>0</v>
      </c>
      <c r="I45" s="265">
        <v>0</v>
      </c>
      <c r="J45" s="255">
        <v>0</v>
      </c>
      <c r="K45" s="2"/>
    </row>
    <row r="46" spans="1:11" ht="27" customHeight="1">
      <c r="A46" s="26" t="s">
        <v>192</v>
      </c>
      <c r="B46" s="268"/>
      <c r="C46" s="56">
        <v>1</v>
      </c>
      <c r="D46" s="254">
        <v>0.69699999999999995</v>
      </c>
      <c r="E46" s="255">
        <v>0</v>
      </c>
      <c r="F46" s="255">
        <v>0</v>
      </c>
      <c r="G46" s="257">
        <v>0</v>
      </c>
      <c r="H46" s="257">
        <v>0</v>
      </c>
      <c r="I46" s="265">
        <v>0</v>
      </c>
      <c r="J46" s="255">
        <v>0</v>
      </c>
      <c r="K46" s="2"/>
    </row>
    <row r="47" spans="1:11" ht="27" customHeight="1">
      <c r="A47" s="26" t="s">
        <v>42</v>
      </c>
      <c r="B47" s="268"/>
      <c r="C47" s="56">
        <v>0</v>
      </c>
      <c r="D47" s="262">
        <v>7.3339999999999996</v>
      </c>
      <c r="E47" s="263">
        <v>0.72299999999999998</v>
      </c>
      <c r="F47" s="260">
        <v>0.42899999999999999</v>
      </c>
      <c r="G47" s="257">
        <v>0</v>
      </c>
      <c r="H47" s="257">
        <v>0</v>
      </c>
      <c r="I47" s="265">
        <v>0</v>
      </c>
      <c r="J47" s="255">
        <v>0</v>
      </c>
      <c r="K47" s="2"/>
    </row>
    <row r="48" spans="1:11" ht="27" customHeight="1">
      <c r="A48" s="26" t="s">
        <v>567</v>
      </c>
      <c r="B48" s="268"/>
      <c r="C48" s="56" t="s">
        <v>2253</v>
      </c>
      <c r="D48" s="254">
        <v>-0.73199999999999998</v>
      </c>
      <c r="E48" s="255">
        <v>0</v>
      </c>
      <c r="F48" s="255">
        <v>0</v>
      </c>
      <c r="G48" s="264">
        <v>0</v>
      </c>
      <c r="H48" s="257">
        <v>0</v>
      </c>
      <c r="I48" s="265">
        <v>0</v>
      </c>
      <c r="J48" s="255">
        <v>0</v>
      </c>
      <c r="K48" s="2"/>
    </row>
    <row r="49" spans="1:11" ht="27" customHeight="1">
      <c r="A49" s="26" t="s">
        <v>43</v>
      </c>
      <c r="B49" s="268"/>
      <c r="C49" s="56">
        <v>8</v>
      </c>
      <c r="D49" s="254">
        <v>-0.65500000000000003</v>
      </c>
      <c r="E49" s="255">
        <v>0</v>
      </c>
      <c r="F49" s="255">
        <v>0</v>
      </c>
      <c r="G49" s="264">
        <v>0</v>
      </c>
      <c r="H49" s="257">
        <v>0</v>
      </c>
      <c r="I49" s="265">
        <v>0</v>
      </c>
      <c r="J49" s="255">
        <v>0</v>
      </c>
      <c r="K49" s="2"/>
    </row>
    <row r="50" spans="1:11" ht="27" customHeight="1">
      <c r="A50" s="26" t="s">
        <v>44</v>
      </c>
      <c r="B50" s="268"/>
      <c r="C50" s="56">
        <v>0</v>
      </c>
      <c r="D50" s="254">
        <v>-0.73199999999999998</v>
      </c>
      <c r="E50" s="255">
        <v>0</v>
      </c>
      <c r="F50" s="255">
        <v>0</v>
      </c>
      <c r="G50" s="264">
        <v>0</v>
      </c>
      <c r="H50" s="257">
        <v>0</v>
      </c>
      <c r="I50" s="265">
        <v>0</v>
      </c>
      <c r="J50" s="254">
        <v>0.11700000000000001</v>
      </c>
      <c r="K50" s="2"/>
    </row>
    <row r="51" spans="1:11" ht="27" customHeight="1">
      <c r="A51" s="26" t="s">
        <v>45</v>
      </c>
      <c r="B51" s="268"/>
      <c r="C51" s="56">
        <v>0</v>
      </c>
      <c r="D51" s="258">
        <v>-4.9210000000000003</v>
      </c>
      <c r="E51" s="259">
        <v>-0.62</v>
      </c>
      <c r="F51" s="260">
        <v>-4.2000000000000003E-2</v>
      </c>
      <c r="G51" s="264">
        <v>0</v>
      </c>
      <c r="H51" s="257">
        <v>0</v>
      </c>
      <c r="I51" s="265">
        <v>0</v>
      </c>
      <c r="J51" s="254">
        <v>0.11700000000000001</v>
      </c>
      <c r="K51" s="2"/>
    </row>
    <row r="52" spans="1:11" ht="39.75" customHeight="1">
      <c r="A52" s="26" t="s">
        <v>46</v>
      </c>
      <c r="B52" s="268"/>
      <c r="C52" s="56">
        <v>0</v>
      </c>
      <c r="D52" s="254">
        <v>-0.65500000000000003</v>
      </c>
      <c r="E52" s="255">
        <v>0</v>
      </c>
      <c r="F52" s="255">
        <v>0</v>
      </c>
      <c r="G52" s="264">
        <v>0</v>
      </c>
      <c r="H52" s="257">
        <v>0</v>
      </c>
      <c r="I52" s="265">
        <v>0</v>
      </c>
      <c r="J52" s="254">
        <v>0.112</v>
      </c>
      <c r="K52" s="2"/>
    </row>
    <row r="53" spans="1:11" ht="27" customHeight="1">
      <c r="A53" s="26" t="s">
        <v>47</v>
      </c>
      <c r="B53" s="268"/>
      <c r="C53" s="56">
        <v>0</v>
      </c>
      <c r="D53" s="258">
        <v>-4.4109999999999996</v>
      </c>
      <c r="E53" s="259">
        <v>-0.55100000000000005</v>
      </c>
      <c r="F53" s="260">
        <v>-3.7999999999999999E-2</v>
      </c>
      <c r="G53" s="264">
        <v>0</v>
      </c>
      <c r="H53" s="257">
        <v>0</v>
      </c>
      <c r="I53" s="265">
        <v>0</v>
      </c>
      <c r="J53" s="254">
        <v>0.112</v>
      </c>
      <c r="K53" s="2"/>
    </row>
    <row r="54" spans="1:11" ht="27" customHeight="1">
      <c r="A54" s="26" t="s">
        <v>48</v>
      </c>
      <c r="B54" s="268"/>
      <c r="C54" s="56">
        <v>0</v>
      </c>
      <c r="D54" s="254">
        <v>-0.41399999999999998</v>
      </c>
      <c r="E54" s="255">
        <v>0</v>
      </c>
      <c r="F54" s="255">
        <v>0</v>
      </c>
      <c r="G54" s="50">
        <v>0</v>
      </c>
      <c r="H54" s="257">
        <v>0</v>
      </c>
      <c r="I54" s="265">
        <v>0</v>
      </c>
      <c r="J54" s="254">
        <v>0.09</v>
      </c>
      <c r="K54" s="2"/>
    </row>
    <row r="55" spans="1:11" ht="27" customHeight="1">
      <c r="A55" s="26" t="s">
        <v>49</v>
      </c>
      <c r="B55" s="268"/>
      <c r="C55" s="56">
        <v>0</v>
      </c>
      <c r="D55" s="258">
        <v>-2.8330000000000002</v>
      </c>
      <c r="E55" s="259">
        <v>-0.32600000000000001</v>
      </c>
      <c r="F55" s="260">
        <v>-2.8000000000000001E-2</v>
      </c>
      <c r="G55" s="50">
        <v>0</v>
      </c>
      <c r="H55" s="257">
        <v>0</v>
      </c>
      <c r="I55" s="265">
        <v>0</v>
      </c>
      <c r="J55" s="254">
        <v>0.09</v>
      </c>
      <c r="K55" s="2"/>
    </row>
    <row r="56" spans="1:11" ht="27" customHeight="1">
      <c r="A56" s="26" t="s">
        <v>97</v>
      </c>
      <c r="B56" s="268"/>
      <c r="C56" s="56">
        <v>1</v>
      </c>
      <c r="D56" s="254">
        <v>0.67</v>
      </c>
      <c r="E56" s="255">
        <v>0</v>
      </c>
      <c r="F56" s="255">
        <v>0</v>
      </c>
      <c r="G56" s="256">
        <v>1.85</v>
      </c>
      <c r="H56" s="257">
        <v>0</v>
      </c>
      <c r="I56" s="265">
        <v>0</v>
      </c>
      <c r="J56" s="255">
        <v>0</v>
      </c>
      <c r="K56" s="2"/>
    </row>
    <row r="57" spans="1:11" ht="27" customHeight="1">
      <c r="A57" s="26" t="s">
        <v>98</v>
      </c>
      <c r="B57" s="268"/>
      <c r="C57" s="56">
        <v>2</v>
      </c>
      <c r="D57" s="254">
        <v>0.76100000000000001</v>
      </c>
      <c r="E57" s="254">
        <v>0.313</v>
      </c>
      <c r="F57" s="255">
        <v>0</v>
      </c>
      <c r="G57" s="256">
        <v>1.85</v>
      </c>
      <c r="H57" s="257">
        <v>0</v>
      </c>
      <c r="I57" s="265">
        <v>0</v>
      </c>
      <c r="J57" s="255">
        <v>0</v>
      </c>
      <c r="K57" s="2"/>
    </row>
    <row r="58" spans="1:11" ht="27" customHeight="1">
      <c r="A58" s="26" t="s">
        <v>99</v>
      </c>
      <c r="B58" s="268"/>
      <c r="C58" s="56">
        <v>2</v>
      </c>
      <c r="D58" s="254">
        <v>0.34699999999999998</v>
      </c>
      <c r="E58" s="255">
        <v>0</v>
      </c>
      <c r="F58" s="255">
        <v>0</v>
      </c>
      <c r="G58" s="257">
        <v>0</v>
      </c>
      <c r="H58" s="257">
        <v>0</v>
      </c>
      <c r="I58" s="265">
        <v>0</v>
      </c>
      <c r="J58" s="255">
        <v>0</v>
      </c>
      <c r="K58" s="2"/>
    </row>
    <row r="59" spans="1:11" ht="27" customHeight="1">
      <c r="A59" s="26" t="s">
        <v>100</v>
      </c>
      <c r="B59" s="268"/>
      <c r="C59" s="56">
        <v>3</v>
      </c>
      <c r="D59" s="254">
        <v>0.70399999999999996</v>
      </c>
      <c r="E59" s="255">
        <v>0</v>
      </c>
      <c r="F59" s="255">
        <v>0</v>
      </c>
      <c r="G59" s="256">
        <v>1.95</v>
      </c>
      <c r="H59" s="257">
        <v>0</v>
      </c>
      <c r="I59" s="265">
        <v>0</v>
      </c>
      <c r="J59" s="255">
        <v>0</v>
      </c>
      <c r="K59" s="2"/>
    </row>
    <row r="60" spans="1:11" ht="27" customHeight="1">
      <c r="A60" s="26" t="s">
        <v>101</v>
      </c>
      <c r="B60" s="268"/>
      <c r="C60" s="56">
        <v>4</v>
      </c>
      <c r="D60" s="254">
        <v>0.76700000000000002</v>
      </c>
      <c r="E60" s="254">
        <v>0.32400000000000001</v>
      </c>
      <c r="F60" s="255">
        <v>0</v>
      </c>
      <c r="G60" s="256">
        <v>1.95</v>
      </c>
      <c r="H60" s="257">
        <v>0</v>
      </c>
      <c r="I60" s="265">
        <v>0</v>
      </c>
      <c r="J60" s="255">
        <v>0</v>
      </c>
      <c r="K60" s="2"/>
    </row>
    <row r="61" spans="1:11" ht="27" customHeight="1">
      <c r="A61" s="26" t="s">
        <v>102</v>
      </c>
      <c r="B61" s="268"/>
      <c r="C61" s="56">
        <v>4</v>
      </c>
      <c r="D61" s="254">
        <v>0.375</v>
      </c>
      <c r="E61" s="255">
        <v>0</v>
      </c>
      <c r="F61" s="255">
        <v>0</v>
      </c>
      <c r="G61" s="257">
        <v>0</v>
      </c>
      <c r="H61" s="257">
        <v>0</v>
      </c>
      <c r="I61" s="265">
        <v>0</v>
      </c>
      <c r="J61" s="255">
        <v>0</v>
      </c>
      <c r="K61" s="2"/>
    </row>
    <row r="62" spans="1:11" ht="27" customHeight="1">
      <c r="A62" s="26" t="s">
        <v>103</v>
      </c>
      <c r="B62" s="268"/>
      <c r="C62" s="56" t="s">
        <v>20</v>
      </c>
      <c r="D62" s="254">
        <v>0.66900000000000004</v>
      </c>
      <c r="E62" s="254">
        <v>0.31</v>
      </c>
      <c r="F62" s="255">
        <v>0</v>
      </c>
      <c r="G62" s="256">
        <v>10.119999999999999</v>
      </c>
      <c r="H62" s="257">
        <v>0</v>
      </c>
      <c r="I62" s="265">
        <v>0</v>
      </c>
      <c r="J62" s="255">
        <v>0</v>
      </c>
      <c r="K62" s="2"/>
    </row>
    <row r="63" spans="1:11" ht="27" customHeight="1">
      <c r="A63" s="26" t="s">
        <v>104</v>
      </c>
      <c r="B63" s="268"/>
      <c r="C63" s="56" t="s">
        <v>20</v>
      </c>
      <c r="D63" s="254">
        <v>1.2190000000000001</v>
      </c>
      <c r="E63" s="254">
        <v>0.53900000000000003</v>
      </c>
      <c r="F63" s="255">
        <v>0</v>
      </c>
      <c r="G63" s="256">
        <v>15.93</v>
      </c>
      <c r="H63" s="257">
        <v>0</v>
      </c>
      <c r="I63" s="265">
        <v>0</v>
      </c>
      <c r="J63" s="255">
        <v>0</v>
      </c>
      <c r="K63" s="2"/>
    </row>
    <row r="64" spans="1:11" ht="27" customHeight="1">
      <c r="A64" s="26" t="s">
        <v>105</v>
      </c>
      <c r="B64" s="268"/>
      <c r="C64" s="56" t="s">
        <v>20</v>
      </c>
      <c r="D64" s="254">
        <v>0.93</v>
      </c>
      <c r="E64" s="254">
        <v>0.61699999999999999</v>
      </c>
      <c r="F64" s="255">
        <v>0</v>
      </c>
      <c r="G64" s="256">
        <v>181.68</v>
      </c>
      <c r="H64" s="257">
        <v>0</v>
      </c>
      <c r="I64" s="265">
        <v>0</v>
      </c>
      <c r="J64" s="255">
        <v>0</v>
      </c>
      <c r="K64" s="2"/>
    </row>
    <row r="65" spans="1:11" ht="27" customHeight="1">
      <c r="A65" s="26" t="s">
        <v>568</v>
      </c>
      <c r="B65" s="268"/>
      <c r="C65" s="56">
        <v>0</v>
      </c>
      <c r="D65" s="258">
        <v>2.214</v>
      </c>
      <c r="E65" s="259">
        <v>0.53400000000000003</v>
      </c>
      <c r="F65" s="260">
        <v>0.308</v>
      </c>
      <c r="G65" s="256">
        <v>1.85</v>
      </c>
      <c r="H65" s="257">
        <v>0</v>
      </c>
      <c r="I65" s="265">
        <v>0</v>
      </c>
      <c r="J65" s="255">
        <v>0</v>
      </c>
      <c r="K65" s="2"/>
    </row>
    <row r="66" spans="1:11" ht="27" customHeight="1">
      <c r="A66" s="26" t="s">
        <v>569</v>
      </c>
      <c r="B66" s="268"/>
      <c r="C66" s="56">
        <v>0</v>
      </c>
      <c r="D66" s="258">
        <v>2.456</v>
      </c>
      <c r="E66" s="259">
        <v>0.56399999999999995</v>
      </c>
      <c r="F66" s="260">
        <v>0.31</v>
      </c>
      <c r="G66" s="256">
        <v>1.95</v>
      </c>
      <c r="H66" s="257">
        <v>0</v>
      </c>
      <c r="I66" s="265">
        <v>0</v>
      </c>
      <c r="J66" s="255">
        <v>0</v>
      </c>
      <c r="K66" s="2"/>
    </row>
    <row r="67" spans="1:11" ht="27" customHeight="1">
      <c r="A67" s="26" t="s">
        <v>106</v>
      </c>
      <c r="B67" s="268"/>
      <c r="C67" s="56">
        <v>0</v>
      </c>
      <c r="D67" s="258">
        <v>1.4510000000000001</v>
      </c>
      <c r="E67" s="259">
        <v>0.435</v>
      </c>
      <c r="F67" s="260">
        <v>0.30199999999999999</v>
      </c>
      <c r="G67" s="256">
        <v>4.95</v>
      </c>
      <c r="H67" s="256">
        <v>0.56999999999999995</v>
      </c>
      <c r="I67" s="261">
        <v>1.26</v>
      </c>
      <c r="J67" s="254">
        <v>0.04</v>
      </c>
      <c r="K67" s="2"/>
    </row>
    <row r="68" spans="1:11" ht="27" customHeight="1">
      <c r="A68" s="26" t="s">
        <v>107</v>
      </c>
      <c r="B68" s="268"/>
      <c r="C68" s="56">
        <v>0</v>
      </c>
      <c r="D68" s="258">
        <v>1.992</v>
      </c>
      <c r="E68" s="259">
        <v>0.66100000000000003</v>
      </c>
      <c r="F68" s="260">
        <v>0.501</v>
      </c>
      <c r="G68" s="256">
        <v>8.26</v>
      </c>
      <c r="H68" s="256">
        <v>1.28</v>
      </c>
      <c r="I68" s="261">
        <v>2.0299999999999998</v>
      </c>
      <c r="J68" s="254">
        <v>4.1000000000000002E-2</v>
      </c>
      <c r="K68" s="2"/>
    </row>
    <row r="69" spans="1:11" ht="27" customHeight="1">
      <c r="A69" s="26" t="s">
        <v>108</v>
      </c>
      <c r="B69" s="268"/>
      <c r="C69" s="56">
        <v>0</v>
      </c>
      <c r="D69" s="258">
        <v>1.984</v>
      </c>
      <c r="E69" s="259">
        <v>0.74299999999999999</v>
      </c>
      <c r="F69" s="260">
        <v>0.60699999999999998</v>
      </c>
      <c r="G69" s="256">
        <v>95.54</v>
      </c>
      <c r="H69" s="256">
        <v>1.54</v>
      </c>
      <c r="I69" s="261">
        <v>2.67</v>
      </c>
      <c r="J69" s="254">
        <v>3.5000000000000003E-2</v>
      </c>
      <c r="K69" s="2"/>
    </row>
    <row r="70" spans="1:11" ht="27" customHeight="1">
      <c r="A70" s="26" t="s">
        <v>194</v>
      </c>
      <c r="B70" s="268"/>
      <c r="C70" s="56">
        <v>8</v>
      </c>
      <c r="D70" s="254">
        <v>0.55600000000000005</v>
      </c>
      <c r="E70" s="255">
        <v>0</v>
      </c>
      <c r="F70" s="255">
        <v>0</v>
      </c>
      <c r="G70" s="257">
        <v>0</v>
      </c>
      <c r="H70" s="257">
        <v>0</v>
      </c>
      <c r="I70" s="266">
        <v>0</v>
      </c>
      <c r="J70" s="255">
        <v>0</v>
      </c>
      <c r="K70" s="2"/>
    </row>
    <row r="71" spans="1:11" ht="27" customHeight="1">
      <c r="A71" s="26" t="s">
        <v>195</v>
      </c>
      <c r="B71" s="268"/>
      <c r="C71" s="56">
        <v>1</v>
      </c>
      <c r="D71" s="254">
        <v>0.64200000000000002</v>
      </c>
      <c r="E71" s="255">
        <v>0</v>
      </c>
      <c r="F71" s="255">
        <v>0</v>
      </c>
      <c r="G71" s="257">
        <v>0</v>
      </c>
      <c r="H71" s="257">
        <v>0</v>
      </c>
      <c r="I71" s="266">
        <v>0</v>
      </c>
      <c r="J71" s="255">
        <v>0</v>
      </c>
      <c r="K71" s="2"/>
    </row>
    <row r="72" spans="1:11" ht="27" customHeight="1">
      <c r="A72" s="26" t="s">
        <v>196</v>
      </c>
      <c r="B72" s="268"/>
      <c r="C72" s="56">
        <v>1</v>
      </c>
      <c r="D72" s="254">
        <v>0.94</v>
      </c>
      <c r="E72" s="255">
        <v>0</v>
      </c>
      <c r="F72" s="255">
        <v>0</v>
      </c>
      <c r="G72" s="257">
        <v>0</v>
      </c>
      <c r="H72" s="257">
        <v>0</v>
      </c>
      <c r="I72" s="266">
        <v>0</v>
      </c>
      <c r="J72" s="255">
        <v>0</v>
      </c>
      <c r="K72" s="2"/>
    </row>
    <row r="73" spans="1:11" ht="27" customHeight="1">
      <c r="A73" s="26" t="s">
        <v>197</v>
      </c>
      <c r="B73" s="268"/>
      <c r="C73" s="56">
        <v>1</v>
      </c>
      <c r="D73" s="254">
        <v>0.498</v>
      </c>
      <c r="E73" s="255">
        <v>0</v>
      </c>
      <c r="F73" s="255">
        <v>0</v>
      </c>
      <c r="G73" s="257">
        <v>0</v>
      </c>
      <c r="H73" s="257">
        <v>0</v>
      </c>
      <c r="I73" s="266">
        <v>0</v>
      </c>
      <c r="J73" s="255">
        <v>0</v>
      </c>
      <c r="K73" s="2"/>
    </row>
    <row r="74" spans="1:11" ht="27" customHeight="1">
      <c r="A74" s="26" t="s">
        <v>109</v>
      </c>
      <c r="B74" s="268"/>
      <c r="C74" s="56">
        <v>0</v>
      </c>
      <c r="D74" s="262">
        <v>5.2370000000000001</v>
      </c>
      <c r="E74" s="263">
        <v>0.51700000000000002</v>
      </c>
      <c r="F74" s="260">
        <v>0.30599999999999999</v>
      </c>
      <c r="G74" s="257">
        <v>0</v>
      </c>
      <c r="H74" s="257">
        <v>0</v>
      </c>
      <c r="I74" s="265">
        <v>0</v>
      </c>
      <c r="J74" s="255">
        <v>0</v>
      </c>
      <c r="K74" s="2"/>
    </row>
    <row r="75" spans="1:11" ht="27" customHeight="1">
      <c r="A75" s="26" t="s">
        <v>570</v>
      </c>
      <c r="B75" s="268"/>
      <c r="C75" s="56">
        <v>8</v>
      </c>
      <c r="D75" s="254">
        <v>-0.33700000000000002</v>
      </c>
      <c r="E75" s="255">
        <v>0</v>
      </c>
      <c r="F75" s="255">
        <v>0</v>
      </c>
      <c r="G75" s="264">
        <v>0</v>
      </c>
      <c r="H75" s="257">
        <v>0</v>
      </c>
      <c r="I75" s="265">
        <v>0</v>
      </c>
      <c r="J75" s="255">
        <v>0</v>
      </c>
      <c r="K75" s="2"/>
    </row>
    <row r="76" spans="1:11" ht="27" customHeight="1">
      <c r="A76" s="26" t="s">
        <v>110</v>
      </c>
      <c r="B76" s="268"/>
      <c r="C76" s="56">
        <v>8</v>
      </c>
      <c r="D76" s="254">
        <v>-0.36699999999999999</v>
      </c>
      <c r="E76" s="255">
        <v>0</v>
      </c>
      <c r="F76" s="255">
        <v>0</v>
      </c>
      <c r="G76" s="264">
        <v>0</v>
      </c>
      <c r="H76" s="257">
        <v>0</v>
      </c>
      <c r="I76" s="265">
        <v>0</v>
      </c>
      <c r="J76" s="255">
        <v>0</v>
      </c>
      <c r="K76" s="2"/>
    </row>
    <row r="77" spans="1:11" ht="27" customHeight="1">
      <c r="A77" s="26" t="s">
        <v>111</v>
      </c>
      <c r="B77" s="268"/>
      <c r="C77" s="56">
        <v>0</v>
      </c>
      <c r="D77" s="254">
        <v>-0.33700000000000002</v>
      </c>
      <c r="E77" s="255">
        <v>0</v>
      </c>
      <c r="F77" s="255">
        <v>0</v>
      </c>
      <c r="G77" s="264">
        <v>0</v>
      </c>
      <c r="H77" s="257">
        <v>0</v>
      </c>
      <c r="I77" s="265">
        <v>0</v>
      </c>
      <c r="J77" s="254">
        <v>5.3999999999999999E-2</v>
      </c>
      <c r="K77" s="2"/>
    </row>
    <row r="78" spans="1:11" ht="27" customHeight="1">
      <c r="A78" s="26" t="s">
        <v>112</v>
      </c>
      <c r="B78" s="268"/>
      <c r="C78" s="56">
        <v>0</v>
      </c>
      <c r="D78" s="258">
        <v>-2.2679999999999998</v>
      </c>
      <c r="E78" s="259">
        <v>-0.28599999999999998</v>
      </c>
      <c r="F78" s="260">
        <v>-1.9E-2</v>
      </c>
      <c r="G78" s="264">
        <v>0</v>
      </c>
      <c r="H78" s="257">
        <v>0</v>
      </c>
      <c r="I78" s="265">
        <v>0</v>
      </c>
      <c r="J78" s="254">
        <v>5.3999999999999999E-2</v>
      </c>
      <c r="K78" s="2"/>
    </row>
    <row r="79" spans="1:11" ht="27" customHeight="1">
      <c r="A79" s="26" t="s">
        <v>113</v>
      </c>
      <c r="B79" s="268"/>
      <c r="C79" s="56">
        <v>0</v>
      </c>
      <c r="D79" s="254">
        <v>-0.36699999999999999</v>
      </c>
      <c r="E79" s="255">
        <v>0</v>
      </c>
      <c r="F79" s="255">
        <v>0</v>
      </c>
      <c r="G79" s="264">
        <v>0</v>
      </c>
      <c r="H79" s="257">
        <v>0</v>
      </c>
      <c r="I79" s="265">
        <v>0</v>
      </c>
      <c r="J79" s="254">
        <v>6.3E-2</v>
      </c>
      <c r="K79" s="2"/>
    </row>
    <row r="80" spans="1:11" ht="27" customHeight="1">
      <c r="A80" s="26" t="s">
        <v>114</v>
      </c>
      <c r="B80" s="268"/>
      <c r="C80" s="56">
        <v>0</v>
      </c>
      <c r="D80" s="258">
        <v>-2.4729999999999999</v>
      </c>
      <c r="E80" s="259">
        <v>-0.309</v>
      </c>
      <c r="F80" s="260">
        <v>-2.1000000000000001E-2</v>
      </c>
      <c r="G80" s="264">
        <v>0</v>
      </c>
      <c r="H80" s="257">
        <v>0</v>
      </c>
      <c r="I80" s="265">
        <v>0</v>
      </c>
      <c r="J80" s="254">
        <v>6.3E-2</v>
      </c>
      <c r="K80" s="2"/>
    </row>
    <row r="81" spans="1:11" ht="27" customHeight="1">
      <c r="A81" s="26" t="s">
        <v>115</v>
      </c>
      <c r="B81" s="268"/>
      <c r="C81" s="56">
        <v>0</v>
      </c>
      <c r="D81" s="254">
        <v>-0.41399999999999998</v>
      </c>
      <c r="E81" s="255">
        <v>0</v>
      </c>
      <c r="F81" s="255">
        <v>0</v>
      </c>
      <c r="G81" s="256">
        <v>100.24</v>
      </c>
      <c r="H81" s="257">
        <v>0</v>
      </c>
      <c r="I81" s="265">
        <v>0</v>
      </c>
      <c r="J81" s="254">
        <v>0.09</v>
      </c>
      <c r="K81" s="2"/>
    </row>
    <row r="82" spans="1:11" ht="27" customHeight="1">
      <c r="A82" s="26" t="s">
        <v>116</v>
      </c>
      <c r="B82" s="268"/>
      <c r="C82" s="56">
        <v>0</v>
      </c>
      <c r="D82" s="258">
        <v>-2.8330000000000002</v>
      </c>
      <c r="E82" s="259">
        <v>-0.32600000000000001</v>
      </c>
      <c r="F82" s="260">
        <v>-2.8000000000000001E-2</v>
      </c>
      <c r="G82" s="256">
        <v>100.24</v>
      </c>
      <c r="H82" s="257">
        <v>0</v>
      </c>
      <c r="I82" s="265">
        <v>0</v>
      </c>
      <c r="J82" s="254">
        <v>0.09</v>
      </c>
      <c r="K82" s="2"/>
    </row>
    <row r="83" spans="1:11" ht="27" customHeight="1">
      <c r="A83" s="26" t="s">
        <v>62</v>
      </c>
      <c r="B83" s="268"/>
      <c r="C83" s="56">
        <v>1</v>
      </c>
      <c r="D83" s="254">
        <v>0.46500000000000002</v>
      </c>
      <c r="E83" s="255">
        <v>0</v>
      </c>
      <c r="F83" s="255">
        <v>0</v>
      </c>
      <c r="G83" s="256">
        <v>1.28</v>
      </c>
      <c r="H83" s="257">
        <v>0</v>
      </c>
      <c r="I83" s="265">
        <v>0</v>
      </c>
      <c r="J83" s="255">
        <v>0</v>
      </c>
      <c r="K83" s="2"/>
    </row>
    <row r="84" spans="1:11" ht="27" customHeight="1">
      <c r="A84" s="26" t="s">
        <v>63</v>
      </c>
      <c r="B84" s="268"/>
      <c r="C84" s="56">
        <v>2</v>
      </c>
      <c r="D84" s="254">
        <v>0.52900000000000003</v>
      </c>
      <c r="E84" s="254">
        <v>0.217</v>
      </c>
      <c r="F84" s="255">
        <v>0</v>
      </c>
      <c r="G84" s="256">
        <v>1.28</v>
      </c>
      <c r="H84" s="257">
        <v>0</v>
      </c>
      <c r="I84" s="265">
        <v>0</v>
      </c>
      <c r="J84" s="255">
        <v>0</v>
      </c>
      <c r="K84" s="2"/>
    </row>
    <row r="85" spans="1:11" ht="27" customHeight="1">
      <c r="A85" s="26" t="s">
        <v>64</v>
      </c>
      <c r="B85" s="268"/>
      <c r="C85" s="56">
        <v>2</v>
      </c>
      <c r="D85" s="254">
        <v>0.24099999999999999</v>
      </c>
      <c r="E85" s="255">
        <v>0</v>
      </c>
      <c r="F85" s="255">
        <v>0</v>
      </c>
      <c r="G85" s="257">
        <v>0</v>
      </c>
      <c r="H85" s="257">
        <v>0</v>
      </c>
      <c r="I85" s="265">
        <v>0</v>
      </c>
      <c r="J85" s="255">
        <v>0</v>
      </c>
      <c r="K85" s="2"/>
    </row>
    <row r="86" spans="1:11" ht="27" customHeight="1">
      <c r="A86" s="26" t="s">
        <v>65</v>
      </c>
      <c r="B86" s="268"/>
      <c r="C86" s="56">
        <v>3</v>
      </c>
      <c r="D86" s="254">
        <v>0.48899999999999999</v>
      </c>
      <c r="E86" s="255">
        <v>0</v>
      </c>
      <c r="F86" s="255">
        <v>0</v>
      </c>
      <c r="G86" s="256">
        <v>1.35</v>
      </c>
      <c r="H86" s="257">
        <v>0</v>
      </c>
      <c r="I86" s="265">
        <v>0</v>
      </c>
      <c r="J86" s="255">
        <v>0</v>
      </c>
      <c r="K86" s="2"/>
    </row>
    <row r="87" spans="1:11" ht="27" customHeight="1">
      <c r="A87" s="26" t="s">
        <v>66</v>
      </c>
      <c r="B87" s="268"/>
      <c r="C87" s="56">
        <v>4</v>
      </c>
      <c r="D87" s="254">
        <v>0.53300000000000003</v>
      </c>
      <c r="E87" s="254">
        <v>0.22500000000000001</v>
      </c>
      <c r="F87" s="255">
        <v>0</v>
      </c>
      <c r="G87" s="256">
        <v>1.35</v>
      </c>
      <c r="H87" s="257">
        <v>0</v>
      </c>
      <c r="I87" s="265">
        <v>0</v>
      </c>
      <c r="J87" s="255">
        <v>0</v>
      </c>
      <c r="K87" s="2"/>
    </row>
    <row r="88" spans="1:11" ht="27" customHeight="1">
      <c r="A88" s="26" t="s">
        <v>67</v>
      </c>
      <c r="B88" s="268"/>
      <c r="C88" s="56">
        <v>4</v>
      </c>
      <c r="D88" s="254">
        <v>0.26</v>
      </c>
      <c r="E88" s="255">
        <v>0</v>
      </c>
      <c r="F88" s="255">
        <v>0</v>
      </c>
      <c r="G88" s="257">
        <v>0</v>
      </c>
      <c r="H88" s="257">
        <v>0</v>
      </c>
      <c r="I88" s="265">
        <v>0</v>
      </c>
      <c r="J88" s="255">
        <v>0</v>
      </c>
      <c r="K88" s="2"/>
    </row>
    <row r="89" spans="1:11" ht="27" customHeight="1">
      <c r="A89" s="26" t="s">
        <v>68</v>
      </c>
      <c r="B89" s="268"/>
      <c r="C89" s="56" t="s">
        <v>20</v>
      </c>
      <c r="D89" s="254">
        <v>0.46500000000000002</v>
      </c>
      <c r="E89" s="254">
        <v>0.216</v>
      </c>
      <c r="F89" s="255">
        <v>0</v>
      </c>
      <c r="G89" s="256">
        <v>7.04</v>
      </c>
      <c r="H89" s="257">
        <v>0</v>
      </c>
      <c r="I89" s="265">
        <v>0</v>
      </c>
      <c r="J89" s="255">
        <v>0</v>
      </c>
      <c r="K89" s="2"/>
    </row>
    <row r="90" spans="1:11" ht="27" customHeight="1">
      <c r="A90" s="26" t="s">
        <v>117</v>
      </c>
      <c r="B90" s="268"/>
      <c r="C90" s="56" t="s">
        <v>20</v>
      </c>
      <c r="D90" s="254">
        <v>0.84699999999999998</v>
      </c>
      <c r="E90" s="254">
        <v>0.375</v>
      </c>
      <c r="F90" s="255">
        <v>0</v>
      </c>
      <c r="G90" s="256">
        <v>11.07</v>
      </c>
      <c r="H90" s="257">
        <v>0</v>
      </c>
      <c r="I90" s="265">
        <v>0</v>
      </c>
      <c r="J90" s="255">
        <v>0</v>
      </c>
      <c r="K90" s="2"/>
    </row>
    <row r="91" spans="1:11" ht="27" customHeight="1">
      <c r="A91" s="26" t="s">
        <v>118</v>
      </c>
      <c r="B91" s="268"/>
      <c r="C91" s="56" t="s">
        <v>20</v>
      </c>
      <c r="D91" s="254">
        <v>0.64600000000000002</v>
      </c>
      <c r="E91" s="254">
        <v>0.42899999999999999</v>
      </c>
      <c r="F91" s="255">
        <v>0</v>
      </c>
      <c r="G91" s="256">
        <v>126.3</v>
      </c>
      <c r="H91" s="257">
        <v>0</v>
      </c>
      <c r="I91" s="265">
        <v>0</v>
      </c>
      <c r="J91" s="255">
        <v>0</v>
      </c>
      <c r="K91" s="2"/>
    </row>
    <row r="92" spans="1:11" ht="27" customHeight="1">
      <c r="A92" s="26" t="s">
        <v>571</v>
      </c>
      <c r="B92" s="268"/>
      <c r="C92" s="56">
        <v>0</v>
      </c>
      <c r="D92" s="258">
        <v>1.5389999999999999</v>
      </c>
      <c r="E92" s="259">
        <v>0.371</v>
      </c>
      <c r="F92" s="260">
        <v>0.214</v>
      </c>
      <c r="G92" s="256">
        <v>1.28</v>
      </c>
      <c r="H92" s="257">
        <v>0</v>
      </c>
      <c r="I92" s="265">
        <v>0</v>
      </c>
      <c r="J92" s="255">
        <v>0</v>
      </c>
      <c r="K92" s="2"/>
    </row>
    <row r="93" spans="1:11" ht="27" customHeight="1">
      <c r="A93" s="26" t="s">
        <v>572</v>
      </c>
      <c r="B93" s="268"/>
      <c r="C93" s="56">
        <v>0</v>
      </c>
      <c r="D93" s="258">
        <v>1.708</v>
      </c>
      <c r="E93" s="259">
        <v>0.39200000000000002</v>
      </c>
      <c r="F93" s="260">
        <v>0.216</v>
      </c>
      <c r="G93" s="256">
        <v>1.35</v>
      </c>
      <c r="H93" s="257">
        <v>0</v>
      </c>
      <c r="I93" s="265">
        <v>0</v>
      </c>
      <c r="J93" s="255">
        <v>0</v>
      </c>
      <c r="K93" s="2"/>
    </row>
    <row r="94" spans="1:11" ht="27" customHeight="1">
      <c r="A94" s="26" t="s">
        <v>69</v>
      </c>
      <c r="B94" s="268"/>
      <c r="C94" s="56">
        <v>0</v>
      </c>
      <c r="D94" s="258">
        <v>1.008</v>
      </c>
      <c r="E94" s="259">
        <v>0.30199999999999999</v>
      </c>
      <c r="F94" s="260">
        <v>0.21</v>
      </c>
      <c r="G94" s="256">
        <v>3.44</v>
      </c>
      <c r="H94" s="256">
        <v>0.4</v>
      </c>
      <c r="I94" s="261">
        <v>0.88</v>
      </c>
      <c r="J94" s="254">
        <v>2.8000000000000001E-2</v>
      </c>
      <c r="K94" s="2"/>
    </row>
    <row r="95" spans="1:11" ht="27" customHeight="1">
      <c r="A95" s="26" t="s">
        <v>70</v>
      </c>
      <c r="B95" s="268"/>
      <c r="C95" s="56">
        <v>0</v>
      </c>
      <c r="D95" s="258">
        <v>1.385</v>
      </c>
      <c r="E95" s="259">
        <v>0.46</v>
      </c>
      <c r="F95" s="260">
        <v>0.34899999999999998</v>
      </c>
      <c r="G95" s="256">
        <v>5.74</v>
      </c>
      <c r="H95" s="256">
        <v>0.89</v>
      </c>
      <c r="I95" s="261">
        <v>1.41</v>
      </c>
      <c r="J95" s="254">
        <v>2.8000000000000001E-2</v>
      </c>
      <c r="K95" s="2"/>
    </row>
    <row r="96" spans="1:11" ht="27" customHeight="1">
      <c r="A96" s="26" t="s">
        <v>71</v>
      </c>
      <c r="B96" s="268"/>
      <c r="C96" s="56">
        <v>0</v>
      </c>
      <c r="D96" s="258">
        <v>1.38</v>
      </c>
      <c r="E96" s="259">
        <v>0.51700000000000002</v>
      </c>
      <c r="F96" s="260">
        <v>0.42199999999999999</v>
      </c>
      <c r="G96" s="256">
        <v>66.42</v>
      </c>
      <c r="H96" s="256">
        <v>1.07</v>
      </c>
      <c r="I96" s="261">
        <v>1.86</v>
      </c>
      <c r="J96" s="254">
        <v>2.4E-2</v>
      </c>
      <c r="K96" s="2"/>
    </row>
    <row r="97" spans="1:11" ht="27" customHeight="1">
      <c r="A97" s="26" t="s">
        <v>198</v>
      </c>
      <c r="B97" s="268"/>
      <c r="C97" s="56">
        <v>8</v>
      </c>
      <c r="D97" s="254">
        <v>0.38600000000000001</v>
      </c>
      <c r="E97" s="255">
        <v>0</v>
      </c>
      <c r="F97" s="255">
        <v>0</v>
      </c>
      <c r="G97" s="257">
        <v>0</v>
      </c>
      <c r="H97" s="257">
        <v>0</v>
      </c>
      <c r="I97" s="266">
        <v>0</v>
      </c>
      <c r="J97" s="255">
        <v>0</v>
      </c>
      <c r="K97" s="2"/>
    </row>
    <row r="98" spans="1:11" ht="27" customHeight="1">
      <c r="A98" s="26" t="s">
        <v>199</v>
      </c>
      <c r="B98" s="268"/>
      <c r="C98" s="56">
        <v>1</v>
      </c>
      <c r="D98" s="254">
        <v>0.44700000000000001</v>
      </c>
      <c r="E98" s="255">
        <v>0</v>
      </c>
      <c r="F98" s="255">
        <v>0</v>
      </c>
      <c r="G98" s="257">
        <v>0</v>
      </c>
      <c r="H98" s="257">
        <v>0</v>
      </c>
      <c r="I98" s="266">
        <v>0</v>
      </c>
      <c r="J98" s="255">
        <v>0</v>
      </c>
      <c r="K98" s="2"/>
    </row>
    <row r="99" spans="1:11" ht="27" customHeight="1">
      <c r="A99" s="26" t="s">
        <v>200</v>
      </c>
      <c r="B99" s="268"/>
      <c r="C99" s="56">
        <v>1</v>
      </c>
      <c r="D99" s="254">
        <v>0.65300000000000002</v>
      </c>
      <c r="E99" s="255">
        <v>0</v>
      </c>
      <c r="F99" s="255">
        <v>0</v>
      </c>
      <c r="G99" s="257">
        <v>0</v>
      </c>
      <c r="H99" s="257">
        <v>0</v>
      </c>
      <c r="I99" s="266">
        <v>0</v>
      </c>
      <c r="J99" s="255">
        <v>0</v>
      </c>
      <c r="K99" s="2"/>
    </row>
    <row r="100" spans="1:11" ht="27" customHeight="1">
      <c r="A100" s="26" t="s">
        <v>201</v>
      </c>
      <c r="B100" s="268"/>
      <c r="C100" s="56">
        <v>1</v>
      </c>
      <c r="D100" s="254">
        <v>0.34599999999999997</v>
      </c>
      <c r="E100" s="255">
        <v>0</v>
      </c>
      <c r="F100" s="255">
        <v>0</v>
      </c>
      <c r="G100" s="257">
        <v>0</v>
      </c>
      <c r="H100" s="257">
        <v>0</v>
      </c>
      <c r="I100" s="266">
        <v>0</v>
      </c>
      <c r="J100" s="255">
        <v>0</v>
      </c>
      <c r="K100" s="2"/>
    </row>
    <row r="101" spans="1:11" ht="27" customHeight="1">
      <c r="A101" s="26" t="s">
        <v>72</v>
      </c>
      <c r="B101" s="268"/>
      <c r="C101" s="56">
        <v>0</v>
      </c>
      <c r="D101" s="262">
        <v>3.641</v>
      </c>
      <c r="E101" s="263">
        <v>0.35899999999999999</v>
      </c>
      <c r="F101" s="260">
        <v>0.21299999999999999</v>
      </c>
      <c r="G101" s="257">
        <v>0</v>
      </c>
      <c r="H101" s="257">
        <v>0</v>
      </c>
      <c r="I101" s="265">
        <v>0</v>
      </c>
      <c r="J101" s="255">
        <v>0</v>
      </c>
      <c r="K101" s="2"/>
    </row>
    <row r="102" spans="1:11" ht="27" customHeight="1">
      <c r="A102" s="26" t="s">
        <v>573</v>
      </c>
      <c r="B102" s="268"/>
      <c r="C102" s="56">
        <v>8</v>
      </c>
      <c r="D102" s="254">
        <v>-0.23499999999999999</v>
      </c>
      <c r="E102" s="255">
        <v>0</v>
      </c>
      <c r="F102" s="255">
        <v>0</v>
      </c>
      <c r="G102" s="264">
        <v>0</v>
      </c>
      <c r="H102" s="257">
        <v>0</v>
      </c>
      <c r="I102" s="265">
        <v>0</v>
      </c>
      <c r="J102" s="255">
        <v>0</v>
      </c>
      <c r="K102" s="2"/>
    </row>
    <row r="103" spans="1:11" ht="27" customHeight="1">
      <c r="A103" s="26" t="s">
        <v>73</v>
      </c>
      <c r="B103" s="268"/>
      <c r="C103" s="56">
        <v>8</v>
      </c>
      <c r="D103" s="254">
        <v>-0.255</v>
      </c>
      <c r="E103" s="255">
        <v>0</v>
      </c>
      <c r="F103" s="255">
        <v>0</v>
      </c>
      <c r="G103" s="264">
        <v>0</v>
      </c>
      <c r="H103" s="257">
        <v>0</v>
      </c>
      <c r="I103" s="265">
        <v>0</v>
      </c>
      <c r="J103" s="255">
        <v>0</v>
      </c>
      <c r="K103" s="2"/>
    </row>
    <row r="104" spans="1:11" ht="27" customHeight="1">
      <c r="A104" s="26" t="s">
        <v>74</v>
      </c>
      <c r="B104" s="268"/>
      <c r="C104" s="56">
        <v>0</v>
      </c>
      <c r="D104" s="254">
        <v>-0.23499999999999999</v>
      </c>
      <c r="E104" s="255">
        <v>0</v>
      </c>
      <c r="F104" s="255">
        <v>0</v>
      </c>
      <c r="G104" s="264">
        <v>0</v>
      </c>
      <c r="H104" s="257">
        <v>0</v>
      </c>
      <c r="I104" s="265">
        <v>0</v>
      </c>
      <c r="J104" s="254">
        <v>3.6999999999999998E-2</v>
      </c>
      <c r="K104" s="2"/>
    </row>
    <row r="105" spans="1:11" ht="27" customHeight="1">
      <c r="A105" s="26" t="s">
        <v>75</v>
      </c>
      <c r="B105" s="268"/>
      <c r="C105" s="56">
        <v>0</v>
      </c>
      <c r="D105" s="258">
        <v>-1.577</v>
      </c>
      <c r="E105" s="259">
        <v>-0.19900000000000001</v>
      </c>
      <c r="F105" s="260">
        <v>-1.2999999999999999E-2</v>
      </c>
      <c r="G105" s="264">
        <v>0</v>
      </c>
      <c r="H105" s="257">
        <v>0</v>
      </c>
      <c r="I105" s="265">
        <v>0</v>
      </c>
      <c r="J105" s="254">
        <v>3.6999999999999998E-2</v>
      </c>
      <c r="K105" s="2"/>
    </row>
    <row r="106" spans="1:11" ht="27" customHeight="1">
      <c r="A106" s="26" t="s">
        <v>76</v>
      </c>
      <c r="B106" s="268"/>
      <c r="C106" s="56">
        <v>0</v>
      </c>
      <c r="D106" s="254">
        <v>-0.255</v>
      </c>
      <c r="E106" s="255">
        <v>0</v>
      </c>
      <c r="F106" s="255">
        <v>0</v>
      </c>
      <c r="G106" s="264">
        <v>0</v>
      </c>
      <c r="H106" s="257">
        <v>0</v>
      </c>
      <c r="I106" s="265">
        <v>0</v>
      </c>
      <c r="J106" s="254">
        <v>4.3999999999999997E-2</v>
      </c>
      <c r="K106" s="2"/>
    </row>
    <row r="107" spans="1:11" ht="27" customHeight="1">
      <c r="A107" s="26" t="s">
        <v>77</v>
      </c>
      <c r="B107" s="268"/>
      <c r="C107" s="56">
        <v>0</v>
      </c>
      <c r="D107" s="258">
        <v>-1.72</v>
      </c>
      <c r="E107" s="259">
        <v>-0.215</v>
      </c>
      <c r="F107" s="260">
        <v>-1.4999999999999999E-2</v>
      </c>
      <c r="G107" s="264">
        <v>0</v>
      </c>
      <c r="H107" s="257">
        <v>0</v>
      </c>
      <c r="I107" s="265">
        <v>0</v>
      </c>
      <c r="J107" s="254">
        <v>4.3999999999999997E-2</v>
      </c>
      <c r="K107" s="2"/>
    </row>
    <row r="108" spans="1:11" ht="27" customHeight="1">
      <c r="A108" s="26" t="s">
        <v>78</v>
      </c>
      <c r="B108" s="268"/>
      <c r="C108" s="56">
        <v>0</v>
      </c>
      <c r="D108" s="254">
        <v>-0.28799999999999998</v>
      </c>
      <c r="E108" s="255">
        <v>0</v>
      </c>
      <c r="F108" s="255">
        <v>0</v>
      </c>
      <c r="G108" s="256">
        <v>69.69</v>
      </c>
      <c r="H108" s="257">
        <v>0</v>
      </c>
      <c r="I108" s="265">
        <v>0</v>
      </c>
      <c r="J108" s="254">
        <v>6.3E-2</v>
      </c>
      <c r="K108" s="2"/>
    </row>
    <row r="109" spans="1:11" ht="27" customHeight="1">
      <c r="A109" s="26" t="s">
        <v>79</v>
      </c>
      <c r="B109" s="268"/>
      <c r="C109" s="56">
        <v>0</v>
      </c>
      <c r="D109" s="258">
        <v>-1.9690000000000001</v>
      </c>
      <c r="E109" s="259">
        <v>-0.22700000000000001</v>
      </c>
      <c r="F109" s="260">
        <v>-1.9E-2</v>
      </c>
      <c r="G109" s="256">
        <v>69.69</v>
      </c>
      <c r="H109" s="257">
        <v>0</v>
      </c>
      <c r="I109" s="265">
        <v>0</v>
      </c>
      <c r="J109" s="254">
        <v>6.3E-2</v>
      </c>
      <c r="K109" s="2"/>
    </row>
    <row r="110" spans="1:11" ht="27" customHeight="1">
      <c r="A110" s="26" t="s">
        <v>119</v>
      </c>
      <c r="B110" s="268"/>
      <c r="C110" s="56">
        <v>1</v>
      </c>
      <c r="D110" s="254">
        <v>0.308</v>
      </c>
      <c r="E110" s="255">
        <v>0</v>
      </c>
      <c r="F110" s="255">
        <v>0</v>
      </c>
      <c r="G110" s="256">
        <v>0.85</v>
      </c>
      <c r="H110" s="257">
        <v>0</v>
      </c>
      <c r="I110" s="265">
        <v>0</v>
      </c>
      <c r="J110" s="255">
        <v>0</v>
      </c>
      <c r="K110" s="2"/>
    </row>
    <row r="111" spans="1:11" ht="27" customHeight="1">
      <c r="A111" s="26" t="s">
        <v>120</v>
      </c>
      <c r="B111" s="268"/>
      <c r="C111" s="56">
        <v>2</v>
      </c>
      <c r="D111" s="254">
        <v>0.35099999999999998</v>
      </c>
      <c r="E111" s="254">
        <v>0.14399999999999999</v>
      </c>
      <c r="F111" s="255">
        <v>0</v>
      </c>
      <c r="G111" s="256">
        <v>0.85</v>
      </c>
      <c r="H111" s="257">
        <v>0</v>
      </c>
      <c r="I111" s="265">
        <v>0</v>
      </c>
      <c r="J111" s="255">
        <v>0</v>
      </c>
      <c r="K111" s="2"/>
    </row>
    <row r="112" spans="1:11" ht="27" customHeight="1">
      <c r="A112" s="26" t="s">
        <v>121</v>
      </c>
      <c r="B112" s="268"/>
      <c r="C112" s="56">
        <v>2</v>
      </c>
      <c r="D112" s="254">
        <v>0.16</v>
      </c>
      <c r="E112" s="255">
        <v>0</v>
      </c>
      <c r="F112" s="255">
        <v>0</v>
      </c>
      <c r="G112" s="257">
        <v>0</v>
      </c>
      <c r="H112" s="257">
        <v>0</v>
      </c>
      <c r="I112" s="265">
        <v>0</v>
      </c>
      <c r="J112" s="255">
        <v>0</v>
      </c>
      <c r="K112" s="2"/>
    </row>
    <row r="113" spans="1:11" ht="27" customHeight="1">
      <c r="A113" s="26" t="s">
        <v>122</v>
      </c>
      <c r="B113" s="268"/>
      <c r="C113" s="56">
        <v>3</v>
      </c>
      <c r="D113" s="254">
        <v>0.32400000000000001</v>
      </c>
      <c r="E113" s="255">
        <v>0</v>
      </c>
      <c r="F113" s="255">
        <v>0</v>
      </c>
      <c r="G113" s="256">
        <v>0.9</v>
      </c>
      <c r="H113" s="257">
        <v>0</v>
      </c>
      <c r="I113" s="265">
        <v>0</v>
      </c>
      <c r="J113" s="255">
        <v>0</v>
      </c>
      <c r="K113" s="2"/>
    </row>
    <row r="114" spans="1:11" ht="27" customHeight="1">
      <c r="A114" s="26" t="s">
        <v>123</v>
      </c>
      <c r="B114" s="268"/>
      <c r="C114" s="56">
        <v>4</v>
      </c>
      <c r="D114" s="254">
        <v>0.35299999999999998</v>
      </c>
      <c r="E114" s="254">
        <v>0.14899999999999999</v>
      </c>
      <c r="F114" s="255">
        <v>0</v>
      </c>
      <c r="G114" s="256">
        <v>0.9</v>
      </c>
      <c r="H114" s="257">
        <v>0</v>
      </c>
      <c r="I114" s="265">
        <v>0</v>
      </c>
      <c r="J114" s="255">
        <v>0</v>
      </c>
      <c r="K114" s="2"/>
    </row>
    <row r="115" spans="1:11" ht="27" customHeight="1">
      <c r="A115" s="26" t="s">
        <v>124</v>
      </c>
      <c r="B115" s="268"/>
      <c r="C115" s="56">
        <v>4</v>
      </c>
      <c r="D115" s="254">
        <v>0.17299999999999999</v>
      </c>
      <c r="E115" s="255">
        <v>0</v>
      </c>
      <c r="F115" s="255">
        <v>0</v>
      </c>
      <c r="G115" s="257">
        <v>0</v>
      </c>
      <c r="H115" s="257">
        <v>0</v>
      </c>
      <c r="I115" s="265">
        <v>0</v>
      </c>
      <c r="J115" s="255">
        <v>0</v>
      </c>
      <c r="K115" s="2"/>
    </row>
    <row r="116" spans="1:11" ht="27" customHeight="1">
      <c r="A116" s="26" t="s">
        <v>125</v>
      </c>
      <c r="B116" s="268"/>
      <c r="C116" s="56" t="s">
        <v>20</v>
      </c>
      <c r="D116" s="254">
        <v>0.308</v>
      </c>
      <c r="E116" s="254">
        <v>0.14299999999999999</v>
      </c>
      <c r="F116" s="255">
        <v>0</v>
      </c>
      <c r="G116" s="256">
        <v>4.66</v>
      </c>
      <c r="H116" s="257">
        <v>0</v>
      </c>
      <c r="I116" s="265">
        <v>0</v>
      </c>
      <c r="J116" s="255">
        <v>0</v>
      </c>
      <c r="K116" s="2"/>
    </row>
    <row r="117" spans="1:11" ht="27" customHeight="1">
      <c r="A117" s="26" t="s">
        <v>126</v>
      </c>
      <c r="B117" s="268"/>
      <c r="C117" s="56" t="s">
        <v>20</v>
      </c>
      <c r="D117" s="254">
        <v>0.56100000000000005</v>
      </c>
      <c r="E117" s="254">
        <v>0.248</v>
      </c>
      <c r="F117" s="255">
        <v>0</v>
      </c>
      <c r="G117" s="256">
        <v>7.33</v>
      </c>
      <c r="H117" s="257">
        <v>0</v>
      </c>
      <c r="I117" s="265">
        <v>0</v>
      </c>
      <c r="J117" s="255">
        <v>0</v>
      </c>
      <c r="K117" s="2"/>
    </row>
    <row r="118" spans="1:11" ht="27" customHeight="1">
      <c r="A118" s="26" t="s">
        <v>127</v>
      </c>
      <c r="B118" s="268"/>
      <c r="C118" s="56" t="s">
        <v>20</v>
      </c>
      <c r="D118" s="254">
        <v>0.42799999999999999</v>
      </c>
      <c r="E118" s="254">
        <v>0.28399999999999997</v>
      </c>
      <c r="F118" s="255">
        <v>0</v>
      </c>
      <c r="G118" s="256">
        <v>83.67</v>
      </c>
      <c r="H118" s="257">
        <v>0</v>
      </c>
      <c r="I118" s="265">
        <v>0</v>
      </c>
      <c r="J118" s="255">
        <v>0</v>
      </c>
      <c r="K118" s="2"/>
    </row>
    <row r="119" spans="1:11" ht="27" customHeight="1">
      <c r="A119" s="26" t="s">
        <v>574</v>
      </c>
      <c r="B119" s="268"/>
      <c r="C119" s="56">
        <v>0</v>
      </c>
      <c r="D119" s="258">
        <v>1.02</v>
      </c>
      <c r="E119" s="259">
        <v>0.246</v>
      </c>
      <c r="F119" s="260">
        <v>0.14199999999999999</v>
      </c>
      <c r="G119" s="256">
        <v>0.85</v>
      </c>
      <c r="H119" s="257">
        <v>0</v>
      </c>
      <c r="I119" s="265">
        <v>0</v>
      </c>
      <c r="J119" s="255">
        <v>0</v>
      </c>
      <c r="K119" s="2"/>
    </row>
    <row r="120" spans="1:11" ht="27" customHeight="1">
      <c r="A120" s="26" t="s">
        <v>575</v>
      </c>
      <c r="B120" s="268"/>
      <c r="C120" s="56">
        <v>0</v>
      </c>
      <c r="D120" s="258">
        <v>1.131</v>
      </c>
      <c r="E120" s="259">
        <v>0.26</v>
      </c>
      <c r="F120" s="260">
        <v>0.14299999999999999</v>
      </c>
      <c r="G120" s="256">
        <v>0.9</v>
      </c>
      <c r="H120" s="257">
        <v>0</v>
      </c>
      <c r="I120" s="265">
        <v>0</v>
      </c>
      <c r="J120" s="255">
        <v>0</v>
      </c>
      <c r="K120" s="2"/>
    </row>
    <row r="121" spans="1:11" ht="27" customHeight="1">
      <c r="A121" s="26" t="s">
        <v>128</v>
      </c>
      <c r="B121" s="268"/>
      <c r="C121" s="56">
        <v>0</v>
      </c>
      <c r="D121" s="258">
        <v>0.66800000000000004</v>
      </c>
      <c r="E121" s="259">
        <v>0.2</v>
      </c>
      <c r="F121" s="260">
        <v>0.13900000000000001</v>
      </c>
      <c r="G121" s="256">
        <v>2.2799999999999998</v>
      </c>
      <c r="H121" s="256">
        <v>0.26</v>
      </c>
      <c r="I121" s="261">
        <v>0.57999999999999996</v>
      </c>
      <c r="J121" s="254">
        <v>1.7999999999999999E-2</v>
      </c>
      <c r="K121" s="2"/>
    </row>
    <row r="122" spans="1:11" ht="27" customHeight="1">
      <c r="A122" s="26" t="s">
        <v>129</v>
      </c>
      <c r="B122" s="268"/>
      <c r="C122" s="56">
        <v>0</v>
      </c>
      <c r="D122" s="258">
        <v>0.91700000000000004</v>
      </c>
      <c r="E122" s="259">
        <v>0.30499999999999999</v>
      </c>
      <c r="F122" s="260">
        <v>0.23100000000000001</v>
      </c>
      <c r="G122" s="256">
        <v>3.81</v>
      </c>
      <c r="H122" s="256">
        <v>0.59</v>
      </c>
      <c r="I122" s="261">
        <v>0.94</v>
      </c>
      <c r="J122" s="254">
        <v>1.9E-2</v>
      </c>
      <c r="K122" s="2"/>
    </row>
    <row r="123" spans="1:11" ht="27" customHeight="1">
      <c r="A123" s="26" t="s">
        <v>130</v>
      </c>
      <c r="B123" s="268"/>
      <c r="C123" s="56">
        <v>0</v>
      </c>
      <c r="D123" s="258">
        <v>0.91400000000000003</v>
      </c>
      <c r="E123" s="259">
        <v>0.34200000000000003</v>
      </c>
      <c r="F123" s="260">
        <v>0.28000000000000003</v>
      </c>
      <c r="G123" s="256">
        <v>44</v>
      </c>
      <c r="H123" s="256">
        <v>0.71</v>
      </c>
      <c r="I123" s="261">
        <v>1.23</v>
      </c>
      <c r="J123" s="254">
        <v>1.6E-2</v>
      </c>
      <c r="K123" s="2"/>
    </row>
    <row r="124" spans="1:11" ht="27" customHeight="1">
      <c r="A124" s="26" t="s">
        <v>202</v>
      </c>
      <c r="B124" s="268"/>
      <c r="C124" s="56">
        <v>8</v>
      </c>
      <c r="D124" s="254">
        <v>0.25600000000000001</v>
      </c>
      <c r="E124" s="255">
        <v>0</v>
      </c>
      <c r="F124" s="255">
        <v>0</v>
      </c>
      <c r="G124" s="257">
        <v>0</v>
      </c>
      <c r="H124" s="257">
        <v>0</v>
      </c>
      <c r="I124" s="266">
        <v>0</v>
      </c>
      <c r="J124" s="255">
        <v>0</v>
      </c>
      <c r="K124" s="2"/>
    </row>
    <row r="125" spans="1:11" ht="27" customHeight="1">
      <c r="A125" s="26" t="s">
        <v>203</v>
      </c>
      <c r="B125" s="268"/>
      <c r="C125" s="56">
        <v>1</v>
      </c>
      <c r="D125" s="254">
        <v>0.29599999999999999</v>
      </c>
      <c r="E125" s="255">
        <v>0</v>
      </c>
      <c r="F125" s="255">
        <v>0</v>
      </c>
      <c r="G125" s="257">
        <v>0</v>
      </c>
      <c r="H125" s="257">
        <v>0</v>
      </c>
      <c r="I125" s="266">
        <v>0</v>
      </c>
      <c r="J125" s="255">
        <v>0</v>
      </c>
      <c r="K125" s="2"/>
    </row>
    <row r="126" spans="1:11" ht="27" customHeight="1">
      <c r="A126" s="26" t="s">
        <v>204</v>
      </c>
      <c r="B126" s="268"/>
      <c r="C126" s="56">
        <v>1</v>
      </c>
      <c r="D126" s="254">
        <v>0.433</v>
      </c>
      <c r="E126" s="255">
        <v>0</v>
      </c>
      <c r="F126" s="255">
        <v>0</v>
      </c>
      <c r="G126" s="257">
        <v>0</v>
      </c>
      <c r="H126" s="257">
        <v>0</v>
      </c>
      <c r="I126" s="266">
        <v>0</v>
      </c>
      <c r="J126" s="255">
        <v>0</v>
      </c>
      <c r="K126" s="2"/>
    </row>
    <row r="127" spans="1:11" ht="27" customHeight="1">
      <c r="A127" s="26" t="s">
        <v>205</v>
      </c>
      <c r="B127" s="268"/>
      <c r="C127" s="56">
        <v>1</v>
      </c>
      <c r="D127" s="254">
        <v>0.22900000000000001</v>
      </c>
      <c r="E127" s="255">
        <v>0</v>
      </c>
      <c r="F127" s="255">
        <v>0</v>
      </c>
      <c r="G127" s="257">
        <v>0</v>
      </c>
      <c r="H127" s="257">
        <v>0</v>
      </c>
      <c r="I127" s="266">
        <v>0</v>
      </c>
      <c r="J127" s="255">
        <v>0</v>
      </c>
      <c r="K127" s="2"/>
    </row>
    <row r="128" spans="1:11" ht="27" customHeight="1">
      <c r="A128" s="26" t="s">
        <v>131</v>
      </c>
      <c r="B128" s="268"/>
      <c r="C128" s="56">
        <v>0</v>
      </c>
      <c r="D128" s="262">
        <v>2.4119999999999999</v>
      </c>
      <c r="E128" s="263">
        <v>0.23799999999999999</v>
      </c>
      <c r="F128" s="260">
        <v>0.14099999999999999</v>
      </c>
      <c r="G128" s="257">
        <v>0</v>
      </c>
      <c r="H128" s="257">
        <v>0</v>
      </c>
      <c r="I128" s="265">
        <v>0</v>
      </c>
      <c r="J128" s="255">
        <v>0</v>
      </c>
      <c r="K128" s="2"/>
    </row>
    <row r="129" spans="1:11" ht="27" customHeight="1">
      <c r="A129" s="26" t="s">
        <v>576</v>
      </c>
      <c r="B129" s="268"/>
      <c r="C129" s="56">
        <v>8</v>
      </c>
      <c r="D129" s="254">
        <v>-0.155</v>
      </c>
      <c r="E129" s="255">
        <v>0</v>
      </c>
      <c r="F129" s="255">
        <v>0</v>
      </c>
      <c r="G129" s="264">
        <v>0</v>
      </c>
      <c r="H129" s="257">
        <v>0</v>
      </c>
      <c r="I129" s="265">
        <v>0</v>
      </c>
      <c r="J129" s="255">
        <v>0</v>
      </c>
      <c r="K129" s="2"/>
    </row>
    <row r="130" spans="1:11" ht="27" customHeight="1">
      <c r="A130" s="26" t="s">
        <v>132</v>
      </c>
      <c r="B130" s="268"/>
      <c r="C130" s="56">
        <v>8</v>
      </c>
      <c r="D130" s="254">
        <v>-0.16900000000000001</v>
      </c>
      <c r="E130" s="255">
        <v>0</v>
      </c>
      <c r="F130" s="255">
        <v>0</v>
      </c>
      <c r="G130" s="264">
        <v>0</v>
      </c>
      <c r="H130" s="257">
        <v>0</v>
      </c>
      <c r="I130" s="265">
        <v>0</v>
      </c>
      <c r="J130" s="255">
        <v>0</v>
      </c>
      <c r="K130" s="2"/>
    </row>
    <row r="131" spans="1:11" ht="27" customHeight="1">
      <c r="A131" s="26" t="s">
        <v>133</v>
      </c>
      <c r="B131" s="268"/>
      <c r="C131" s="56">
        <v>0</v>
      </c>
      <c r="D131" s="254">
        <v>-0.155</v>
      </c>
      <c r="E131" s="255">
        <v>0</v>
      </c>
      <c r="F131" s="255">
        <v>0</v>
      </c>
      <c r="G131" s="264">
        <v>0</v>
      </c>
      <c r="H131" s="257">
        <v>0</v>
      </c>
      <c r="I131" s="265">
        <v>0</v>
      </c>
      <c r="J131" s="254">
        <v>2.5000000000000001E-2</v>
      </c>
      <c r="K131" s="2"/>
    </row>
    <row r="132" spans="1:11" ht="27" customHeight="1">
      <c r="A132" s="26" t="s">
        <v>134</v>
      </c>
      <c r="B132" s="268"/>
      <c r="C132" s="56">
        <v>0</v>
      </c>
      <c r="D132" s="258">
        <v>-1.044</v>
      </c>
      <c r="E132" s="259">
        <v>-0.13200000000000001</v>
      </c>
      <c r="F132" s="260">
        <v>-8.9999999999999993E-3</v>
      </c>
      <c r="G132" s="264">
        <v>0</v>
      </c>
      <c r="H132" s="257">
        <v>0</v>
      </c>
      <c r="I132" s="265">
        <v>0</v>
      </c>
      <c r="J132" s="254">
        <v>2.5000000000000001E-2</v>
      </c>
      <c r="K132" s="2"/>
    </row>
    <row r="133" spans="1:11" ht="27" customHeight="1">
      <c r="A133" s="26" t="s">
        <v>135</v>
      </c>
      <c r="B133" s="268"/>
      <c r="C133" s="56">
        <v>0</v>
      </c>
      <c r="D133" s="254">
        <v>-0.16900000000000001</v>
      </c>
      <c r="E133" s="255">
        <v>0</v>
      </c>
      <c r="F133" s="255">
        <v>0</v>
      </c>
      <c r="G133" s="264">
        <v>0</v>
      </c>
      <c r="H133" s="257">
        <v>0</v>
      </c>
      <c r="I133" s="265">
        <v>0</v>
      </c>
      <c r="J133" s="254">
        <v>2.9000000000000001E-2</v>
      </c>
      <c r="K133" s="2"/>
    </row>
    <row r="134" spans="1:11" ht="27" customHeight="1">
      <c r="A134" s="26" t="s">
        <v>136</v>
      </c>
      <c r="B134" s="268"/>
      <c r="C134" s="56">
        <v>0</v>
      </c>
      <c r="D134" s="258">
        <v>-1.139</v>
      </c>
      <c r="E134" s="259">
        <v>-0.14199999999999999</v>
      </c>
      <c r="F134" s="260">
        <v>-0.01</v>
      </c>
      <c r="G134" s="264">
        <v>0</v>
      </c>
      <c r="H134" s="257">
        <v>0</v>
      </c>
      <c r="I134" s="265">
        <v>0</v>
      </c>
      <c r="J134" s="254">
        <v>2.9000000000000001E-2</v>
      </c>
      <c r="K134" s="2"/>
    </row>
    <row r="135" spans="1:11" ht="27" customHeight="1">
      <c r="A135" s="26" t="s">
        <v>137</v>
      </c>
      <c r="B135" s="268"/>
      <c r="C135" s="56">
        <v>0</v>
      </c>
      <c r="D135" s="254">
        <v>-0.191</v>
      </c>
      <c r="E135" s="255">
        <v>0</v>
      </c>
      <c r="F135" s="255">
        <v>0</v>
      </c>
      <c r="G135" s="256">
        <v>46.16</v>
      </c>
      <c r="H135" s="257">
        <v>0</v>
      </c>
      <c r="I135" s="265">
        <v>0</v>
      </c>
      <c r="J135" s="254">
        <v>4.1000000000000002E-2</v>
      </c>
      <c r="K135" s="2"/>
    </row>
    <row r="136" spans="1:11" ht="27" customHeight="1">
      <c r="A136" s="26" t="s">
        <v>138</v>
      </c>
      <c r="B136" s="268"/>
      <c r="C136" s="56">
        <v>0</v>
      </c>
      <c r="D136" s="258">
        <v>-1.3049999999999999</v>
      </c>
      <c r="E136" s="259">
        <v>-0.15</v>
      </c>
      <c r="F136" s="260">
        <v>-1.2999999999999999E-2</v>
      </c>
      <c r="G136" s="256">
        <v>46.16</v>
      </c>
      <c r="H136" s="257">
        <v>0</v>
      </c>
      <c r="I136" s="265">
        <v>0</v>
      </c>
      <c r="J136" s="254">
        <v>4.1000000000000002E-2</v>
      </c>
      <c r="K136" s="2"/>
    </row>
    <row r="137" spans="1:11" ht="27" customHeight="1">
      <c r="A137" s="26" t="s">
        <v>139</v>
      </c>
      <c r="B137" s="268"/>
      <c r="C137" s="56">
        <v>1</v>
      </c>
      <c r="D137" s="254">
        <v>0.157</v>
      </c>
      <c r="E137" s="255">
        <v>0</v>
      </c>
      <c r="F137" s="255">
        <v>0</v>
      </c>
      <c r="G137" s="256">
        <v>0.43</v>
      </c>
      <c r="H137" s="257">
        <v>0</v>
      </c>
      <c r="I137" s="265">
        <v>0</v>
      </c>
      <c r="J137" s="255">
        <v>0</v>
      </c>
      <c r="K137" s="2"/>
    </row>
    <row r="138" spans="1:11" ht="27" customHeight="1">
      <c r="A138" s="26" t="s">
        <v>140</v>
      </c>
      <c r="B138" s="268"/>
      <c r="C138" s="56">
        <v>2</v>
      </c>
      <c r="D138" s="254">
        <v>0.17799999999999999</v>
      </c>
      <c r="E138" s="254">
        <v>7.2999999999999995E-2</v>
      </c>
      <c r="F138" s="255">
        <v>0</v>
      </c>
      <c r="G138" s="256">
        <v>0.43</v>
      </c>
      <c r="H138" s="257">
        <v>0</v>
      </c>
      <c r="I138" s="265">
        <v>0</v>
      </c>
      <c r="J138" s="255">
        <v>0</v>
      </c>
      <c r="K138" s="2"/>
    </row>
    <row r="139" spans="1:11" ht="27" customHeight="1">
      <c r="A139" s="26" t="s">
        <v>141</v>
      </c>
      <c r="B139" s="268"/>
      <c r="C139" s="56">
        <v>2</v>
      </c>
      <c r="D139" s="254">
        <v>8.1000000000000003E-2</v>
      </c>
      <c r="E139" s="255">
        <v>0</v>
      </c>
      <c r="F139" s="255">
        <v>0</v>
      </c>
      <c r="G139" s="257">
        <v>0</v>
      </c>
      <c r="H139" s="257">
        <v>0</v>
      </c>
      <c r="I139" s="265">
        <v>0</v>
      </c>
      <c r="J139" s="255">
        <v>0</v>
      </c>
      <c r="K139" s="2"/>
    </row>
    <row r="140" spans="1:11" ht="27" customHeight="1">
      <c r="A140" s="26" t="s">
        <v>142</v>
      </c>
      <c r="B140" s="268"/>
      <c r="C140" s="56">
        <v>3</v>
      </c>
      <c r="D140" s="254">
        <v>0.16500000000000001</v>
      </c>
      <c r="E140" s="255">
        <v>0</v>
      </c>
      <c r="F140" s="255">
        <v>0</v>
      </c>
      <c r="G140" s="256">
        <v>0.46</v>
      </c>
      <c r="H140" s="257">
        <v>0</v>
      </c>
      <c r="I140" s="265">
        <v>0</v>
      </c>
      <c r="J140" s="255">
        <v>0</v>
      </c>
      <c r="K140" s="2"/>
    </row>
    <row r="141" spans="1:11" ht="27" customHeight="1">
      <c r="A141" s="26" t="s">
        <v>143</v>
      </c>
      <c r="B141" s="268"/>
      <c r="C141" s="56">
        <v>4</v>
      </c>
      <c r="D141" s="254">
        <v>0.17899999999999999</v>
      </c>
      <c r="E141" s="254">
        <v>7.5999999999999998E-2</v>
      </c>
      <c r="F141" s="255">
        <v>0</v>
      </c>
      <c r="G141" s="256">
        <v>0.46</v>
      </c>
      <c r="H141" s="257">
        <v>0</v>
      </c>
      <c r="I141" s="265">
        <v>0</v>
      </c>
      <c r="J141" s="255">
        <v>0</v>
      </c>
      <c r="K141" s="2"/>
    </row>
    <row r="142" spans="1:11" ht="27" customHeight="1">
      <c r="A142" s="26" t="s">
        <v>144</v>
      </c>
      <c r="B142" s="268"/>
      <c r="C142" s="56">
        <v>4</v>
      </c>
      <c r="D142" s="254">
        <v>8.7999999999999995E-2</v>
      </c>
      <c r="E142" s="255">
        <v>0</v>
      </c>
      <c r="F142" s="255">
        <v>0</v>
      </c>
      <c r="G142" s="257">
        <v>0</v>
      </c>
      <c r="H142" s="257">
        <v>0</v>
      </c>
      <c r="I142" s="265">
        <v>0</v>
      </c>
      <c r="J142" s="255">
        <v>0</v>
      </c>
      <c r="K142" s="2"/>
    </row>
    <row r="143" spans="1:11" ht="27" customHeight="1">
      <c r="A143" s="26" t="s">
        <v>145</v>
      </c>
      <c r="B143" s="268"/>
      <c r="C143" s="56" t="s">
        <v>20</v>
      </c>
      <c r="D143" s="254">
        <v>0.157</v>
      </c>
      <c r="E143" s="254">
        <v>7.2999999999999995E-2</v>
      </c>
      <c r="F143" s="255">
        <v>0</v>
      </c>
      <c r="G143" s="256">
        <v>2.37</v>
      </c>
      <c r="H143" s="257">
        <v>0</v>
      </c>
      <c r="I143" s="265">
        <v>0</v>
      </c>
      <c r="J143" s="255">
        <v>0</v>
      </c>
      <c r="K143" s="2"/>
    </row>
    <row r="144" spans="1:11" ht="27" customHeight="1">
      <c r="A144" s="26" t="s">
        <v>146</v>
      </c>
      <c r="B144" s="268"/>
      <c r="C144" s="56" t="s">
        <v>20</v>
      </c>
      <c r="D144" s="254">
        <v>0.28499999999999998</v>
      </c>
      <c r="E144" s="254">
        <v>0.126</v>
      </c>
      <c r="F144" s="255">
        <v>0</v>
      </c>
      <c r="G144" s="256">
        <v>3.73</v>
      </c>
      <c r="H144" s="257">
        <v>0</v>
      </c>
      <c r="I144" s="265">
        <v>0</v>
      </c>
      <c r="J144" s="255">
        <v>0</v>
      </c>
      <c r="K144" s="2"/>
    </row>
    <row r="145" spans="1:11" ht="27" customHeight="1">
      <c r="A145" s="26" t="s">
        <v>147</v>
      </c>
      <c r="B145" s="268"/>
      <c r="C145" s="56" t="s">
        <v>20</v>
      </c>
      <c r="D145" s="254">
        <v>0.218</v>
      </c>
      <c r="E145" s="254">
        <v>0.14399999999999999</v>
      </c>
      <c r="F145" s="255">
        <v>0</v>
      </c>
      <c r="G145" s="256">
        <v>42.51</v>
      </c>
      <c r="H145" s="257">
        <v>0</v>
      </c>
      <c r="I145" s="265">
        <v>0</v>
      </c>
      <c r="J145" s="255">
        <v>0</v>
      </c>
      <c r="K145" s="2"/>
    </row>
    <row r="146" spans="1:11" ht="27" customHeight="1">
      <c r="A146" s="26" t="s">
        <v>577</v>
      </c>
      <c r="B146" s="268"/>
      <c r="C146" s="56">
        <v>0</v>
      </c>
      <c r="D146" s="258">
        <v>0.51800000000000002</v>
      </c>
      <c r="E146" s="259">
        <v>0.125</v>
      </c>
      <c r="F146" s="260">
        <v>7.1999999999999995E-2</v>
      </c>
      <c r="G146" s="256">
        <v>0.43</v>
      </c>
      <c r="H146" s="257">
        <v>0</v>
      </c>
      <c r="I146" s="265">
        <v>0</v>
      </c>
      <c r="J146" s="255">
        <v>0</v>
      </c>
      <c r="K146" s="2"/>
    </row>
    <row r="147" spans="1:11" ht="27" customHeight="1">
      <c r="A147" s="26" t="s">
        <v>578</v>
      </c>
      <c r="B147" s="268"/>
      <c r="C147" s="56">
        <v>0</v>
      </c>
      <c r="D147" s="258">
        <v>0.57499999999999996</v>
      </c>
      <c r="E147" s="259">
        <v>0.13200000000000001</v>
      </c>
      <c r="F147" s="260">
        <v>7.2999999999999995E-2</v>
      </c>
      <c r="G147" s="256">
        <v>0.46</v>
      </c>
      <c r="H147" s="257">
        <v>0</v>
      </c>
      <c r="I147" s="265">
        <v>0</v>
      </c>
      <c r="J147" s="255">
        <v>0</v>
      </c>
      <c r="K147" s="2"/>
    </row>
    <row r="148" spans="1:11" ht="27" customHeight="1">
      <c r="A148" s="26" t="s">
        <v>148</v>
      </c>
      <c r="B148" s="268"/>
      <c r="C148" s="56">
        <v>0</v>
      </c>
      <c r="D148" s="258">
        <v>0.33900000000000002</v>
      </c>
      <c r="E148" s="259">
        <v>0.10199999999999999</v>
      </c>
      <c r="F148" s="260">
        <v>7.0999999999999994E-2</v>
      </c>
      <c r="G148" s="256">
        <v>1.1599999999999999</v>
      </c>
      <c r="H148" s="256">
        <v>0.13</v>
      </c>
      <c r="I148" s="261">
        <v>0.3</v>
      </c>
      <c r="J148" s="254">
        <v>8.9999999999999993E-3</v>
      </c>
      <c r="K148" s="2"/>
    </row>
    <row r="149" spans="1:11" ht="27" customHeight="1">
      <c r="A149" s="26" t="s">
        <v>149</v>
      </c>
      <c r="B149" s="268"/>
      <c r="C149" s="56">
        <v>0</v>
      </c>
      <c r="D149" s="258">
        <v>0.46600000000000003</v>
      </c>
      <c r="E149" s="259">
        <v>0.155</v>
      </c>
      <c r="F149" s="260">
        <v>0.11700000000000001</v>
      </c>
      <c r="G149" s="256">
        <v>1.93</v>
      </c>
      <c r="H149" s="256">
        <v>0.3</v>
      </c>
      <c r="I149" s="261">
        <v>0.48</v>
      </c>
      <c r="J149" s="254">
        <v>8.9999999999999993E-3</v>
      </c>
      <c r="K149" s="2"/>
    </row>
    <row r="150" spans="1:11" ht="27" customHeight="1">
      <c r="A150" s="26" t="s">
        <v>150</v>
      </c>
      <c r="B150" s="268"/>
      <c r="C150" s="56">
        <v>0</v>
      </c>
      <c r="D150" s="258">
        <v>0.46400000000000002</v>
      </c>
      <c r="E150" s="259">
        <v>0.17399999999999999</v>
      </c>
      <c r="F150" s="260">
        <v>0.14199999999999999</v>
      </c>
      <c r="G150" s="256">
        <v>22.36</v>
      </c>
      <c r="H150" s="256">
        <v>0.36</v>
      </c>
      <c r="I150" s="261">
        <v>0.62</v>
      </c>
      <c r="J150" s="254">
        <v>8.0000000000000002E-3</v>
      </c>
      <c r="K150" s="2"/>
    </row>
    <row r="151" spans="1:11" ht="27" customHeight="1">
      <c r="A151" s="26" t="s">
        <v>206</v>
      </c>
      <c r="B151" s="268"/>
      <c r="C151" s="56">
        <v>8</v>
      </c>
      <c r="D151" s="254">
        <v>0.13</v>
      </c>
      <c r="E151" s="255">
        <v>0</v>
      </c>
      <c r="F151" s="255">
        <v>0</v>
      </c>
      <c r="G151" s="257">
        <v>0</v>
      </c>
      <c r="H151" s="257">
        <v>0</v>
      </c>
      <c r="I151" s="266">
        <v>0</v>
      </c>
      <c r="J151" s="255">
        <v>0</v>
      </c>
      <c r="K151" s="2"/>
    </row>
    <row r="152" spans="1:11" ht="27" customHeight="1">
      <c r="A152" s="26" t="s">
        <v>207</v>
      </c>
      <c r="B152" s="268"/>
      <c r="C152" s="56">
        <v>1</v>
      </c>
      <c r="D152" s="254">
        <v>0.15</v>
      </c>
      <c r="E152" s="255">
        <v>0</v>
      </c>
      <c r="F152" s="255">
        <v>0</v>
      </c>
      <c r="G152" s="257">
        <v>0</v>
      </c>
      <c r="H152" s="257">
        <v>0</v>
      </c>
      <c r="I152" s="266">
        <v>0</v>
      </c>
      <c r="J152" s="255">
        <v>0</v>
      </c>
      <c r="K152" s="2"/>
    </row>
    <row r="153" spans="1:11" ht="27" customHeight="1">
      <c r="A153" s="26" t="s">
        <v>208</v>
      </c>
      <c r="B153" s="268"/>
      <c r="C153" s="56">
        <v>1</v>
      </c>
      <c r="D153" s="254">
        <v>0.22</v>
      </c>
      <c r="E153" s="255">
        <v>0</v>
      </c>
      <c r="F153" s="255">
        <v>0</v>
      </c>
      <c r="G153" s="257">
        <v>0</v>
      </c>
      <c r="H153" s="257">
        <v>0</v>
      </c>
      <c r="I153" s="265">
        <v>0</v>
      </c>
      <c r="J153" s="255">
        <v>0</v>
      </c>
      <c r="K153" s="2"/>
    </row>
    <row r="154" spans="1:11" ht="27" customHeight="1">
      <c r="A154" s="26" t="s">
        <v>209</v>
      </c>
      <c r="B154" s="268"/>
      <c r="C154" s="56">
        <v>1</v>
      </c>
      <c r="D154" s="254">
        <v>0.11600000000000001</v>
      </c>
      <c r="E154" s="255">
        <v>0</v>
      </c>
      <c r="F154" s="255">
        <v>0</v>
      </c>
      <c r="G154" s="257">
        <v>0</v>
      </c>
      <c r="H154" s="257">
        <v>0</v>
      </c>
      <c r="I154" s="265">
        <v>0</v>
      </c>
      <c r="J154" s="255">
        <v>0</v>
      </c>
      <c r="K154" s="2"/>
    </row>
    <row r="155" spans="1:11" ht="27" customHeight="1">
      <c r="A155" s="26" t="s">
        <v>151</v>
      </c>
      <c r="B155" s="268"/>
      <c r="C155" s="56">
        <v>0</v>
      </c>
      <c r="D155" s="262">
        <v>1.2250000000000001</v>
      </c>
      <c r="E155" s="263">
        <v>0.121</v>
      </c>
      <c r="F155" s="260">
        <v>7.1999999999999995E-2</v>
      </c>
      <c r="G155" s="257">
        <v>0</v>
      </c>
      <c r="H155" s="257">
        <v>0</v>
      </c>
      <c r="I155" s="265">
        <v>0</v>
      </c>
      <c r="J155" s="255">
        <v>0</v>
      </c>
      <c r="K155" s="2"/>
    </row>
    <row r="156" spans="1:11" ht="27" customHeight="1">
      <c r="A156" s="26" t="s">
        <v>579</v>
      </c>
      <c r="B156" s="268"/>
      <c r="C156" s="56">
        <v>8</v>
      </c>
      <c r="D156" s="254">
        <v>-7.9000000000000001E-2</v>
      </c>
      <c r="E156" s="255">
        <v>0</v>
      </c>
      <c r="F156" s="255">
        <v>0</v>
      </c>
      <c r="G156" s="264">
        <v>0</v>
      </c>
      <c r="H156" s="257">
        <v>0</v>
      </c>
      <c r="I156" s="265">
        <v>0</v>
      </c>
      <c r="J156" s="255">
        <v>0</v>
      </c>
      <c r="K156" s="2"/>
    </row>
    <row r="157" spans="1:11" ht="27" customHeight="1">
      <c r="A157" s="26" t="s">
        <v>152</v>
      </c>
      <c r="B157" s="268"/>
      <c r="C157" s="56">
        <v>8</v>
      </c>
      <c r="D157" s="254">
        <v>-8.5999999999999993E-2</v>
      </c>
      <c r="E157" s="255">
        <v>0</v>
      </c>
      <c r="F157" s="255">
        <v>0</v>
      </c>
      <c r="G157" s="264">
        <v>0</v>
      </c>
      <c r="H157" s="257">
        <v>0</v>
      </c>
      <c r="I157" s="265">
        <v>0</v>
      </c>
      <c r="J157" s="255">
        <v>0</v>
      </c>
      <c r="K157" s="2"/>
    </row>
    <row r="158" spans="1:11" ht="27" customHeight="1">
      <c r="A158" s="26" t="s">
        <v>153</v>
      </c>
      <c r="B158" s="268"/>
      <c r="C158" s="56">
        <v>0</v>
      </c>
      <c r="D158" s="254">
        <v>-7.9000000000000001E-2</v>
      </c>
      <c r="E158" s="255">
        <v>0</v>
      </c>
      <c r="F158" s="255">
        <v>0</v>
      </c>
      <c r="G158" s="264">
        <v>0</v>
      </c>
      <c r="H158" s="257">
        <v>0</v>
      </c>
      <c r="I158" s="265">
        <v>0</v>
      </c>
      <c r="J158" s="254">
        <v>1.2999999999999999E-2</v>
      </c>
      <c r="K158" s="2"/>
    </row>
    <row r="159" spans="1:11" ht="27" customHeight="1">
      <c r="A159" s="26" t="s">
        <v>154</v>
      </c>
      <c r="B159" s="268"/>
      <c r="C159" s="56">
        <v>0</v>
      </c>
      <c r="D159" s="258">
        <v>-0.53100000000000003</v>
      </c>
      <c r="E159" s="259">
        <v>-6.7000000000000004E-2</v>
      </c>
      <c r="F159" s="260">
        <v>-5.0000000000000001E-3</v>
      </c>
      <c r="G159" s="264">
        <v>0</v>
      </c>
      <c r="H159" s="257">
        <v>0</v>
      </c>
      <c r="I159" s="265">
        <v>0</v>
      </c>
      <c r="J159" s="254">
        <v>1.2999999999999999E-2</v>
      </c>
      <c r="K159" s="2"/>
    </row>
    <row r="160" spans="1:11" ht="27" customHeight="1">
      <c r="A160" s="26" t="s">
        <v>155</v>
      </c>
      <c r="B160" s="268"/>
      <c r="C160" s="56">
        <v>0</v>
      </c>
      <c r="D160" s="254">
        <v>-8.5999999999999993E-2</v>
      </c>
      <c r="E160" s="255">
        <v>0</v>
      </c>
      <c r="F160" s="255">
        <v>0</v>
      </c>
      <c r="G160" s="264">
        <v>0</v>
      </c>
      <c r="H160" s="257">
        <v>0</v>
      </c>
      <c r="I160" s="265">
        <v>0</v>
      </c>
      <c r="J160" s="254">
        <v>1.4999999999999999E-2</v>
      </c>
      <c r="K160" s="2"/>
    </row>
    <row r="161" spans="1:11" ht="27" customHeight="1">
      <c r="A161" s="26" t="s">
        <v>156</v>
      </c>
      <c r="B161" s="268"/>
      <c r="C161" s="56">
        <v>0</v>
      </c>
      <c r="D161" s="258">
        <v>-0.57899999999999996</v>
      </c>
      <c r="E161" s="259">
        <v>-7.1999999999999995E-2</v>
      </c>
      <c r="F161" s="260">
        <v>-5.0000000000000001E-3</v>
      </c>
      <c r="G161" s="264">
        <v>0</v>
      </c>
      <c r="H161" s="257">
        <v>0</v>
      </c>
      <c r="I161" s="265">
        <v>0</v>
      </c>
      <c r="J161" s="254">
        <v>1.4999999999999999E-2</v>
      </c>
      <c r="K161" s="2"/>
    </row>
    <row r="162" spans="1:11" ht="27" customHeight="1">
      <c r="A162" s="26" t="s">
        <v>157</v>
      </c>
      <c r="B162" s="268"/>
      <c r="C162" s="56">
        <v>0</v>
      </c>
      <c r="D162" s="254">
        <v>-9.7000000000000003E-2</v>
      </c>
      <c r="E162" s="255">
        <v>0</v>
      </c>
      <c r="F162" s="255">
        <v>0</v>
      </c>
      <c r="G162" s="256">
        <v>23.46</v>
      </c>
      <c r="H162" s="257">
        <v>0</v>
      </c>
      <c r="I162" s="265">
        <v>0</v>
      </c>
      <c r="J162" s="254">
        <v>2.1000000000000001E-2</v>
      </c>
      <c r="K162" s="2"/>
    </row>
    <row r="163" spans="1:11" ht="27" customHeight="1">
      <c r="A163" s="26" t="s">
        <v>158</v>
      </c>
      <c r="B163" s="268"/>
      <c r="C163" s="56">
        <v>0</v>
      </c>
      <c r="D163" s="258">
        <v>-0.66300000000000003</v>
      </c>
      <c r="E163" s="259">
        <v>-7.5999999999999998E-2</v>
      </c>
      <c r="F163" s="260">
        <v>-7.0000000000000001E-3</v>
      </c>
      <c r="G163" s="256">
        <v>23.46</v>
      </c>
      <c r="H163" s="257">
        <v>0</v>
      </c>
      <c r="I163" s="265">
        <v>0</v>
      </c>
      <c r="J163" s="254">
        <v>2.1000000000000001E-2</v>
      </c>
      <c r="K163" s="2"/>
    </row>
    <row r="164" spans="1:11" ht="27" customHeight="1">
      <c r="A164" s="26" t="s">
        <v>159</v>
      </c>
      <c r="B164" s="268"/>
      <c r="C164" s="56">
        <v>1</v>
      </c>
      <c r="D164" s="254">
        <v>4.9000000000000002E-2</v>
      </c>
      <c r="E164" s="255">
        <v>0</v>
      </c>
      <c r="F164" s="255">
        <v>0</v>
      </c>
      <c r="G164" s="256">
        <v>0.14000000000000001</v>
      </c>
      <c r="H164" s="257">
        <v>0</v>
      </c>
      <c r="I164" s="265">
        <v>0</v>
      </c>
      <c r="J164" s="255">
        <v>0</v>
      </c>
      <c r="K164" s="2"/>
    </row>
    <row r="165" spans="1:11" ht="27" customHeight="1">
      <c r="A165" s="26" t="s">
        <v>160</v>
      </c>
      <c r="B165" s="268"/>
      <c r="C165" s="56">
        <v>2</v>
      </c>
      <c r="D165" s="254">
        <v>5.6000000000000001E-2</v>
      </c>
      <c r="E165" s="254">
        <v>2.3E-2</v>
      </c>
      <c r="F165" s="255">
        <v>0</v>
      </c>
      <c r="G165" s="256">
        <v>0.14000000000000001</v>
      </c>
      <c r="H165" s="257">
        <v>0</v>
      </c>
      <c r="I165" s="265">
        <v>0</v>
      </c>
      <c r="J165" s="255">
        <v>0</v>
      </c>
      <c r="K165" s="2"/>
    </row>
    <row r="166" spans="1:11" ht="27" customHeight="1">
      <c r="A166" s="26" t="s">
        <v>161</v>
      </c>
      <c r="B166" s="268"/>
      <c r="C166" s="56">
        <v>2</v>
      </c>
      <c r="D166" s="254">
        <v>2.5999999999999999E-2</v>
      </c>
      <c r="E166" s="255">
        <v>0</v>
      </c>
      <c r="F166" s="255">
        <v>0</v>
      </c>
      <c r="G166" s="257">
        <v>0</v>
      </c>
      <c r="H166" s="257">
        <v>0</v>
      </c>
      <c r="I166" s="265">
        <v>0</v>
      </c>
      <c r="J166" s="255">
        <v>0</v>
      </c>
      <c r="K166" s="2"/>
    </row>
    <row r="167" spans="1:11" ht="27" customHeight="1">
      <c r="A167" s="26" t="s">
        <v>162</v>
      </c>
      <c r="B167" s="268"/>
      <c r="C167" s="56">
        <v>3</v>
      </c>
      <c r="D167" s="254">
        <v>5.1999999999999998E-2</v>
      </c>
      <c r="E167" s="255">
        <v>0</v>
      </c>
      <c r="F167" s="255">
        <v>0</v>
      </c>
      <c r="G167" s="256">
        <v>0.14000000000000001</v>
      </c>
      <c r="H167" s="257">
        <v>0</v>
      </c>
      <c r="I167" s="265">
        <v>0</v>
      </c>
      <c r="J167" s="255">
        <v>0</v>
      </c>
      <c r="K167" s="2"/>
    </row>
    <row r="168" spans="1:11" ht="27" customHeight="1">
      <c r="A168" s="26" t="s">
        <v>163</v>
      </c>
      <c r="B168" s="268"/>
      <c r="C168" s="56">
        <v>4</v>
      </c>
      <c r="D168" s="254">
        <v>5.6000000000000001E-2</v>
      </c>
      <c r="E168" s="254">
        <v>2.4E-2</v>
      </c>
      <c r="F168" s="255">
        <v>0</v>
      </c>
      <c r="G168" s="256">
        <v>0.14000000000000001</v>
      </c>
      <c r="H168" s="257">
        <v>0</v>
      </c>
      <c r="I168" s="265">
        <v>0</v>
      </c>
      <c r="J168" s="255">
        <v>0</v>
      </c>
      <c r="K168" s="2"/>
    </row>
    <row r="169" spans="1:11" ht="27" customHeight="1">
      <c r="A169" s="26" t="s">
        <v>164</v>
      </c>
      <c r="B169" s="268"/>
      <c r="C169" s="56">
        <v>4</v>
      </c>
      <c r="D169" s="254">
        <v>2.8000000000000001E-2</v>
      </c>
      <c r="E169" s="255">
        <v>0</v>
      </c>
      <c r="F169" s="255">
        <v>0</v>
      </c>
      <c r="G169" s="257">
        <v>0</v>
      </c>
      <c r="H169" s="257">
        <v>0</v>
      </c>
      <c r="I169" s="265">
        <v>0</v>
      </c>
      <c r="J169" s="255">
        <v>0</v>
      </c>
      <c r="K169" s="2"/>
    </row>
    <row r="170" spans="1:11" ht="27" customHeight="1">
      <c r="A170" s="26" t="s">
        <v>165</v>
      </c>
      <c r="B170" s="268"/>
      <c r="C170" s="56" t="s">
        <v>20</v>
      </c>
      <c r="D170" s="254">
        <v>4.9000000000000002E-2</v>
      </c>
      <c r="E170" s="254">
        <v>2.3E-2</v>
      </c>
      <c r="F170" s="255">
        <v>0</v>
      </c>
      <c r="G170" s="256">
        <v>0.74</v>
      </c>
      <c r="H170" s="257">
        <v>0</v>
      </c>
      <c r="I170" s="265">
        <v>0</v>
      </c>
      <c r="J170" s="255">
        <v>0</v>
      </c>
      <c r="K170" s="2"/>
    </row>
    <row r="171" spans="1:11" ht="27" customHeight="1">
      <c r="A171" s="26" t="s">
        <v>166</v>
      </c>
      <c r="B171" s="268"/>
      <c r="C171" s="56" t="s">
        <v>20</v>
      </c>
      <c r="D171" s="254">
        <v>0.09</v>
      </c>
      <c r="E171" s="254">
        <v>0.04</v>
      </c>
      <c r="F171" s="255">
        <v>0</v>
      </c>
      <c r="G171" s="256">
        <v>1.17</v>
      </c>
      <c r="H171" s="257">
        <v>0</v>
      </c>
      <c r="I171" s="265">
        <v>0</v>
      </c>
      <c r="J171" s="255">
        <v>0</v>
      </c>
      <c r="K171" s="2"/>
    </row>
    <row r="172" spans="1:11" ht="27" customHeight="1">
      <c r="A172" s="26" t="s">
        <v>167</v>
      </c>
      <c r="B172" s="268"/>
      <c r="C172" s="56" t="s">
        <v>20</v>
      </c>
      <c r="D172" s="254">
        <v>6.8000000000000005E-2</v>
      </c>
      <c r="E172" s="254">
        <v>4.4999999999999998E-2</v>
      </c>
      <c r="F172" s="255">
        <v>0</v>
      </c>
      <c r="G172" s="256">
        <v>13.34</v>
      </c>
      <c r="H172" s="257">
        <v>0</v>
      </c>
      <c r="I172" s="265">
        <v>0</v>
      </c>
      <c r="J172" s="255">
        <v>0</v>
      </c>
      <c r="K172" s="2"/>
    </row>
    <row r="173" spans="1:11" ht="27" customHeight="1">
      <c r="A173" s="26" t="s">
        <v>580</v>
      </c>
      <c r="B173" s="268"/>
      <c r="C173" s="56">
        <v>0</v>
      </c>
      <c r="D173" s="258">
        <v>0.16300000000000001</v>
      </c>
      <c r="E173" s="259">
        <v>3.9E-2</v>
      </c>
      <c r="F173" s="260">
        <v>2.3E-2</v>
      </c>
      <c r="G173" s="256">
        <v>0.14000000000000001</v>
      </c>
      <c r="H173" s="257">
        <v>0</v>
      </c>
      <c r="I173" s="265">
        <v>0</v>
      </c>
      <c r="J173" s="255">
        <v>0</v>
      </c>
      <c r="K173" s="2"/>
    </row>
    <row r="174" spans="1:11" ht="27" customHeight="1">
      <c r="A174" s="26" t="s">
        <v>581</v>
      </c>
      <c r="B174" s="268"/>
      <c r="C174" s="56">
        <v>0</v>
      </c>
      <c r="D174" s="258">
        <v>0.18</v>
      </c>
      <c r="E174" s="259">
        <v>4.1000000000000002E-2</v>
      </c>
      <c r="F174" s="260">
        <v>2.3E-2</v>
      </c>
      <c r="G174" s="256">
        <v>0.14000000000000001</v>
      </c>
      <c r="H174" s="257">
        <v>0</v>
      </c>
      <c r="I174" s="265">
        <v>0</v>
      </c>
      <c r="J174" s="255">
        <v>0</v>
      </c>
      <c r="K174" s="2"/>
    </row>
    <row r="175" spans="1:11" ht="27" customHeight="1">
      <c r="A175" s="26" t="s">
        <v>168</v>
      </c>
      <c r="B175" s="268"/>
      <c r="C175" s="56">
        <v>0</v>
      </c>
      <c r="D175" s="258">
        <v>0.107</v>
      </c>
      <c r="E175" s="259">
        <v>3.2000000000000001E-2</v>
      </c>
      <c r="F175" s="260">
        <v>2.1999999999999999E-2</v>
      </c>
      <c r="G175" s="256">
        <v>0.36</v>
      </c>
      <c r="H175" s="256">
        <v>0.04</v>
      </c>
      <c r="I175" s="261">
        <v>0.09</v>
      </c>
      <c r="J175" s="254">
        <v>3.0000000000000001E-3</v>
      </c>
      <c r="K175" s="2"/>
    </row>
    <row r="176" spans="1:11" ht="27" customHeight="1">
      <c r="A176" s="26" t="s">
        <v>169</v>
      </c>
      <c r="B176" s="268"/>
      <c r="C176" s="56">
        <v>0</v>
      </c>
      <c r="D176" s="258">
        <v>0.14599999999999999</v>
      </c>
      <c r="E176" s="259">
        <v>4.9000000000000002E-2</v>
      </c>
      <c r="F176" s="260">
        <v>3.6999999999999998E-2</v>
      </c>
      <c r="G176" s="256">
        <v>0.61</v>
      </c>
      <c r="H176" s="256">
        <v>0.09</v>
      </c>
      <c r="I176" s="261">
        <v>0.15</v>
      </c>
      <c r="J176" s="254">
        <v>3.0000000000000001E-3</v>
      </c>
      <c r="K176" s="2"/>
    </row>
    <row r="177" spans="1:11" ht="27.75" customHeight="1">
      <c r="A177" s="26" t="s">
        <v>170</v>
      </c>
      <c r="B177" s="268"/>
      <c r="C177" s="56">
        <v>0</v>
      </c>
      <c r="D177" s="258">
        <v>0.14599999999999999</v>
      </c>
      <c r="E177" s="259">
        <v>5.5E-2</v>
      </c>
      <c r="F177" s="260">
        <v>4.4999999999999998E-2</v>
      </c>
      <c r="G177" s="256">
        <v>7.02</v>
      </c>
      <c r="H177" s="256">
        <v>0.11</v>
      </c>
      <c r="I177" s="261">
        <v>0.2</v>
      </c>
      <c r="J177" s="254">
        <v>3.0000000000000001E-3</v>
      </c>
      <c r="K177" s="2"/>
    </row>
    <row r="178" spans="1:11" ht="27.75" customHeight="1">
      <c r="A178" s="26" t="s">
        <v>210</v>
      </c>
      <c r="B178" s="268"/>
      <c r="C178" s="56">
        <v>8</v>
      </c>
      <c r="D178" s="254">
        <v>4.1000000000000002E-2</v>
      </c>
      <c r="E178" s="255">
        <v>0</v>
      </c>
      <c r="F178" s="255">
        <v>0</v>
      </c>
      <c r="G178" s="257">
        <v>0</v>
      </c>
      <c r="H178" s="257">
        <v>0</v>
      </c>
      <c r="I178" s="266">
        <v>0</v>
      </c>
      <c r="J178" s="255">
        <v>0</v>
      </c>
      <c r="K178" s="2"/>
    </row>
    <row r="179" spans="1:11" ht="27.75" customHeight="1">
      <c r="A179" s="26" t="s">
        <v>211</v>
      </c>
      <c r="B179" s="268"/>
      <c r="C179" s="56">
        <v>1</v>
      </c>
      <c r="D179" s="254">
        <v>4.7E-2</v>
      </c>
      <c r="E179" s="255">
        <v>0</v>
      </c>
      <c r="F179" s="255">
        <v>0</v>
      </c>
      <c r="G179" s="257">
        <v>0</v>
      </c>
      <c r="H179" s="257">
        <v>0</v>
      </c>
      <c r="I179" s="266">
        <v>0</v>
      </c>
      <c r="J179" s="255">
        <v>0</v>
      </c>
      <c r="K179" s="2"/>
    </row>
    <row r="180" spans="1:11" ht="27.75" customHeight="1">
      <c r="A180" s="26" t="s">
        <v>212</v>
      </c>
      <c r="B180" s="268"/>
      <c r="C180" s="56">
        <v>1</v>
      </c>
      <c r="D180" s="254">
        <v>6.9000000000000006E-2</v>
      </c>
      <c r="E180" s="255">
        <v>0</v>
      </c>
      <c r="F180" s="255">
        <v>0</v>
      </c>
      <c r="G180" s="257">
        <v>0</v>
      </c>
      <c r="H180" s="257">
        <v>0</v>
      </c>
      <c r="I180" s="265">
        <v>0</v>
      </c>
      <c r="J180" s="255">
        <v>0</v>
      </c>
      <c r="K180" s="2"/>
    </row>
    <row r="181" spans="1:11" ht="27.75" customHeight="1">
      <c r="A181" s="26" t="s">
        <v>213</v>
      </c>
      <c r="B181" s="268"/>
      <c r="C181" s="56">
        <v>1</v>
      </c>
      <c r="D181" s="254">
        <v>3.6999999999999998E-2</v>
      </c>
      <c r="E181" s="255">
        <v>0</v>
      </c>
      <c r="F181" s="255">
        <v>0</v>
      </c>
      <c r="G181" s="257">
        <v>0</v>
      </c>
      <c r="H181" s="257">
        <v>0</v>
      </c>
      <c r="I181" s="265">
        <v>0</v>
      </c>
      <c r="J181" s="255">
        <v>0</v>
      </c>
      <c r="K181" s="2"/>
    </row>
    <row r="182" spans="1:11" ht="27.75" customHeight="1">
      <c r="A182" s="26" t="s">
        <v>171</v>
      </c>
      <c r="B182" s="268"/>
      <c r="C182" s="56">
        <v>0</v>
      </c>
      <c r="D182" s="262">
        <v>0.38500000000000001</v>
      </c>
      <c r="E182" s="263">
        <v>3.7999999999999999E-2</v>
      </c>
      <c r="F182" s="260">
        <v>2.1999999999999999E-2</v>
      </c>
      <c r="G182" s="257">
        <v>0</v>
      </c>
      <c r="H182" s="257">
        <v>0</v>
      </c>
      <c r="I182" s="265">
        <v>0</v>
      </c>
      <c r="J182" s="255">
        <v>0</v>
      </c>
      <c r="K182" s="2"/>
    </row>
    <row r="183" spans="1:11" ht="27.75" customHeight="1">
      <c r="A183" s="26" t="s">
        <v>582</v>
      </c>
      <c r="B183" s="268"/>
      <c r="C183" s="56">
        <v>8</v>
      </c>
      <c r="D183" s="254">
        <v>-2.5000000000000001E-2</v>
      </c>
      <c r="E183" s="255">
        <v>0</v>
      </c>
      <c r="F183" s="255">
        <v>0</v>
      </c>
      <c r="G183" s="264">
        <v>0</v>
      </c>
      <c r="H183" s="257">
        <v>0</v>
      </c>
      <c r="I183" s="265">
        <v>0</v>
      </c>
      <c r="J183" s="255">
        <v>0</v>
      </c>
      <c r="K183" s="2"/>
    </row>
    <row r="184" spans="1:11" ht="27.75" customHeight="1">
      <c r="A184" s="26" t="s">
        <v>172</v>
      </c>
      <c r="B184" s="268"/>
      <c r="C184" s="56">
        <v>8</v>
      </c>
      <c r="D184" s="254">
        <v>-2.7E-2</v>
      </c>
      <c r="E184" s="255">
        <v>0</v>
      </c>
      <c r="F184" s="255">
        <v>0</v>
      </c>
      <c r="G184" s="264">
        <v>0</v>
      </c>
      <c r="H184" s="257">
        <v>0</v>
      </c>
      <c r="I184" s="265">
        <v>0</v>
      </c>
      <c r="J184" s="255">
        <v>0</v>
      </c>
      <c r="K184" s="2"/>
    </row>
    <row r="185" spans="1:11" ht="27.75" customHeight="1">
      <c r="A185" s="26" t="s">
        <v>173</v>
      </c>
      <c r="B185" s="268"/>
      <c r="C185" s="56">
        <v>0</v>
      </c>
      <c r="D185" s="254">
        <v>-2.5000000000000001E-2</v>
      </c>
      <c r="E185" s="255">
        <v>0</v>
      </c>
      <c r="F185" s="255">
        <v>0</v>
      </c>
      <c r="G185" s="264">
        <v>0</v>
      </c>
      <c r="H185" s="257">
        <v>0</v>
      </c>
      <c r="I185" s="265">
        <v>0</v>
      </c>
      <c r="J185" s="254">
        <v>4.0000000000000001E-3</v>
      </c>
      <c r="K185" s="2"/>
    </row>
    <row r="186" spans="1:11" ht="27.75" customHeight="1">
      <c r="A186" s="26" t="s">
        <v>174</v>
      </c>
      <c r="B186" s="268"/>
      <c r="C186" s="56">
        <v>0</v>
      </c>
      <c r="D186" s="258">
        <v>-0.16700000000000001</v>
      </c>
      <c r="E186" s="259">
        <v>-2.1000000000000001E-2</v>
      </c>
      <c r="F186" s="260">
        <v>-1E-3</v>
      </c>
      <c r="G186" s="264">
        <v>0</v>
      </c>
      <c r="H186" s="257">
        <v>0</v>
      </c>
      <c r="I186" s="265">
        <v>0</v>
      </c>
      <c r="J186" s="254">
        <v>4.0000000000000001E-3</v>
      </c>
      <c r="K186" s="2"/>
    </row>
    <row r="187" spans="1:11" ht="27.75" customHeight="1">
      <c r="A187" s="26" t="s">
        <v>175</v>
      </c>
      <c r="B187" s="268"/>
      <c r="C187" s="56">
        <v>0</v>
      </c>
      <c r="D187" s="254">
        <v>-2.7E-2</v>
      </c>
      <c r="E187" s="255">
        <v>0</v>
      </c>
      <c r="F187" s="255">
        <v>0</v>
      </c>
      <c r="G187" s="264">
        <v>0</v>
      </c>
      <c r="H187" s="257">
        <v>0</v>
      </c>
      <c r="I187" s="265">
        <v>0</v>
      </c>
      <c r="J187" s="254">
        <v>5.0000000000000001E-3</v>
      </c>
      <c r="K187" s="2"/>
    </row>
    <row r="188" spans="1:11" ht="27.75" customHeight="1">
      <c r="A188" s="26" t="s">
        <v>176</v>
      </c>
      <c r="B188" s="268"/>
      <c r="C188" s="56">
        <v>0</v>
      </c>
      <c r="D188" s="258">
        <v>-0.182</v>
      </c>
      <c r="E188" s="259">
        <v>-2.3E-2</v>
      </c>
      <c r="F188" s="260">
        <v>-2E-3</v>
      </c>
      <c r="G188" s="264">
        <v>0</v>
      </c>
      <c r="H188" s="257">
        <v>0</v>
      </c>
      <c r="I188" s="265">
        <v>0</v>
      </c>
      <c r="J188" s="254">
        <v>5.0000000000000001E-3</v>
      </c>
      <c r="K188" s="2"/>
    </row>
    <row r="189" spans="1:11" ht="27.75" customHeight="1">
      <c r="A189" s="26" t="s">
        <v>177</v>
      </c>
      <c r="B189" s="268"/>
      <c r="C189" s="56">
        <v>0</v>
      </c>
      <c r="D189" s="254">
        <v>-0.03</v>
      </c>
      <c r="E189" s="255">
        <v>0</v>
      </c>
      <c r="F189" s="255">
        <v>0</v>
      </c>
      <c r="G189" s="256">
        <v>7.36</v>
      </c>
      <c r="H189" s="257">
        <v>0</v>
      </c>
      <c r="I189" s="265">
        <v>0</v>
      </c>
      <c r="J189" s="254">
        <v>7.0000000000000001E-3</v>
      </c>
      <c r="K189" s="2"/>
    </row>
    <row r="190" spans="1:11" ht="27.75" customHeight="1">
      <c r="A190" s="26" t="s">
        <v>178</v>
      </c>
      <c r="B190" s="268"/>
      <c r="C190" s="56">
        <v>0</v>
      </c>
      <c r="D190" s="258">
        <v>-0.20799999999999999</v>
      </c>
      <c r="E190" s="259">
        <v>-2.4E-2</v>
      </c>
      <c r="F190" s="260">
        <v>-2E-3</v>
      </c>
      <c r="G190" s="256">
        <v>7.36</v>
      </c>
      <c r="H190" s="257">
        <v>0</v>
      </c>
      <c r="I190" s="265">
        <v>0</v>
      </c>
      <c r="J190" s="254">
        <v>7.0000000000000001E-3</v>
      </c>
      <c r="K190" s="2"/>
    </row>
  </sheetData>
  <mergeCells count="12">
    <mergeCell ref="F5:G5"/>
    <mergeCell ref="B1:D1"/>
    <mergeCell ref="F1:H1"/>
    <mergeCell ref="A2:J2"/>
    <mergeCell ref="A4:D4"/>
    <mergeCell ref="F4:J4"/>
    <mergeCell ref="H9:J9"/>
    <mergeCell ref="F6:G6"/>
    <mergeCell ref="F7:G7"/>
    <mergeCell ref="B8:D8"/>
    <mergeCell ref="F8:G8"/>
    <mergeCell ref="F9:G9"/>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9"/>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3" ht="27.75" customHeight="1">
      <c r="A1" s="14" t="s">
        <v>87</v>
      </c>
      <c r="B1" s="379"/>
      <c r="C1" s="379"/>
      <c r="D1" s="379"/>
      <c r="F1" s="380"/>
      <c r="G1" s="380"/>
      <c r="H1" s="380"/>
      <c r="I1" s="4"/>
      <c r="J1" s="2"/>
      <c r="K1" s="2"/>
    </row>
    <row r="2" spans="1:13" ht="31.5" customHeight="1">
      <c r="A2" s="381" t="str">
        <f>Overview!B4&amp; " - Effective from "&amp;Overview!D4&amp;" - "&amp;Overview!E4&amp;" LDNO tariffs in Electricity North West Area (GSP Group _G)"</f>
        <v>Southern Electric Power Distribution plc - Effective from 1 April 2020 - Final LDNO tariffs in Electricity North West Area (GSP Group _G)</v>
      </c>
      <c r="B2" s="381"/>
      <c r="C2" s="381"/>
      <c r="D2" s="381"/>
      <c r="E2" s="381"/>
      <c r="F2" s="381"/>
      <c r="G2" s="381"/>
      <c r="H2" s="381"/>
      <c r="I2" s="381"/>
      <c r="J2" s="381"/>
    </row>
    <row r="3" spans="1:13" ht="8.25" customHeight="1">
      <c r="A3" s="97"/>
      <c r="B3" s="97"/>
      <c r="C3" s="97"/>
      <c r="D3" s="97"/>
      <c r="E3" s="97"/>
      <c r="F3" s="97"/>
      <c r="G3" s="97"/>
      <c r="H3" s="97"/>
      <c r="I3" s="97"/>
      <c r="J3" s="97"/>
    </row>
    <row r="4" spans="1:13" s="117" customFormat="1" ht="27" customHeight="1">
      <c r="A4" s="381" t="s">
        <v>496</v>
      </c>
      <c r="B4" s="381"/>
      <c r="C4" s="381"/>
      <c r="D4" s="381"/>
      <c r="E4" s="173"/>
      <c r="F4" s="381" t="s">
        <v>495</v>
      </c>
      <c r="G4" s="381"/>
      <c r="H4" s="381"/>
      <c r="I4" s="381"/>
      <c r="J4" s="381"/>
      <c r="K4" s="174"/>
      <c r="L4" s="174"/>
    </row>
    <row r="5" spans="1:13" s="117" customFormat="1" ht="32.25" customHeight="1">
      <c r="A5" s="175" t="s">
        <v>80</v>
      </c>
      <c r="B5" s="176" t="s">
        <v>487</v>
      </c>
      <c r="C5" s="177" t="s">
        <v>488</v>
      </c>
      <c r="D5" s="178" t="s">
        <v>489</v>
      </c>
      <c r="E5" s="97"/>
      <c r="F5" s="382"/>
      <c r="G5" s="383"/>
      <c r="H5" s="179" t="s">
        <v>493</v>
      </c>
      <c r="I5" s="180" t="s">
        <v>494</v>
      </c>
      <c r="J5" s="178" t="s">
        <v>489</v>
      </c>
      <c r="K5" s="97"/>
      <c r="L5" s="174"/>
      <c r="M5" s="174"/>
    </row>
    <row r="6" spans="1:13" ht="56.25" customHeight="1">
      <c r="A6" s="89" t="s">
        <v>490</v>
      </c>
      <c r="B6" s="211" t="s">
        <v>726</v>
      </c>
      <c r="C6" s="211" t="s">
        <v>752</v>
      </c>
      <c r="D6" s="211" t="s">
        <v>753</v>
      </c>
      <c r="E6" s="93"/>
      <c r="F6" s="326" t="s">
        <v>721</v>
      </c>
      <c r="G6" s="328"/>
      <c r="H6" s="206"/>
      <c r="I6" s="211" t="s">
        <v>754</v>
      </c>
      <c r="J6" s="185" t="s">
        <v>753</v>
      </c>
      <c r="K6" s="93"/>
      <c r="L6" s="4"/>
      <c r="M6" s="4"/>
    </row>
    <row r="7" spans="1:13" ht="56.25" customHeight="1">
      <c r="A7" s="89" t="s">
        <v>83</v>
      </c>
      <c r="B7" s="206"/>
      <c r="C7" s="211" t="s">
        <v>726</v>
      </c>
      <c r="D7" s="211" t="s">
        <v>755</v>
      </c>
      <c r="E7" s="93"/>
      <c r="F7" s="326" t="s">
        <v>491</v>
      </c>
      <c r="G7" s="328"/>
      <c r="H7" s="22" t="s">
        <v>726</v>
      </c>
      <c r="I7" s="211" t="s">
        <v>756</v>
      </c>
      <c r="J7" s="185" t="s">
        <v>753</v>
      </c>
      <c r="K7" s="93"/>
      <c r="L7" s="4"/>
      <c r="M7" s="4"/>
    </row>
    <row r="8" spans="1:13" ht="55.5" customHeight="1">
      <c r="A8" s="215" t="s">
        <v>81</v>
      </c>
      <c r="B8" s="348" t="s">
        <v>82</v>
      </c>
      <c r="C8" s="349"/>
      <c r="D8" s="350"/>
      <c r="E8" s="93"/>
      <c r="F8" s="326" t="s">
        <v>724</v>
      </c>
      <c r="G8" s="328"/>
      <c r="H8" s="206"/>
      <c r="I8" s="22" t="s">
        <v>726</v>
      </c>
      <c r="J8" s="185" t="s">
        <v>755</v>
      </c>
      <c r="K8" s="93"/>
      <c r="L8" s="4"/>
      <c r="M8" s="4"/>
    </row>
    <row r="9" spans="1:13" s="95" customFormat="1" ht="39" customHeight="1">
      <c r="B9" s="93"/>
      <c r="C9" s="93"/>
      <c r="D9" s="93"/>
      <c r="E9" s="204"/>
      <c r="F9" s="325" t="s">
        <v>81</v>
      </c>
      <c r="G9" s="325"/>
      <c r="H9" s="384" t="s">
        <v>82</v>
      </c>
      <c r="I9" s="384"/>
      <c r="J9" s="384"/>
      <c r="K9" s="94"/>
      <c r="L9" s="94"/>
    </row>
    <row r="10" spans="1:13" s="95" customFormat="1" ht="39" customHeight="1">
      <c r="A10" s="93"/>
      <c r="B10" s="93"/>
      <c r="C10" s="93"/>
      <c r="D10" s="93"/>
      <c r="E10" s="93"/>
      <c r="F10" s="98"/>
      <c r="G10" s="98"/>
      <c r="H10" s="99"/>
      <c r="I10" s="99"/>
      <c r="J10" s="99"/>
      <c r="K10" s="94"/>
      <c r="L10" s="94"/>
    </row>
    <row r="11" spans="1:13" ht="66" customHeight="1">
      <c r="A11" s="42" t="s">
        <v>683</v>
      </c>
      <c r="B11" s="42" t="s">
        <v>193</v>
      </c>
      <c r="C11" s="25" t="s">
        <v>92</v>
      </c>
      <c r="D11" s="293" t="s">
        <v>629</v>
      </c>
      <c r="E11" s="293" t="s">
        <v>630</v>
      </c>
      <c r="F11" s="293" t="s">
        <v>631</v>
      </c>
      <c r="G11" s="25" t="s">
        <v>93</v>
      </c>
      <c r="H11" s="25" t="s">
        <v>94</v>
      </c>
      <c r="I11" s="25" t="s">
        <v>684</v>
      </c>
      <c r="J11" s="25" t="s">
        <v>452</v>
      </c>
      <c r="K11" s="2"/>
    </row>
    <row r="12" spans="1:13" ht="27" customHeight="1">
      <c r="A12" s="26" t="s">
        <v>21</v>
      </c>
      <c r="B12" s="47"/>
      <c r="C12" s="53">
        <v>1</v>
      </c>
      <c r="D12" s="48">
        <v>1.41</v>
      </c>
      <c r="E12" s="49"/>
      <c r="F12" s="49"/>
      <c r="G12" s="50">
        <v>2.52</v>
      </c>
      <c r="H12" s="151"/>
      <c r="I12" s="152"/>
      <c r="J12" s="49"/>
      <c r="K12" s="2"/>
    </row>
    <row r="13" spans="1:13" ht="27" customHeight="1">
      <c r="A13" s="26" t="s">
        <v>22</v>
      </c>
      <c r="B13" s="47"/>
      <c r="C13" s="53">
        <v>2</v>
      </c>
      <c r="D13" s="48">
        <v>1.6830000000000001</v>
      </c>
      <c r="E13" s="48">
        <v>0.441</v>
      </c>
      <c r="F13" s="49"/>
      <c r="G13" s="50">
        <v>2.52</v>
      </c>
      <c r="H13" s="151"/>
      <c r="I13" s="152"/>
      <c r="J13" s="49"/>
      <c r="K13" s="2"/>
    </row>
    <row r="14" spans="1:13" ht="27" customHeight="1">
      <c r="A14" s="26" t="s">
        <v>23</v>
      </c>
      <c r="B14" s="47"/>
      <c r="C14" s="53">
        <v>2</v>
      </c>
      <c r="D14" s="48">
        <v>0.47199999999999998</v>
      </c>
      <c r="E14" s="49"/>
      <c r="F14" s="49"/>
      <c r="G14" s="151"/>
      <c r="H14" s="151"/>
      <c r="I14" s="152"/>
      <c r="J14" s="49"/>
      <c r="K14" s="2"/>
    </row>
    <row r="15" spans="1:13" ht="27" customHeight="1">
      <c r="A15" s="26" t="s">
        <v>24</v>
      </c>
      <c r="B15" s="47"/>
      <c r="C15" s="53">
        <v>3</v>
      </c>
      <c r="D15" s="48">
        <v>1.4910000000000001</v>
      </c>
      <c r="E15" s="49"/>
      <c r="F15" s="49"/>
      <c r="G15" s="50">
        <v>2.52</v>
      </c>
      <c r="H15" s="151"/>
      <c r="I15" s="152"/>
      <c r="J15" s="49"/>
      <c r="K15" s="2"/>
    </row>
    <row r="16" spans="1:13" ht="27" customHeight="1">
      <c r="A16" s="26" t="s">
        <v>25</v>
      </c>
      <c r="B16" s="47"/>
      <c r="C16" s="53">
        <v>4</v>
      </c>
      <c r="D16" s="48">
        <v>1.56</v>
      </c>
      <c r="E16" s="48">
        <v>0.42699999999999999</v>
      </c>
      <c r="F16" s="49"/>
      <c r="G16" s="50">
        <v>2.52</v>
      </c>
      <c r="H16" s="151"/>
      <c r="I16" s="152"/>
      <c r="J16" s="49"/>
      <c r="K16" s="2"/>
    </row>
    <row r="17" spans="1:11" ht="27" customHeight="1">
      <c r="A17" s="26" t="s">
        <v>26</v>
      </c>
      <c r="B17" s="47"/>
      <c r="C17" s="53">
        <v>4</v>
      </c>
      <c r="D17" s="48">
        <v>0.43</v>
      </c>
      <c r="E17" s="49"/>
      <c r="F17" s="49"/>
      <c r="G17" s="151"/>
      <c r="H17" s="151"/>
      <c r="I17" s="152"/>
      <c r="J17" s="49"/>
      <c r="K17" s="2"/>
    </row>
    <row r="18" spans="1:11" ht="27" customHeight="1">
      <c r="A18" s="26" t="s">
        <v>27</v>
      </c>
      <c r="B18" s="47"/>
      <c r="C18" s="53" t="s">
        <v>20</v>
      </c>
      <c r="D18" s="48">
        <v>1.407</v>
      </c>
      <c r="E18" s="48">
        <v>0.40600000000000003</v>
      </c>
      <c r="F18" s="49"/>
      <c r="G18" s="50">
        <v>14.32</v>
      </c>
      <c r="H18" s="151"/>
      <c r="I18" s="152"/>
      <c r="J18" s="49"/>
      <c r="K18" s="2"/>
    </row>
    <row r="19" spans="1:11" ht="27" customHeight="1">
      <c r="A19" s="26" t="s">
        <v>562</v>
      </c>
      <c r="B19" s="47"/>
      <c r="C19" s="53">
        <v>0</v>
      </c>
      <c r="D19" s="156">
        <v>6.2290000000000001</v>
      </c>
      <c r="E19" s="157">
        <v>1.242</v>
      </c>
      <c r="F19" s="158">
        <v>0.42399999999999999</v>
      </c>
      <c r="G19" s="50">
        <v>2.52</v>
      </c>
      <c r="H19" s="151"/>
      <c r="I19" s="152"/>
      <c r="J19" s="49"/>
      <c r="K19" s="2"/>
    </row>
    <row r="20" spans="1:11" ht="27" customHeight="1">
      <c r="A20" s="26" t="s">
        <v>563</v>
      </c>
      <c r="B20" s="47"/>
      <c r="C20" s="53">
        <v>0</v>
      </c>
      <c r="D20" s="156">
        <v>6.5359999999999996</v>
      </c>
      <c r="E20" s="157">
        <v>1.29</v>
      </c>
      <c r="F20" s="158">
        <v>0.43</v>
      </c>
      <c r="G20" s="50">
        <v>2.52</v>
      </c>
      <c r="H20" s="151"/>
      <c r="I20" s="152"/>
      <c r="J20" s="49"/>
      <c r="K20" s="2"/>
    </row>
    <row r="21" spans="1:11" ht="27" customHeight="1">
      <c r="A21" s="26" t="s">
        <v>28</v>
      </c>
      <c r="B21" s="47"/>
      <c r="C21" s="53">
        <v>0</v>
      </c>
      <c r="D21" s="156">
        <v>4.782</v>
      </c>
      <c r="E21" s="157">
        <v>0.96499999999999997</v>
      </c>
      <c r="F21" s="158">
        <v>0.39100000000000001</v>
      </c>
      <c r="G21" s="50">
        <v>10.039999999999999</v>
      </c>
      <c r="H21" s="50">
        <v>2.19</v>
      </c>
      <c r="I21" s="153">
        <v>3.33</v>
      </c>
      <c r="J21" s="48">
        <v>0.104</v>
      </c>
      <c r="K21" s="2"/>
    </row>
    <row r="22" spans="1:11" ht="27" customHeight="1">
      <c r="A22" s="26" t="s">
        <v>185</v>
      </c>
      <c r="B22" s="47"/>
      <c r="C22" s="53">
        <v>8</v>
      </c>
      <c r="D22" s="48">
        <v>2.2400000000000002</v>
      </c>
      <c r="E22" s="49"/>
      <c r="F22" s="49"/>
      <c r="G22" s="151"/>
      <c r="H22" s="151"/>
      <c r="I22" s="152"/>
      <c r="J22" s="49"/>
      <c r="K22" s="2"/>
    </row>
    <row r="23" spans="1:11" ht="27" customHeight="1">
      <c r="A23" s="26" t="s">
        <v>186</v>
      </c>
      <c r="B23" s="47"/>
      <c r="C23" s="53">
        <v>1</v>
      </c>
      <c r="D23" s="48">
        <v>2.3140000000000001</v>
      </c>
      <c r="E23" s="49"/>
      <c r="F23" s="49"/>
      <c r="G23" s="151"/>
      <c r="H23" s="151"/>
      <c r="I23" s="152"/>
      <c r="J23" s="49"/>
      <c r="K23" s="2"/>
    </row>
    <row r="24" spans="1:11" ht="27" customHeight="1">
      <c r="A24" s="26" t="s">
        <v>187</v>
      </c>
      <c r="B24" s="47"/>
      <c r="C24" s="53">
        <v>1</v>
      </c>
      <c r="D24" s="48">
        <v>2.84</v>
      </c>
      <c r="E24" s="49"/>
      <c r="F24" s="49"/>
      <c r="G24" s="151"/>
      <c r="H24" s="151"/>
      <c r="I24" s="152"/>
      <c r="J24" s="49"/>
      <c r="K24" s="2"/>
    </row>
    <row r="25" spans="1:11" ht="27" customHeight="1">
      <c r="A25" s="26" t="s">
        <v>188</v>
      </c>
      <c r="B25" s="47"/>
      <c r="C25" s="53">
        <v>1</v>
      </c>
      <c r="D25" s="48">
        <v>2.21</v>
      </c>
      <c r="E25" s="49"/>
      <c r="F25" s="49"/>
      <c r="G25" s="151"/>
      <c r="H25" s="151"/>
      <c r="I25" s="152"/>
      <c r="J25" s="49"/>
      <c r="K25" s="2"/>
    </row>
    <row r="26" spans="1:11" ht="27" customHeight="1">
      <c r="A26" s="26" t="s">
        <v>29</v>
      </c>
      <c r="B26" s="47"/>
      <c r="C26" s="53">
        <v>0</v>
      </c>
      <c r="D26" s="159">
        <v>14.087</v>
      </c>
      <c r="E26" s="160">
        <v>2.33</v>
      </c>
      <c r="F26" s="158">
        <v>1.6319999999999999</v>
      </c>
      <c r="G26" s="151"/>
      <c r="H26" s="151"/>
      <c r="I26" s="152"/>
      <c r="J26" s="49"/>
      <c r="K26" s="2"/>
    </row>
    <row r="27" spans="1:11" ht="27" customHeight="1">
      <c r="A27" s="26" t="s">
        <v>564</v>
      </c>
      <c r="B27" s="47"/>
      <c r="C27" s="53" t="s">
        <v>2253</v>
      </c>
      <c r="D27" s="48">
        <v>-0.98899999999999999</v>
      </c>
      <c r="E27" s="49"/>
      <c r="F27" s="49"/>
      <c r="G27" s="50">
        <v>0</v>
      </c>
      <c r="H27" s="151"/>
      <c r="I27" s="152"/>
      <c r="J27" s="49"/>
      <c r="K27" s="2"/>
    </row>
    <row r="28" spans="1:11" ht="27" customHeight="1">
      <c r="A28" s="26" t="s">
        <v>30</v>
      </c>
      <c r="B28" s="47"/>
      <c r="C28" s="53">
        <v>0</v>
      </c>
      <c r="D28" s="48">
        <v>-0.98899999999999999</v>
      </c>
      <c r="E28" s="49"/>
      <c r="F28" s="49"/>
      <c r="G28" s="50">
        <v>0</v>
      </c>
      <c r="H28" s="151"/>
      <c r="I28" s="152"/>
      <c r="J28" s="48">
        <v>0.13100000000000001</v>
      </c>
      <c r="K28" s="2"/>
    </row>
    <row r="29" spans="1:11" ht="27" customHeight="1">
      <c r="A29" s="26" t="s">
        <v>31</v>
      </c>
      <c r="B29" s="47"/>
      <c r="C29" s="53">
        <v>0</v>
      </c>
      <c r="D29" s="156">
        <v>-6.6859999999999999</v>
      </c>
      <c r="E29" s="157">
        <v>-1.0589999999999999</v>
      </c>
      <c r="F29" s="158">
        <v>-0.13700000000000001</v>
      </c>
      <c r="G29" s="50">
        <v>0</v>
      </c>
      <c r="H29" s="151"/>
      <c r="I29" s="152"/>
      <c r="J29" s="48">
        <v>0.13100000000000001</v>
      </c>
      <c r="K29" s="2"/>
    </row>
    <row r="30" spans="1:11" ht="27" customHeight="1">
      <c r="A30" s="26" t="s">
        <v>32</v>
      </c>
      <c r="B30" s="47"/>
      <c r="C30" s="53">
        <v>1</v>
      </c>
      <c r="D30" s="48">
        <v>0.97399999999999998</v>
      </c>
      <c r="E30" s="49"/>
      <c r="F30" s="49"/>
      <c r="G30" s="50">
        <v>1.74</v>
      </c>
      <c r="H30" s="151"/>
      <c r="I30" s="152"/>
      <c r="J30" s="49"/>
      <c r="K30" s="2"/>
    </row>
    <row r="31" spans="1:11" ht="27" customHeight="1">
      <c r="A31" s="26" t="s">
        <v>33</v>
      </c>
      <c r="B31" s="47"/>
      <c r="C31" s="53">
        <v>2</v>
      </c>
      <c r="D31" s="48">
        <v>1.1619999999999999</v>
      </c>
      <c r="E31" s="48">
        <v>0.30399999999999999</v>
      </c>
      <c r="F31" s="49"/>
      <c r="G31" s="50">
        <v>1.74</v>
      </c>
      <c r="H31" s="151"/>
      <c r="I31" s="152"/>
      <c r="J31" s="49"/>
      <c r="K31" s="2"/>
    </row>
    <row r="32" spans="1:11" ht="27" customHeight="1">
      <c r="A32" s="26" t="s">
        <v>34</v>
      </c>
      <c r="B32" s="47"/>
      <c r="C32" s="53">
        <v>2</v>
      </c>
      <c r="D32" s="48">
        <v>0.32600000000000001</v>
      </c>
      <c r="E32" s="49"/>
      <c r="F32" s="49"/>
      <c r="G32" s="151"/>
      <c r="H32" s="151"/>
      <c r="I32" s="152"/>
      <c r="J32" s="49"/>
      <c r="K32" s="2"/>
    </row>
    <row r="33" spans="1:11" ht="27" customHeight="1">
      <c r="A33" s="26" t="s">
        <v>35</v>
      </c>
      <c r="B33" s="47"/>
      <c r="C33" s="53">
        <v>3</v>
      </c>
      <c r="D33" s="48">
        <v>1.03</v>
      </c>
      <c r="E33" s="49"/>
      <c r="F33" s="49"/>
      <c r="G33" s="50">
        <v>1.74</v>
      </c>
      <c r="H33" s="151"/>
      <c r="I33" s="152"/>
      <c r="J33" s="49"/>
      <c r="K33" s="2"/>
    </row>
    <row r="34" spans="1:11" ht="27" customHeight="1">
      <c r="A34" s="26" t="s">
        <v>36</v>
      </c>
      <c r="B34" s="47"/>
      <c r="C34" s="53">
        <v>4</v>
      </c>
      <c r="D34" s="48">
        <v>1.077</v>
      </c>
      <c r="E34" s="48">
        <v>0.29499999999999998</v>
      </c>
      <c r="F34" s="49"/>
      <c r="G34" s="50">
        <v>1.74</v>
      </c>
      <c r="H34" s="151"/>
      <c r="I34" s="152"/>
      <c r="J34" s="49"/>
      <c r="K34" s="2"/>
    </row>
    <row r="35" spans="1:11" ht="27" customHeight="1">
      <c r="A35" s="26" t="s">
        <v>37</v>
      </c>
      <c r="B35" s="47"/>
      <c r="C35" s="53">
        <v>4</v>
      </c>
      <c r="D35" s="48">
        <v>0.29699999999999999</v>
      </c>
      <c r="E35" s="49"/>
      <c r="F35" s="49"/>
      <c r="G35" s="151"/>
      <c r="H35" s="151"/>
      <c r="I35" s="152"/>
      <c r="J35" s="49"/>
      <c r="K35" s="2"/>
    </row>
    <row r="36" spans="1:11" ht="27" customHeight="1">
      <c r="A36" s="26" t="s">
        <v>38</v>
      </c>
      <c r="B36" s="47"/>
      <c r="C36" s="53" t="s">
        <v>20</v>
      </c>
      <c r="D36" s="48">
        <v>0.97199999999999998</v>
      </c>
      <c r="E36" s="48">
        <v>0.28000000000000003</v>
      </c>
      <c r="F36" s="49"/>
      <c r="G36" s="50">
        <v>9.89</v>
      </c>
      <c r="H36" s="151"/>
      <c r="I36" s="152"/>
      <c r="J36" s="49"/>
      <c r="K36" s="2"/>
    </row>
    <row r="37" spans="1:11" ht="27" customHeight="1">
      <c r="A37" s="26" t="s">
        <v>565</v>
      </c>
      <c r="B37" s="47"/>
      <c r="C37" s="53">
        <v>0</v>
      </c>
      <c r="D37" s="156">
        <v>4.3029999999999999</v>
      </c>
      <c r="E37" s="157">
        <v>0.85799999999999998</v>
      </c>
      <c r="F37" s="158">
        <v>0.29299999999999998</v>
      </c>
      <c r="G37" s="50">
        <v>1.74</v>
      </c>
      <c r="H37" s="151"/>
      <c r="I37" s="152"/>
      <c r="J37" s="49"/>
      <c r="K37" s="2"/>
    </row>
    <row r="38" spans="1:11" ht="27" customHeight="1">
      <c r="A38" s="26" t="s">
        <v>566</v>
      </c>
      <c r="B38" s="47"/>
      <c r="C38" s="53">
        <v>0</v>
      </c>
      <c r="D38" s="156">
        <v>4.5149999999999997</v>
      </c>
      <c r="E38" s="157">
        <v>0.89100000000000001</v>
      </c>
      <c r="F38" s="158">
        <v>0.29699999999999999</v>
      </c>
      <c r="G38" s="50">
        <v>1.74</v>
      </c>
      <c r="H38" s="151"/>
      <c r="I38" s="152"/>
      <c r="J38" s="49"/>
      <c r="K38" s="2"/>
    </row>
    <row r="39" spans="1:11" ht="27" customHeight="1">
      <c r="A39" s="26" t="s">
        <v>39</v>
      </c>
      <c r="B39" s="47"/>
      <c r="C39" s="53">
        <v>0</v>
      </c>
      <c r="D39" s="156">
        <v>3.3029999999999999</v>
      </c>
      <c r="E39" s="157">
        <v>0.66700000000000004</v>
      </c>
      <c r="F39" s="158">
        <v>0.27</v>
      </c>
      <c r="G39" s="50">
        <v>6.94</v>
      </c>
      <c r="H39" s="50">
        <v>1.52</v>
      </c>
      <c r="I39" s="153">
        <v>2.2999999999999998</v>
      </c>
      <c r="J39" s="48">
        <v>7.1999999999999995E-2</v>
      </c>
      <c r="K39" s="2"/>
    </row>
    <row r="40" spans="1:11" ht="27" customHeight="1">
      <c r="A40" s="26" t="s">
        <v>40</v>
      </c>
      <c r="B40" s="47"/>
      <c r="C40" s="53">
        <v>0</v>
      </c>
      <c r="D40" s="156">
        <v>4.1710000000000003</v>
      </c>
      <c r="E40" s="157">
        <v>0.85799999999999998</v>
      </c>
      <c r="F40" s="158">
        <v>0.40300000000000002</v>
      </c>
      <c r="G40" s="50">
        <v>35.28</v>
      </c>
      <c r="H40" s="50">
        <v>2.44</v>
      </c>
      <c r="I40" s="153">
        <v>4.28</v>
      </c>
      <c r="J40" s="48">
        <v>8.5000000000000006E-2</v>
      </c>
      <c r="K40" s="2"/>
    </row>
    <row r="41" spans="1:11" ht="27" customHeight="1">
      <c r="A41" s="26" t="s">
        <v>41</v>
      </c>
      <c r="B41" s="47"/>
      <c r="C41" s="53">
        <v>0</v>
      </c>
      <c r="D41" s="156">
        <v>3.5139999999999998</v>
      </c>
      <c r="E41" s="157">
        <v>0.76100000000000001</v>
      </c>
      <c r="F41" s="158">
        <v>0.44500000000000001</v>
      </c>
      <c r="G41" s="50">
        <v>91.74</v>
      </c>
      <c r="H41" s="50">
        <v>2.61</v>
      </c>
      <c r="I41" s="153">
        <v>4.97</v>
      </c>
      <c r="J41" s="48">
        <v>6.7000000000000004E-2</v>
      </c>
      <c r="K41" s="2"/>
    </row>
    <row r="42" spans="1:11" ht="27" customHeight="1">
      <c r="A42" s="26" t="s">
        <v>189</v>
      </c>
      <c r="B42" s="47"/>
      <c r="C42" s="53">
        <v>8</v>
      </c>
      <c r="D42" s="48">
        <v>1.5469999999999999</v>
      </c>
      <c r="E42" s="49"/>
      <c r="F42" s="49"/>
      <c r="G42" s="151"/>
      <c r="H42" s="151"/>
      <c r="I42" s="152"/>
      <c r="J42" s="49"/>
      <c r="K42" s="2"/>
    </row>
    <row r="43" spans="1:11" ht="27" customHeight="1">
      <c r="A43" s="26" t="s">
        <v>190</v>
      </c>
      <c r="B43" s="47"/>
      <c r="C43" s="53">
        <v>1</v>
      </c>
      <c r="D43" s="48">
        <v>1.5980000000000001</v>
      </c>
      <c r="E43" s="49"/>
      <c r="F43" s="49"/>
      <c r="G43" s="151"/>
      <c r="H43" s="151"/>
      <c r="I43" s="152"/>
      <c r="J43" s="49"/>
      <c r="K43" s="2"/>
    </row>
    <row r="44" spans="1:11" ht="27" customHeight="1">
      <c r="A44" s="26" t="s">
        <v>191</v>
      </c>
      <c r="B44" s="47"/>
      <c r="C44" s="53">
        <v>1</v>
      </c>
      <c r="D44" s="48">
        <v>1.962</v>
      </c>
      <c r="E44" s="49"/>
      <c r="F44" s="49"/>
      <c r="G44" s="151"/>
      <c r="H44" s="151"/>
      <c r="I44" s="152"/>
      <c r="J44" s="49"/>
      <c r="K44" s="2"/>
    </row>
    <row r="45" spans="1:11" ht="27" customHeight="1">
      <c r="A45" s="26" t="s">
        <v>192</v>
      </c>
      <c r="B45" s="47"/>
      <c r="C45" s="53">
        <v>1</v>
      </c>
      <c r="D45" s="48">
        <v>1.526</v>
      </c>
      <c r="E45" s="49"/>
      <c r="F45" s="49"/>
      <c r="G45" s="151"/>
      <c r="H45" s="151"/>
      <c r="I45" s="152"/>
      <c r="J45" s="49"/>
      <c r="K45" s="2"/>
    </row>
    <row r="46" spans="1:11" ht="27" customHeight="1">
      <c r="A46" s="26" t="s">
        <v>42</v>
      </c>
      <c r="B46" s="47"/>
      <c r="C46" s="53">
        <v>0</v>
      </c>
      <c r="D46" s="159">
        <v>9.7309999999999999</v>
      </c>
      <c r="E46" s="160">
        <v>1.609</v>
      </c>
      <c r="F46" s="158">
        <v>1.127</v>
      </c>
      <c r="G46" s="151"/>
      <c r="H46" s="151"/>
      <c r="I46" s="152"/>
      <c r="J46" s="49"/>
      <c r="K46" s="2"/>
    </row>
    <row r="47" spans="1:11" ht="27" customHeight="1">
      <c r="A47" s="26" t="s">
        <v>567</v>
      </c>
      <c r="B47" s="47"/>
      <c r="C47" s="53" t="s">
        <v>2253</v>
      </c>
      <c r="D47" s="48">
        <v>-0.98899999999999999</v>
      </c>
      <c r="E47" s="49"/>
      <c r="F47" s="49"/>
      <c r="G47" s="50">
        <v>0</v>
      </c>
      <c r="H47" s="151"/>
      <c r="I47" s="152"/>
      <c r="J47" s="49"/>
      <c r="K47" s="2"/>
    </row>
    <row r="48" spans="1:11" ht="27" customHeight="1">
      <c r="A48" s="26" t="s">
        <v>43</v>
      </c>
      <c r="B48" s="47"/>
      <c r="C48" s="53">
        <v>8</v>
      </c>
      <c r="D48" s="48">
        <v>-0.78800000000000003</v>
      </c>
      <c r="E48" s="49"/>
      <c r="F48" s="49"/>
      <c r="G48" s="50">
        <v>0</v>
      </c>
      <c r="H48" s="151"/>
      <c r="I48" s="152"/>
      <c r="J48" s="49"/>
      <c r="K48" s="2"/>
    </row>
    <row r="49" spans="1:11" ht="27" customHeight="1">
      <c r="A49" s="26" t="s">
        <v>44</v>
      </c>
      <c r="B49" s="47"/>
      <c r="C49" s="53">
        <v>0</v>
      </c>
      <c r="D49" s="48">
        <v>-0.98899999999999999</v>
      </c>
      <c r="E49" s="49"/>
      <c r="F49" s="49"/>
      <c r="G49" s="50">
        <v>0</v>
      </c>
      <c r="H49" s="151"/>
      <c r="I49" s="152"/>
      <c r="J49" s="48">
        <v>0.13100000000000001</v>
      </c>
      <c r="K49" s="2"/>
    </row>
    <row r="50" spans="1:11" ht="27" customHeight="1">
      <c r="A50" s="26" t="s">
        <v>45</v>
      </c>
      <c r="B50" s="47"/>
      <c r="C50" s="53">
        <v>0</v>
      </c>
      <c r="D50" s="156">
        <v>-6.6859999999999999</v>
      </c>
      <c r="E50" s="157">
        <v>-1.0589999999999999</v>
      </c>
      <c r="F50" s="158">
        <v>-0.13700000000000001</v>
      </c>
      <c r="G50" s="50">
        <v>0</v>
      </c>
      <c r="H50" s="151"/>
      <c r="I50" s="152"/>
      <c r="J50" s="48">
        <v>0.13100000000000001</v>
      </c>
      <c r="K50" s="2"/>
    </row>
    <row r="51" spans="1:11" ht="39.75" customHeight="1">
      <c r="A51" s="26" t="s">
        <v>46</v>
      </c>
      <c r="B51" s="47"/>
      <c r="C51" s="53">
        <v>0</v>
      </c>
      <c r="D51" s="48">
        <v>-0.78800000000000003</v>
      </c>
      <c r="E51" s="49"/>
      <c r="F51" s="49"/>
      <c r="G51" s="50">
        <v>0</v>
      </c>
      <c r="H51" s="151"/>
      <c r="I51" s="152"/>
      <c r="J51" s="48">
        <v>0.11</v>
      </c>
      <c r="K51" s="2"/>
    </row>
    <row r="52" spans="1:11" ht="27" customHeight="1">
      <c r="A52" s="26" t="s">
        <v>47</v>
      </c>
      <c r="B52" s="47"/>
      <c r="C52" s="53">
        <v>0</v>
      </c>
      <c r="D52" s="156">
        <v>-5.4359999999999999</v>
      </c>
      <c r="E52" s="157">
        <v>-0.81599999999999995</v>
      </c>
      <c r="F52" s="158">
        <v>-0.107</v>
      </c>
      <c r="G52" s="50">
        <v>0</v>
      </c>
      <c r="H52" s="151"/>
      <c r="I52" s="152"/>
      <c r="J52" s="48">
        <v>0.11</v>
      </c>
      <c r="K52" s="2"/>
    </row>
    <row r="53" spans="1:11" ht="27" customHeight="1">
      <c r="A53" s="26" t="s">
        <v>48</v>
      </c>
      <c r="B53" s="47"/>
      <c r="C53" s="53">
        <v>0</v>
      </c>
      <c r="D53" s="48">
        <v>-0.56799999999999995</v>
      </c>
      <c r="E53" s="49"/>
      <c r="F53" s="49"/>
      <c r="G53" s="50">
        <v>0</v>
      </c>
      <c r="H53" s="151"/>
      <c r="I53" s="152"/>
      <c r="J53" s="48">
        <v>8.6999999999999994E-2</v>
      </c>
      <c r="K53" s="2"/>
    </row>
    <row r="54" spans="1:11" ht="27" customHeight="1">
      <c r="A54" s="26" t="s">
        <v>49</v>
      </c>
      <c r="B54" s="47"/>
      <c r="C54" s="53">
        <v>0</v>
      </c>
      <c r="D54" s="156">
        <v>-4.0890000000000004</v>
      </c>
      <c r="E54" s="157">
        <v>-0.54100000000000004</v>
      </c>
      <c r="F54" s="158">
        <v>-7.3999999999999996E-2</v>
      </c>
      <c r="G54" s="50">
        <v>0</v>
      </c>
      <c r="H54" s="151"/>
      <c r="I54" s="152"/>
      <c r="J54" s="48">
        <v>8.6999999999999994E-2</v>
      </c>
      <c r="K54" s="2"/>
    </row>
    <row r="55" spans="1:11" ht="27" customHeight="1">
      <c r="A55" s="26" t="s">
        <v>97</v>
      </c>
      <c r="B55" s="47"/>
      <c r="C55" s="56">
        <v>1</v>
      </c>
      <c r="D55" s="48">
        <v>0.80500000000000005</v>
      </c>
      <c r="E55" s="49"/>
      <c r="F55" s="49"/>
      <c r="G55" s="50">
        <v>1.44</v>
      </c>
      <c r="H55" s="151"/>
      <c r="I55" s="152"/>
      <c r="J55" s="49"/>
      <c r="K55" s="2"/>
    </row>
    <row r="56" spans="1:11" ht="27" customHeight="1">
      <c r="A56" s="26" t="s">
        <v>98</v>
      </c>
      <c r="B56" s="47"/>
      <c r="C56" s="56">
        <v>2</v>
      </c>
      <c r="D56" s="48">
        <v>0.96</v>
      </c>
      <c r="E56" s="48">
        <v>0.252</v>
      </c>
      <c r="F56" s="49"/>
      <c r="G56" s="50">
        <v>1.44</v>
      </c>
      <c r="H56" s="151"/>
      <c r="I56" s="152"/>
      <c r="J56" s="49"/>
      <c r="K56" s="2"/>
    </row>
    <row r="57" spans="1:11" ht="27" customHeight="1">
      <c r="A57" s="26" t="s">
        <v>99</v>
      </c>
      <c r="B57" s="47"/>
      <c r="C57" s="56">
        <v>2</v>
      </c>
      <c r="D57" s="48">
        <v>0.26900000000000002</v>
      </c>
      <c r="E57" s="49"/>
      <c r="F57" s="49"/>
      <c r="G57" s="151"/>
      <c r="H57" s="151"/>
      <c r="I57" s="152"/>
      <c r="J57" s="49"/>
      <c r="K57" s="2"/>
    </row>
    <row r="58" spans="1:11" ht="27" customHeight="1">
      <c r="A58" s="26" t="s">
        <v>100</v>
      </c>
      <c r="B58" s="47"/>
      <c r="C58" s="56">
        <v>3</v>
      </c>
      <c r="D58" s="48">
        <v>0.85099999999999998</v>
      </c>
      <c r="E58" s="49"/>
      <c r="F58" s="49"/>
      <c r="G58" s="50">
        <v>1.44</v>
      </c>
      <c r="H58" s="151"/>
      <c r="I58" s="152"/>
      <c r="J58" s="49"/>
      <c r="K58" s="2"/>
    </row>
    <row r="59" spans="1:11" ht="27" customHeight="1">
      <c r="A59" s="26" t="s">
        <v>101</v>
      </c>
      <c r="B59" s="47"/>
      <c r="C59" s="56">
        <v>4</v>
      </c>
      <c r="D59" s="48">
        <v>0.89</v>
      </c>
      <c r="E59" s="48">
        <v>0.24399999999999999</v>
      </c>
      <c r="F59" s="49"/>
      <c r="G59" s="50">
        <v>1.44</v>
      </c>
      <c r="H59" s="151"/>
      <c r="I59" s="152"/>
      <c r="J59" s="49"/>
      <c r="K59" s="2"/>
    </row>
    <row r="60" spans="1:11" ht="27" customHeight="1">
      <c r="A60" s="26" t="s">
        <v>102</v>
      </c>
      <c r="B60" s="47"/>
      <c r="C60" s="56">
        <v>4</v>
      </c>
      <c r="D60" s="48">
        <v>0.246</v>
      </c>
      <c r="E60" s="49"/>
      <c r="F60" s="49"/>
      <c r="G60" s="151"/>
      <c r="H60" s="151"/>
      <c r="I60" s="152"/>
      <c r="J60" s="49"/>
      <c r="K60" s="2"/>
    </row>
    <row r="61" spans="1:11" ht="27" customHeight="1">
      <c r="A61" s="26" t="s">
        <v>103</v>
      </c>
      <c r="B61" s="47"/>
      <c r="C61" s="56" t="s">
        <v>20</v>
      </c>
      <c r="D61" s="48">
        <v>0.80300000000000005</v>
      </c>
      <c r="E61" s="48">
        <v>0.23200000000000001</v>
      </c>
      <c r="F61" s="49"/>
      <c r="G61" s="50">
        <v>8.17</v>
      </c>
      <c r="H61" s="151"/>
      <c r="I61" s="152"/>
      <c r="J61" s="49"/>
      <c r="K61" s="2"/>
    </row>
    <row r="62" spans="1:11" ht="27" customHeight="1">
      <c r="A62" s="26" t="s">
        <v>104</v>
      </c>
      <c r="B62" s="47"/>
      <c r="C62" s="56" t="s">
        <v>20</v>
      </c>
      <c r="D62" s="48">
        <v>1.05</v>
      </c>
      <c r="E62" s="48">
        <v>0.33900000000000002</v>
      </c>
      <c r="F62" s="49"/>
      <c r="G62" s="50">
        <v>39.67</v>
      </c>
      <c r="H62" s="151"/>
      <c r="I62" s="152"/>
      <c r="J62" s="49"/>
      <c r="K62" s="2"/>
    </row>
    <row r="63" spans="1:11" ht="27" customHeight="1">
      <c r="A63" s="26" t="s">
        <v>105</v>
      </c>
      <c r="B63" s="47"/>
      <c r="C63" s="56" t="s">
        <v>20</v>
      </c>
      <c r="D63" s="48">
        <v>0.89500000000000002</v>
      </c>
      <c r="E63" s="48">
        <v>0.36199999999999999</v>
      </c>
      <c r="F63" s="49"/>
      <c r="G63" s="50">
        <v>156</v>
      </c>
      <c r="H63" s="151"/>
      <c r="I63" s="152"/>
      <c r="J63" s="49"/>
      <c r="K63" s="2"/>
    </row>
    <row r="64" spans="1:11" ht="27" customHeight="1">
      <c r="A64" s="26" t="s">
        <v>568</v>
      </c>
      <c r="B64" s="47"/>
      <c r="C64" s="56">
        <v>0</v>
      </c>
      <c r="D64" s="156">
        <v>3.5550000000000002</v>
      </c>
      <c r="E64" s="157">
        <v>0.70899999999999996</v>
      </c>
      <c r="F64" s="158">
        <v>0.24199999999999999</v>
      </c>
      <c r="G64" s="50">
        <v>1.44</v>
      </c>
      <c r="H64" s="151"/>
      <c r="I64" s="152"/>
      <c r="J64" s="49"/>
      <c r="K64" s="2"/>
    </row>
    <row r="65" spans="1:11" ht="27" customHeight="1">
      <c r="A65" s="26" t="s">
        <v>569</v>
      </c>
      <c r="B65" s="47"/>
      <c r="C65" s="56">
        <v>0</v>
      </c>
      <c r="D65" s="156">
        <v>3.73</v>
      </c>
      <c r="E65" s="157">
        <v>0.73599999999999999</v>
      </c>
      <c r="F65" s="158">
        <v>0.246</v>
      </c>
      <c r="G65" s="50">
        <v>1.44</v>
      </c>
      <c r="H65" s="151"/>
      <c r="I65" s="152"/>
      <c r="J65" s="49"/>
      <c r="K65" s="2"/>
    </row>
    <row r="66" spans="1:11" ht="27" customHeight="1">
      <c r="A66" s="26" t="s">
        <v>106</v>
      </c>
      <c r="B66" s="47"/>
      <c r="C66" s="56">
        <v>0</v>
      </c>
      <c r="D66" s="156">
        <v>2.7290000000000001</v>
      </c>
      <c r="E66" s="157">
        <v>0.55100000000000005</v>
      </c>
      <c r="F66" s="158">
        <v>0.223</v>
      </c>
      <c r="G66" s="50">
        <v>5.73</v>
      </c>
      <c r="H66" s="50">
        <v>1.25</v>
      </c>
      <c r="I66" s="153">
        <v>1.9</v>
      </c>
      <c r="J66" s="48">
        <v>5.8999999999999997E-2</v>
      </c>
      <c r="K66" s="2"/>
    </row>
    <row r="67" spans="1:11" ht="27" customHeight="1">
      <c r="A67" s="26" t="s">
        <v>107</v>
      </c>
      <c r="B67" s="47"/>
      <c r="C67" s="56">
        <v>0</v>
      </c>
      <c r="D67" s="156">
        <v>3.3530000000000002</v>
      </c>
      <c r="E67" s="157">
        <v>0.68899999999999995</v>
      </c>
      <c r="F67" s="158">
        <v>0.32400000000000001</v>
      </c>
      <c r="G67" s="50">
        <v>28.36</v>
      </c>
      <c r="H67" s="50">
        <v>1.96</v>
      </c>
      <c r="I67" s="153">
        <v>3.44</v>
      </c>
      <c r="J67" s="48">
        <v>6.8000000000000005E-2</v>
      </c>
      <c r="K67" s="2"/>
    </row>
    <row r="68" spans="1:11" ht="27" customHeight="1">
      <c r="A68" s="26" t="s">
        <v>108</v>
      </c>
      <c r="B68" s="47"/>
      <c r="C68" s="56">
        <v>0</v>
      </c>
      <c r="D68" s="156">
        <v>2.7959999999999998</v>
      </c>
      <c r="E68" s="157">
        <v>0.60599999999999998</v>
      </c>
      <c r="F68" s="158">
        <v>0.35399999999999998</v>
      </c>
      <c r="G68" s="50">
        <v>73.010000000000005</v>
      </c>
      <c r="H68" s="50">
        <v>2.0699999999999998</v>
      </c>
      <c r="I68" s="153">
        <v>3.96</v>
      </c>
      <c r="J68" s="48">
        <v>5.3999999999999999E-2</v>
      </c>
      <c r="K68" s="2"/>
    </row>
    <row r="69" spans="1:11" ht="27" customHeight="1">
      <c r="A69" s="26" t="s">
        <v>194</v>
      </c>
      <c r="B69" s="47"/>
      <c r="C69" s="56">
        <v>8</v>
      </c>
      <c r="D69" s="48">
        <v>1.2789999999999999</v>
      </c>
      <c r="E69" s="49"/>
      <c r="F69" s="49"/>
      <c r="G69" s="151"/>
      <c r="H69" s="151"/>
      <c r="I69" s="154"/>
      <c r="J69" s="49"/>
      <c r="K69" s="2"/>
    </row>
    <row r="70" spans="1:11" ht="27" customHeight="1">
      <c r="A70" s="26" t="s">
        <v>195</v>
      </c>
      <c r="B70" s="47"/>
      <c r="C70" s="56">
        <v>1</v>
      </c>
      <c r="D70" s="48">
        <v>1.32</v>
      </c>
      <c r="E70" s="49"/>
      <c r="F70" s="49"/>
      <c r="G70" s="151"/>
      <c r="H70" s="151"/>
      <c r="I70" s="154"/>
      <c r="J70" s="49"/>
      <c r="K70" s="2"/>
    </row>
    <row r="71" spans="1:11" ht="27" customHeight="1">
      <c r="A71" s="26" t="s">
        <v>196</v>
      </c>
      <c r="B71" s="47"/>
      <c r="C71" s="56">
        <v>1</v>
      </c>
      <c r="D71" s="48">
        <v>1.621</v>
      </c>
      <c r="E71" s="49"/>
      <c r="F71" s="49"/>
      <c r="G71" s="151"/>
      <c r="H71" s="151"/>
      <c r="I71" s="154"/>
      <c r="J71" s="49"/>
      <c r="K71" s="2"/>
    </row>
    <row r="72" spans="1:11" ht="27" customHeight="1">
      <c r="A72" s="26" t="s">
        <v>197</v>
      </c>
      <c r="B72" s="47"/>
      <c r="C72" s="56">
        <v>1</v>
      </c>
      <c r="D72" s="48">
        <v>1.2609999999999999</v>
      </c>
      <c r="E72" s="49"/>
      <c r="F72" s="49"/>
      <c r="G72" s="151"/>
      <c r="H72" s="151"/>
      <c r="I72" s="154"/>
      <c r="J72" s="49"/>
      <c r="K72" s="2"/>
    </row>
    <row r="73" spans="1:11" ht="27" customHeight="1">
      <c r="A73" s="26" t="s">
        <v>109</v>
      </c>
      <c r="B73" s="47"/>
      <c r="C73" s="56">
        <v>0</v>
      </c>
      <c r="D73" s="159">
        <v>8.0389999999999997</v>
      </c>
      <c r="E73" s="160">
        <v>1.33</v>
      </c>
      <c r="F73" s="158">
        <v>0.93100000000000005</v>
      </c>
      <c r="G73" s="151"/>
      <c r="H73" s="151"/>
      <c r="I73" s="152"/>
      <c r="J73" s="49"/>
      <c r="K73" s="2"/>
    </row>
    <row r="74" spans="1:11" ht="27" customHeight="1">
      <c r="A74" s="26" t="s">
        <v>570</v>
      </c>
      <c r="B74" s="47"/>
      <c r="C74" s="56">
        <v>8</v>
      </c>
      <c r="D74" s="48">
        <v>-0.56000000000000005</v>
      </c>
      <c r="E74" s="49"/>
      <c r="F74" s="49"/>
      <c r="G74" s="50">
        <v>0</v>
      </c>
      <c r="H74" s="151"/>
      <c r="I74" s="152"/>
      <c r="J74" s="49"/>
      <c r="K74" s="2"/>
    </row>
    <row r="75" spans="1:11" ht="27" customHeight="1">
      <c r="A75" s="26" t="s">
        <v>110</v>
      </c>
      <c r="B75" s="47"/>
      <c r="C75" s="56">
        <v>8</v>
      </c>
      <c r="D75" s="48">
        <v>-0.52200000000000002</v>
      </c>
      <c r="E75" s="49"/>
      <c r="F75" s="49"/>
      <c r="G75" s="50">
        <v>0</v>
      </c>
      <c r="H75" s="151"/>
      <c r="I75" s="152"/>
      <c r="J75" s="49"/>
      <c r="K75" s="2"/>
    </row>
    <row r="76" spans="1:11" ht="27" customHeight="1">
      <c r="A76" s="26" t="s">
        <v>111</v>
      </c>
      <c r="B76" s="47"/>
      <c r="C76" s="56">
        <v>0</v>
      </c>
      <c r="D76" s="48">
        <v>-0.56000000000000005</v>
      </c>
      <c r="E76" s="49"/>
      <c r="F76" s="49"/>
      <c r="G76" s="50">
        <v>0</v>
      </c>
      <c r="H76" s="151"/>
      <c r="I76" s="152"/>
      <c r="J76" s="48">
        <v>7.3999999999999996E-2</v>
      </c>
      <c r="K76" s="2"/>
    </row>
    <row r="77" spans="1:11" ht="27" customHeight="1">
      <c r="A77" s="26" t="s">
        <v>112</v>
      </c>
      <c r="B77" s="47"/>
      <c r="C77" s="56">
        <v>0</v>
      </c>
      <c r="D77" s="156">
        <v>-3.7850000000000001</v>
      </c>
      <c r="E77" s="157">
        <v>-0.59899999999999998</v>
      </c>
      <c r="F77" s="158">
        <v>-7.8E-2</v>
      </c>
      <c r="G77" s="50">
        <v>0</v>
      </c>
      <c r="H77" s="151"/>
      <c r="I77" s="152"/>
      <c r="J77" s="48">
        <v>7.3999999999999996E-2</v>
      </c>
      <c r="K77" s="2"/>
    </row>
    <row r="78" spans="1:11" ht="27" customHeight="1">
      <c r="A78" s="26" t="s">
        <v>113</v>
      </c>
      <c r="B78" s="47"/>
      <c r="C78" s="56">
        <v>0</v>
      </c>
      <c r="D78" s="48">
        <v>-0.52200000000000002</v>
      </c>
      <c r="E78" s="49"/>
      <c r="F78" s="49"/>
      <c r="G78" s="50">
        <v>0</v>
      </c>
      <c r="H78" s="151"/>
      <c r="I78" s="152"/>
      <c r="J78" s="48">
        <v>7.2999999999999995E-2</v>
      </c>
      <c r="K78" s="2"/>
    </row>
    <row r="79" spans="1:11" ht="27" customHeight="1">
      <c r="A79" s="26" t="s">
        <v>114</v>
      </c>
      <c r="B79" s="47"/>
      <c r="C79" s="56">
        <v>0</v>
      </c>
      <c r="D79" s="156">
        <v>-3.6019999999999999</v>
      </c>
      <c r="E79" s="157">
        <v>-0.54100000000000004</v>
      </c>
      <c r="F79" s="158">
        <v>-7.0999999999999994E-2</v>
      </c>
      <c r="G79" s="50">
        <v>0</v>
      </c>
      <c r="H79" s="151"/>
      <c r="I79" s="152"/>
      <c r="J79" s="48">
        <v>7.2999999999999995E-2</v>
      </c>
      <c r="K79" s="2"/>
    </row>
    <row r="80" spans="1:11" ht="27" customHeight="1">
      <c r="A80" s="26" t="s">
        <v>115</v>
      </c>
      <c r="B80" s="47"/>
      <c r="C80" s="56">
        <v>0</v>
      </c>
      <c r="D80" s="48">
        <v>-0.56799999999999995</v>
      </c>
      <c r="E80" s="49"/>
      <c r="F80" s="49"/>
      <c r="G80" s="50">
        <v>7.42</v>
      </c>
      <c r="H80" s="151"/>
      <c r="I80" s="152"/>
      <c r="J80" s="48">
        <v>8.6999999999999994E-2</v>
      </c>
      <c r="K80" s="2"/>
    </row>
    <row r="81" spans="1:11" ht="27" customHeight="1">
      <c r="A81" s="26" t="s">
        <v>116</v>
      </c>
      <c r="B81" s="47"/>
      <c r="C81" s="56">
        <v>0</v>
      </c>
      <c r="D81" s="156">
        <v>-4.0890000000000004</v>
      </c>
      <c r="E81" s="157">
        <v>-0.54100000000000004</v>
      </c>
      <c r="F81" s="158">
        <v>-7.3999999999999996E-2</v>
      </c>
      <c r="G81" s="50">
        <v>7.42</v>
      </c>
      <c r="H81" s="151"/>
      <c r="I81" s="152"/>
      <c r="J81" s="48">
        <v>8.6999999999999994E-2</v>
      </c>
      <c r="K81" s="2"/>
    </row>
    <row r="82" spans="1:11" ht="27" customHeight="1">
      <c r="A82" s="26" t="s">
        <v>62</v>
      </c>
      <c r="B82" s="47"/>
      <c r="C82" s="56">
        <v>1</v>
      </c>
      <c r="D82" s="48">
        <v>0.63700000000000001</v>
      </c>
      <c r="E82" s="49"/>
      <c r="F82" s="49"/>
      <c r="G82" s="50">
        <v>1.1399999999999999</v>
      </c>
      <c r="H82" s="151"/>
      <c r="I82" s="152"/>
      <c r="J82" s="49"/>
      <c r="K82" s="2"/>
    </row>
    <row r="83" spans="1:11" ht="27" customHeight="1">
      <c r="A83" s="26" t="s">
        <v>63</v>
      </c>
      <c r="B83" s="47"/>
      <c r="C83" s="56">
        <v>2</v>
      </c>
      <c r="D83" s="48">
        <v>0.76</v>
      </c>
      <c r="E83" s="48">
        <v>0.19900000000000001</v>
      </c>
      <c r="F83" s="49"/>
      <c r="G83" s="50">
        <v>1.1399999999999999</v>
      </c>
      <c r="H83" s="151"/>
      <c r="I83" s="152"/>
      <c r="J83" s="49"/>
      <c r="K83" s="2"/>
    </row>
    <row r="84" spans="1:11" ht="27" customHeight="1">
      <c r="A84" s="26" t="s">
        <v>64</v>
      </c>
      <c r="B84" s="47"/>
      <c r="C84" s="56">
        <v>2</v>
      </c>
      <c r="D84" s="48">
        <v>0.21299999999999999</v>
      </c>
      <c r="E84" s="49"/>
      <c r="F84" s="49"/>
      <c r="G84" s="151"/>
      <c r="H84" s="151"/>
      <c r="I84" s="152"/>
      <c r="J84" s="49"/>
      <c r="K84" s="2"/>
    </row>
    <row r="85" spans="1:11" ht="27" customHeight="1">
      <c r="A85" s="26" t="s">
        <v>65</v>
      </c>
      <c r="B85" s="47"/>
      <c r="C85" s="56">
        <v>3</v>
      </c>
      <c r="D85" s="48">
        <v>0.67300000000000004</v>
      </c>
      <c r="E85" s="49"/>
      <c r="F85" s="49"/>
      <c r="G85" s="50">
        <v>1.1399999999999999</v>
      </c>
      <c r="H85" s="151"/>
      <c r="I85" s="152"/>
      <c r="J85" s="49"/>
      <c r="K85" s="2"/>
    </row>
    <row r="86" spans="1:11" ht="27" customHeight="1">
      <c r="A86" s="26" t="s">
        <v>66</v>
      </c>
      <c r="B86" s="47"/>
      <c r="C86" s="56">
        <v>4</v>
      </c>
      <c r="D86" s="48">
        <v>0.70399999999999996</v>
      </c>
      <c r="E86" s="48">
        <v>0.193</v>
      </c>
      <c r="F86" s="49"/>
      <c r="G86" s="50">
        <v>1.1399999999999999</v>
      </c>
      <c r="H86" s="151"/>
      <c r="I86" s="152"/>
      <c r="J86" s="49"/>
      <c r="K86" s="2"/>
    </row>
    <row r="87" spans="1:11" ht="27" customHeight="1">
      <c r="A87" s="26" t="s">
        <v>67</v>
      </c>
      <c r="B87" s="47"/>
      <c r="C87" s="56">
        <v>4</v>
      </c>
      <c r="D87" s="48">
        <v>0.19400000000000001</v>
      </c>
      <c r="E87" s="49"/>
      <c r="F87" s="49"/>
      <c r="G87" s="151"/>
      <c r="H87" s="151"/>
      <c r="I87" s="152"/>
      <c r="J87" s="49"/>
      <c r="K87" s="2"/>
    </row>
    <row r="88" spans="1:11" ht="27" customHeight="1">
      <c r="A88" s="26" t="s">
        <v>68</v>
      </c>
      <c r="B88" s="47"/>
      <c r="C88" s="56" t="s">
        <v>20</v>
      </c>
      <c r="D88" s="48">
        <v>0.63500000000000001</v>
      </c>
      <c r="E88" s="48">
        <v>0.183</v>
      </c>
      <c r="F88" s="49"/>
      <c r="G88" s="50">
        <v>6.46</v>
      </c>
      <c r="H88" s="151"/>
      <c r="I88" s="152"/>
      <c r="J88" s="49"/>
      <c r="K88" s="2"/>
    </row>
    <row r="89" spans="1:11" ht="27" customHeight="1">
      <c r="A89" s="26" t="s">
        <v>117</v>
      </c>
      <c r="B89" s="47"/>
      <c r="C89" s="56" t="s">
        <v>20</v>
      </c>
      <c r="D89" s="48">
        <v>0.83</v>
      </c>
      <c r="E89" s="48">
        <v>0.26800000000000002</v>
      </c>
      <c r="F89" s="49"/>
      <c r="G89" s="50">
        <v>31.39</v>
      </c>
      <c r="H89" s="151"/>
      <c r="I89" s="152"/>
      <c r="J89" s="49"/>
      <c r="K89" s="2"/>
    </row>
    <row r="90" spans="1:11" ht="27" customHeight="1">
      <c r="A90" s="26" t="s">
        <v>118</v>
      </c>
      <c r="B90" s="47"/>
      <c r="C90" s="56" t="s">
        <v>20</v>
      </c>
      <c r="D90" s="48">
        <v>0.70799999999999996</v>
      </c>
      <c r="E90" s="48">
        <v>0.28699999999999998</v>
      </c>
      <c r="F90" s="49"/>
      <c r="G90" s="50">
        <v>123.44</v>
      </c>
      <c r="H90" s="151"/>
      <c r="I90" s="152"/>
      <c r="J90" s="49"/>
      <c r="K90" s="2"/>
    </row>
    <row r="91" spans="1:11" ht="27" customHeight="1">
      <c r="A91" s="26" t="s">
        <v>571</v>
      </c>
      <c r="B91" s="47"/>
      <c r="C91" s="56">
        <v>0</v>
      </c>
      <c r="D91" s="156">
        <v>2.8130000000000002</v>
      </c>
      <c r="E91" s="157">
        <v>0.56100000000000005</v>
      </c>
      <c r="F91" s="158">
        <v>0.191</v>
      </c>
      <c r="G91" s="50">
        <v>1.1399999999999999</v>
      </c>
      <c r="H91" s="151"/>
      <c r="I91" s="152"/>
      <c r="J91" s="49"/>
      <c r="K91" s="2"/>
    </row>
    <row r="92" spans="1:11" ht="27" customHeight="1">
      <c r="A92" s="26" t="s">
        <v>572</v>
      </c>
      <c r="B92" s="47"/>
      <c r="C92" s="56">
        <v>0</v>
      </c>
      <c r="D92" s="156">
        <v>2.9510000000000001</v>
      </c>
      <c r="E92" s="157">
        <v>0.58299999999999996</v>
      </c>
      <c r="F92" s="158">
        <v>0.19400000000000001</v>
      </c>
      <c r="G92" s="50">
        <v>1.1399999999999999</v>
      </c>
      <c r="H92" s="151"/>
      <c r="I92" s="152"/>
      <c r="J92" s="49"/>
      <c r="K92" s="2"/>
    </row>
    <row r="93" spans="1:11" ht="27" customHeight="1">
      <c r="A93" s="26" t="s">
        <v>69</v>
      </c>
      <c r="B93" s="47"/>
      <c r="C93" s="56">
        <v>0</v>
      </c>
      <c r="D93" s="156">
        <v>2.1589999999999998</v>
      </c>
      <c r="E93" s="157">
        <v>0.436</v>
      </c>
      <c r="F93" s="158">
        <v>0.17599999999999999</v>
      </c>
      <c r="G93" s="50">
        <v>4.54</v>
      </c>
      <c r="H93" s="50">
        <v>0.99</v>
      </c>
      <c r="I93" s="153">
        <v>1.5</v>
      </c>
      <c r="J93" s="48">
        <v>4.7E-2</v>
      </c>
      <c r="K93" s="2"/>
    </row>
    <row r="94" spans="1:11" ht="27" customHeight="1">
      <c r="A94" s="26" t="s">
        <v>70</v>
      </c>
      <c r="B94" s="47"/>
      <c r="C94" s="56">
        <v>0</v>
      </c>
      <c r="D94" s="156">
        <v>2.653</v>
      </c>
      <c r="E94" s="157">
        <v>0.54600000000000004</v>
      </c>
      <c r="F94" s="158">
        <v>0.25600000000000001</v>
      </c>
      <c r="G94" s="50">
        <v>22.44</v>
      </c>
      <c r="H94" s="50">
        <v>1.55</v>
      </c>
      <c r="I94" s="153">
        <v>2.72</v>
      </c>
      <c r="J94" s="48">
        <v>5.3999999999999999E-2</v>
      </c>
      <c r="K94" s="2"/>
    </row>
    <row r="95" spans="1:11" ht="27" customHeight="1">
      <c r="A95" s="26" t="s">
        <v>71</v>
      </c>
      <c r="B95" s="47"/>
      <c r="C95" s="56">
        <v>0</v>
      </c>
      <c r="D95" s="156">
        <v>2.2120000000000002</v>
      </c>
      <c r="E95" s="157">
        <v>0.47899999999999998</v>
      </c>
      <c r="F95" s="158">
        <v>0.28000000000000003</v>
      </c>
      <c r="G95" s="50">
        <v>57.77</v>
      </c>
      <c r="H95" s="50">
        <v>1.64</v>
      </c>
      <c r="I95" s="153">
        <v>3.13</v>
      </c>
      <c r="J95" s="48">
        <v>4.2000000000000003E-2</v>
      </c>
      <c r="K95" s="2"/>
    </row>
    <row r="96" spans="1:11" ht="27" customHeight="1">
      <c r="A96" s="26" t="s">
        <v>198</v>
      </c>
      <c r="B96" s="47"/>
      <c r="C96" s="56">
        <v>8</v>
      </c>
      <c r="D96" s="48">
        <v>1.012</v>
      </c>
      <c r="E96" s="49"/>
      <c r="F96" s="49"/>
      <c r="G96" s="151"/>
      <c r="H96" s="151"/>
      <c r="I96" s="154"/>
      <c r="J96" s="49"/>
      <c r="K96" s="2"/>
    </row>
    <row r="97" spans="1:11" ht="27" customHeight="1">
      <c r="A97" s="26" t="s">
        <v>199</v>
      </c>
      <c r="B97" s="47"/>
      <c r="C97" s="56">
        <v>1</v>
      </c>
      <c r="D97" s="48">
        <v>1.0449999999999999</v>
      </c>
      <c r="E97" s="49"/>
      <c r="F97" s="49"/>
      <c r="G97" s="151"/>
      <c r="H97" s="151"/>
      <c r="I97" s="154"/>
      <c r="J97" s="49"/>
      <c r="K97" s="2"/>
    </row>
    <row r="98" spans="1:11" ht="27" customHeight="1">
      <c r="A98" s="26" t="s">
        <v>200</v>
      </c>
      <c r="B98" s="47"/>
      <c r="C98" s="56">
        <v>1</v>
      </c>
      <c r="D98" s="48">
        <v>1.282</v>
      </c>
      <c r="E98" s="49"/>
      <c r="F98" s="49"/>
      <c r="G98" s="151"/>
      <c r="H98" s="151"/>
      <c r="I98" s="154"/>
      <c r="J98" s="49"/>
      <c r="K98" s="2"/>
    </row>
    <row r="99" spans="1:11" ht="27" customHeight="1">
      <c r="A99" s="26" t="s">
        <v>201</v>
      </c>
      <c r="B99" s="47"/>
      <c r="C99" s="56">
        <v>1</v>
      </c>
      <c r="D99" s="48">
        <v>0.998</v>
      </c>
      <c r="E99" s="49"/>
      <c r="F99" s="49"/>
      <c r="G99" s="151"/>
      <c r="H99" s="151"/>
      <c r="I99" s="154"/>
      <c r="J99" s="49"/>
      <c r="K99" s="2"/>
    </row>
    <row r="100" spans="1:11" ht="27" customHeight="1">
      <c r="A100" s="26" t="s">
        <v>72</v>
      </c>
      <c r="B100" s="47"/>
      <c r="C100" s="56">
        <v>0</v>
      </c>
      <c r="D100" s="159">
        <v>6.3609999999999998</v>
      </c>
      <c r="E100" s="160">
        <v>1.052</v>
      </c>
      <c r="F100" s="158">
        <v>0.73699999999999999</v>
      </c>
      <c r="G100" s="151"/>
      <c r="H100" s="151"/>
      <c r="I100" s="152"/>
      <c r="J100" s="49"/>
      <c r="K100" s="2"/>
    </row>
    <row r="101" spans="1:11" ht="27" customHeight="1">
      <c r="A101" s="26" t="s">
        <v>573</v>
      </c>
      <c r="B101" s="47"/>
      <c r="C101" s="56">
        <v>8</v>
      </c>
      <c r="D101" s="48">
        <v>-0.443</v>
      </c>
      <c r="E101" s="49"/>
      <c r="F101" s="49"/>
      <c r="G101" s="50">
        <v>0</v>
      </c>
      <c r="H101" s="151"/>
      <c r="I101" s="152"/>
      <c r="J101" s="49"/>
      <c r="K101" s="2"/>
    </row>
    <row r="102" spans="1:11" ht="27" customHeight="1">
      <c r="A102" s="26" t="s">
        <v>73</v>
      </c>
      <c r="B102" s="47"/>
      <c r="C102" s="56">
        <v>8</v>
      </c>
      <c r="D102" s="48">
        <v>-0.41299999999999998</v>
      </c>
      <c r="E102" s="49"/>
      <c r="F102" s="49"/>
      <c r="G102" s="50">
        <v>0</v>
      </c>
      <c r="H102" s="151"/>
      <c r="I102" s="152"/>
      <c r="J102" s="49"/>
      <c r="K102" s="2"/>
    </row>
    <row r="103" spans="1:11" ht="27" customHeight="1">
      <c r="A103" s="26" t="s">
        <v>74</v>
      </c>
      <c r="B103" s="47"/>
      <c r="C103" s="56">
        <v>0</v>
      </c>
      <c r="D103" s="48">
        <v>-0.443</v>
      </c>
      <c r="E103" s="49"/>
      <c r="F103" s="49"/>
      <c r="G103" s="50">
        <v>0</v>
      </c>
      <c r="H103" s="151"/>
      <c r="I103" s="152"/>
      <c r="J103" s="48">
        <v>5.8999999999999997E-2</v>
      </c>
      <c r="K103" s="2"/>
    </row>
    <row r="104" spans="1:11" ht="27" customHeight="1">
      <c r="A104" s="26" t="s">
        <v>75</v>
      </c>
      <c r="B104" s="47"/>
      <c r="C104" s="56">
        <v>0</v>
      </c>
      <c r="D104" s="156">
        <v>-2.9950000000000001</v>
      </c>
      <c r="E104" s="157">
        <v>-0.47399999999999998</v>
      </c>
      <c r="F104" s="158">
        <v>-6.0999999999999999E-2</v>
      </c>
      <c r="G104" s="50">
        <v>0</v>
      </c>
      <c r="H104" s="151"/>
      <c r="I104" s="152"/>
      <c r="J104" s="48">
        <v>5.8999999999999997E-2</v>
      </c>
      <c r="K104" s="2"/>
    </row>
    <row r="105" spans="1:11" ht="27" customHeight="1">
      <c r="A105" s="26" t="s">
        <v>76</v>
      </c>
      <c r="B105" s="47"/>
      <c r="C105" s="56">
        <v>0</v>
      </c>
      <c r="D105" s="48">
        <v>-0.41299999999999998</v>
      </c>
      <c r="E105" s="49"/>
      <c r="F105" s="49"/>
      <c r="G105" s="50">
        <v>0</v>
      </c>
      <c r="H105" s="151"/>
      <c r="I105" s="152"/>
      <c r="J105" s="48">
        <v>5.8000000000000003E-2</v>
      </c>
      <c r="K105" s="2"/>
    </row>
    <row r="106" spans="1:11" ht="27" customHeight="1">
      <c r="A106" s="26" t="s">
        <v>77</v>
      </c>
      <c r="B106" s="47"/>
      <c r="C106" s="56">
        <v>0</v>
      </c>
      <c r="D106" s="156">
        <v>-2.851</v>
      </c>
      <c r="E106" s="157">
        <v>-0.42799999999999999</v>
      </c>
      <c r="F106" s="158">
        <v>-5.6000000000000001E-2</v>
      </c>
      <c r="G106" s="50">
        <v>0</v>
      </c>
      <c r="H106" s="151"/>
      <c r="I106" s="152"/>
      <c r="J106" s="48">
        <v>5.8000000000000003E-2</v>
      </c>
      <c r="K106" s="2"/>
    </row>
    <row r="107" spans="1:11" ht="27" customHeight="1">
      <c r="A107" s="26" t="s">
        <v>78</v>
      </c>
      <c r="B107" s="47"/>
      <c r="C107" s="56">
        <v>0</v>
      </c>
      <c r="D107" s="48">
        <v>-0.44900000000000001</v>
      </c>
      <c r="E107" s="49"/>
      <c r="F107" s="49"/>
      <c r="G107" s="50">
        <v>5.87</v>
      </c>
      <c r="H107" s="151"/>
      <c r="I107" s="152"/>
      <c r="J107" s="48">
        <v>6.9000000000000006E-2</v>
      </c>
      <c r="K107" s="2"/>
    </row>
    <row r="108" spans="1:11" ht="27" customHeight="1">
      <c r="A108" s="26" t="s">
        <v>79</v>
      </c>
      <c r="B108" s="47"/>
      <c r="C108" s="56">
        <v>0</v>
      </c>
      <c r="D108" s="156">
        <v>-3.2349999999999999</v>
      </c>
      <c r="E108" s="157">
        <v>-0.42799999999999999</v>
      </c>
      <c r="F108" s="158">
        <v>-5.8999999999999997E-2</v>
      </c>
      <c r="G108" s="50">
        <v>5.87</v>
      </c>
      <c r="H108" s="151"/>
      <c r="I108" s="152"/>
      <c r="J108" s="48">
        <v>6.9000000000000006E-2</v>
      </c>
      <c r="K108" s="2"/>
    </row>
    <row r="109" spans="1:11" ht="27" customHeight="1">
      <c r="A109" s="26" t="s">
        <v>119</v>
      </c>
      <c r="B109" s="47"/>
      <c r="C109" s="56">
        <v>1</v>
      </c>
      <c r="D109" s="48">
        <v>0.53200000000000003</v>
      </c>
      <c r="E109" s="49"/>
      <c r="F109" s="49"/>
      <c r="G109" s="50">
        <v>0.95</v>
      </c>
      <c r="H109" s="151"/>
      <c r="I109" s="152"/>
      <c r="J109" s="49"/>
      <c r="K109" s="2"/>
    </row>
    <row r="110" spans="1:11" ht="27" customHeight="1">
      <c r="A110" s="26" t="s">
        <v>120</v>
      </c>
      <c r="B110" s="47"/>
      <c r="C110" s="56">
        <v>2</v>
      </c>
      <c r="D110" s="48">
        <v>0.63500000000000001</v>
      </c>
      <c r="E110" s="48">
        <v>0.16600000000000001</v>
      </c>
      <c r="F110" s="49"/>
      <c r="G110" s="50">
        <v>0.95</v>
      </c>
      <c r="H110" s="151"/>
      <c r="I110" s="152"/>
      <c r="J110" s="49"/>
      <c r="K110" s="2"/>
    </row>
    <row r="111" spans="1:11" ht="27" customHeight="1">
      <c r="A111" s="26" t="s">
        <v>121</v>
      </c>
      <c r="B111" s="47"/>
      <c r="C111" s="56">
        <v>2</v>
      </c>
      <c r="D111" s="48">
        <v>0.17799999999999999</v>
      </c>
      <c r="E111" s="49"/>
      <c r="F111" s="49"/>
      <c r="G111" s="151"/>
      <c r="H111" s="151"/>
      <c r="I111" s="152"/>
      <c r="J111" s="49"/>
      <c r="K111" s="2"/>
    </row>
    <row r="112" spans="1:11" ht="27" customHeight="1">
      <c r="A112" s="26" t="s">
        <v>122</v>
      </c>
      <c r="B112" s="47"/>
      <c r="C112" s="56">
        <v>3</v>
      </c>
      <c r="D112" s="48">
        <v>0.56299999999999994</v>
      </c>
      <c r="E112" s="49"/>
      <c r="F112" s="49"/>
      <c r="G112" s="50">
        <v>0.95</v>
      </c>
      <c r="H112" s="151"/>
      <c r="I112" s="152"/>
      <c r="J112" s="49"/>
      <c r="K112" s="2"/>
    </row>
    <row r="113" spans="1:11" ht="27" customHeight="1">
      <c r="A113" s="26" t="s">
        <v>123</v>
      </c>
      <c r="B113" s="47"/>
      <c r="C113" s="56">
        <v>4</v>
      </c>
      <c r="D113" s="48">
        <v>0.58799999999999997</v>
      </c>
      <c r="E113" s="48">
        <v>0.161</v>
      </c>
      <c r="F113" s="49"/>
      <c r="G113" s="50">
        <v>0.95</v>
      </c>
      <c r="H113" s="151"/>
      <c r="I113" s="152"/>
      <c r="J113" s="49"/>
      <c r="K113" s="2"/>
    </row>
    <row r="114" spans="1:11" ht="27" customHeight="1">
      <c r="A114" s="26" t="s">
        <v>124</v>
      </c>
      <c r="B114" s="47"/>
      <c r="C114" s="56">
        <v>4</v>
      </c>
      <c r="D114" s="48">
        <v>0.16200000000000001</v>
      </c>
      <c r="E114" s="49"/>
      <c r="F114" s="49"/>
      <c r="G114" s="151"/>
      <c r="H114" s="151"/>
      <c r="I114" s="152"/>
      <c r="J114" s="49"/>
      <c r="K114" s="2"/>
    </row>
    <row r="115" spans="1:11" ht="27" customHeight="1">
      <c r="A115" s="26" t="s">
        <v>125</v>
      </c>
      <c r="B115" s="47"/>
      <c r="C115" s="56" t="s">
        <v>20</v>
      </c>
      <c r="D115" s="48">
        <v>0.53100000000000003</v>
      </c>
      <c r="E115" s="48">
        <v>0.153</v>
      </c>
      <c r="F115" s="49"/>
      <c r="G115" s="50">
        <v>5.4</v>
      </c>
      <c r="H115" s="151"/>
      <c r="I115" s="152"/>
      <c r="J115" s="49"/>
      <c r="K115" s="2"/>
    </row>
    <row r="116" spans="1:11" ht="27" customHeight="1">
      <c r="A116" s="26" t="s">
        <v>126</v>
      </c>
      <c r="B116" s="47"/>
      <c r="C116" s="56" t="s">
        <v>20</v>
      </c>
      <c r="D116" s="48">
        <v>0.69399999999999995</v>
      </c>
      <c r="E116" s="48">
        <v>0.224</v>
      </c>
      <c r="F116" s="49"/>
      <c r="G116" s="50">
        <v>26.22</v>
      </c>
      <c r="H116" s="151"/>
      <c r="I116" s="152"/>
      <c r="J116" s="49"/>
      <c r="K116" s="2"/>
    </row>
    <row r="117" spans="1:11" ht="27" customHeight="1">
      <c r="A117" s="26" t="s">
        <v>127</v>
      </c>
      <c r="B117" s="47"/>
      <c r="C117" s="56" t="s">
        <v>20</v>
      </c>
      <c r="D117" s="48">
        <v>0.59199999999999997</v>
      </c>
      <c r="E117" s="48">
        <v>0.24</v>
      </c>
      <c r="F117" s="49"/>
      <c r="G117" s="50">
        <v>103.13</v>
      </c>
      <c r="H117" s="151"/>
      <c r="I117" s="152"/>
      <c r="J117" s="49"/>
      <c r="K117" s="2"/>
    </row>
    <row r="118" spans="1:11" ht="27" customHeight="1">
      <c r="A118" s="26" t="s">
        <v>574</v>
      </c>
      <c r="B118" s="47"/>
      <c r="C118" s="56">
        <v>0</v>
      </c>
      <c r="D118" s="156">
        <v>2.35</v>
      </c>
      <c r="E118" s="157">
        <v>0.46800000000000003</v>
      </c>
      <c r="F118" s="158">
        <v>0.16</v>
      </c>
      <c r="G118" s="50">
        <v>0.95</v>
      </c>
      <c r="H118" s="151"/>
      <c r="I118" s="152"/>
      <c r="J118" s="49"/>
      <c r="K118" s="2"/>
    </row>
    <row r="119" spans="1:11" ht="27" customHeight="1">
      <c r="A119" s="26" t="s">
        <v>575</v>
      </c>
      <c r="B119" s="47"/>
      <c r="C119" s="56">
        <v>0</v>
      </c>
      <c r="D119" s="156">
        <v>2.4660000000000002</v>
      </c>
      <c r="E119" s="157">
        <v>0.48699999999999999</v>
      </c>
      <c r="F119" s="158">
        <v>0.16200000000000001</v>
      </c>
      <c r="G119" s="50">
        <v>0.95</v>
      </c>
      <c r="H119" s="151"/>
      <c r="I119" s="152"/>
      <c r="J119" s="49"/>
      <c r="K119" s="2"/>
    </row>
    <row r="120" spans="1:11" ht="27" customHeight="1">
      <c r="A120" s="26" t="s">
        <v>128</v>
      </c>
      <c r="B120" s="47"/>
      <c r="C120" s="56">
        <v>0</v>
      </c>
      <c r="D120" s="156">
        <v>1.804</v>
      </c>
      <c r="E120" s="157">
        <v>0.36399999999999999</v>
      </c>
      <c r="F120" s="158">
        <v>0.14699999999999999</v>
      </c>
      <c r="G120" s="50">
        <v>3.79</v>
      </c>
      <c r="H120" s="50">
        <v>0.83</v>
      </c>
      <c r="I120" s="153">
        <v>1.25</v>
      </c>
      <c r="J120" s="48">
        <v>3.9E-2</v>
      </c>
      <c r="K120" s="2"/>
    </row>
    <row r="121" spans="1:11" ht="27" customHeight="1">
      <c r="A121" s="26" t="s">
        <v>129</v>
      </c>
      <c r="B121" s="47"/>
      <c r="C121" s="56">
        <v>0</v>
      </c>
      <c r="D121" s="156">
        <v>2.2170000000000001</v>
      </c>
      <c r="E121" s="157">
        <v>0.45600000000000002</v>
      </c>
      <c r="F121" s="158">
        <v>0.214</v>
      </c>
      <c r="G121" s="50">
        <v>18.75</v>
      </c>
      <c r="H121" s="50">
        <v>1.29</v>
      </c>
      <c r="I121" s="153">
        <v>2.2799999999999998</v>
      </c>
      <c r="J121" s="48">
        <v>4.4999999999999998E-2</v>
      </c>
      <c r="K121" s="2"/>
    </row>
    <row r="122" spans="1:11" ht="27" customHeight="1">
      <c r="A122" s="26" t="s">
        <v>130</v>
      </c>
      <c r="B122" s="47"/>
      <c r="C122" s="56">
        <v>0</v>
      </c>
      <c r="D122" s="156">
        <v>1.8480000000000001</v>
      </c>
      <c r="E122" s="157">
        <v>0.4</v>
      </c>
      <c r="F122" s="158">
        <v>0.23400000000000001</v>
      </c>
      <c r="G122" s="50">
        <v>48.27</v>
      </c>
      <c r="H122" s="50">
        <v>1.37</v>
      </c>
      <c r="I122" s="153">
        <v>2.62</v>
      </c>
      <c r="J122" s="48">
        <v>3.5000000000000003E-2</v>
      </c>
      <c r="K122" s="2"/>
    </row>
    <row r="123" spans="1:11" ht="27" customHeight="1">
      <c r="A123" s="26" t="s">
        <v>202</v>
      </c>
      <c r="B123" s="47"/>
      <c r="C123" s="56">
        <v>8</v>
      </c>
      <c r="D123" s="48">
        <v>0.84499999999999997</v>
      </c>
      <c r="E123" s="49"/>
      <c r="F123" s="49"/>
      <c r="G123" s="151"/>
      <c r="H123" s="151"/>
      <c r="I123" s="154"/>
      <c r="J123" s="49"/>
      <c r="K123" s="2"/>
    </row>
    <row r="124" spans="1:11" ht="27" customHeight="1">
      <c r="A124" s="26" t="s">
        <v>203</v>
      </c>
      <c r="B124" s="47"/>
      <c r="C124" s="56">
        <v>1</v>
      </c>
      <c r="D124" s="48">
        <v>0.873</v>
      </c>
      <c r="E124" s="49"/>
      <c r="F124" s="49"/>
      <c r="G124" s="151"/>
      <c r="H124" s="151"/>
      <c r="I124" s="154"/>
      <c r="J124" s="49"/>
      <c r="K124" s="2"/>
    </row>
    <row r="125" spans="1:11" ht="27" customHeight="1">
      <c r="A125" s="26" t="s">
        <v>204</v>
      </c>
      <c r="B125" s="47"/>
      <c r="C125" s="56">
        <v>1</v>
      </c>
      <c r="D125" s="48">
        <v>1.071</v>
      </c>
      <c r="E125" s="49"/>
      <c r="F125" s="49"/>
      <c r="G125" s="151"/>
      <c r="H125" s="151"/>
      <c r="I125" s="154"/>
      <c r="J125" s="49"/>
      <c r="K125" s="2"/>
    </row>
    <row r="126" spans="1:11" ht="27" customHeight="1">
      <c r="A126" s="26" t="s">
        <v>205</v>
      </c>
      <c r="B126" s="47"/>
      <c r="C126" s="56">
        <v>1</v>
      </c>
      <c r="D126" s="48">
        <v>0.83399999999999996</v>
      </c>
      <c r="E126" s="49"/>
      <c r="F126" s="49"/>
      <c r="G126" s="151"/>
      <c r="H126" s="151"/>
      <c r="I126" s="154"/>
      <c r="J126" s="49"/>
      <c r="K126" s="2"/>
    </row>
    <row r="127" spans="1:11" ht="27" customHeight="1">
      <c r="A127" s="26" t="s">
        <v>131</v>
      </c>
      <c r="B127" s="47"/>
      <c r="C127" s="56">
        <v>0</v>
      </c>
      <c r="D127" s="159">
        <v>5.3140000000000001</v>
      </c>
      <c r="E127" s="160">
        <v>0.879</v>
      </c>
      <c r="F127" s="158">
        <v>0.61599999999999999</v>
      </c>
      <c r="G127" s="151"/>
      <c r="H127" s="151"/>
      <c r="I127" s="152"/>
      <c r="J127" s="49"/>
      <c r="K127" s="2"/>
    </row>
    <row r="128" spans="1:11" ht="27" customHeight="1">
      <c r="A128" s="26" t="s">
        <v>576</v>
      </c>
      <c r="B128" s="47"/>
      <c r="C128" s="56">
        <v>8</v>
      </c>
      <c r="D128" s="48">
        <v>-0.37</v>
      </c>
      <c r="E128" s="49"/>
      <c r="F128" s="49"/>
      <c r="G128" s="50">
        <v>0</v>
      </c>
      <c r="H128" s="151"/>
      <c r="I128" s="152"/>
      <c r="J128" s="49"/>
      <c r="K128" s="2"/>
    </row>
    <row r="129" spans="1:11" ht="27" customHeight="1">
      <c r="A129" s="26" t="s">
        <v>132</v>
      </c>
      <c r="B129" s="47"/>
      <c r="C129" s="56">
        <v>8</v>
      </c>
      <c r="D129" s="48">
        <v>-0.34499999999999997</v>
      </c>
      <c r="E129" s="49"/>
      <c r="F129" s="49"/>
      <c r="G129" s="50">
        <v>0</v>
      </c>
      <c r="H129" s="151"/>
      <c r="I129" s="152"/>
      <c r="J129" s="49"/>
      <c r="K129" s="2"/>
    </row>
    <row r="130" spans="1:11" ht="27" customHeight="1">
      <c r="A130" s="26" t="s">
        <v>133</v>
      </c>
      <c r="B130" s="47"/>
      <c r="C130" s="56">
        <v>0</v>
      </c>
      <c r="D130" s="48">
        <v>-0.37</v>
      </c>
      <c r="E130" s="49"/>
      <c r="F130" s="49"/>
      <c r="G130" s="50">
        <v>0</v>
      </c>
      <c r="H130" s="151"/>
      <c r="I130" s="152"/>
      <c r="J130" s="48">
        <v>4.9000000000000002E-2</v>
      </c>
      <c r="K130" s="2"/>
    </row>
    <row r="131" spans="1:11" ht="27" customHeight="1">
      <c r="A131" s="26" t="s">
        <v>134</v>
      </c>
      <c r="B131" s="47"/>
      <c r="C131" s="56">
        <v>0</v>
      </c>
      <c r="D131" s="156">
        <v>-2.5019999999999998</v>
      </c>
      <c r="E131" s="157">
        <v>-0.39600000000000002</v>
      </c>
      <c r="F131" s="158">
        <v>-5.0999999999999997E-2</v>
      </c>
      <c r="G131" s="50">
        <v>0</v>
      </c>
      <c r="H131" s="151"/>
      <c r="I131" s="152"/>
      <c r="J131" s="48">
        <v>4.9000000000000002E-2</v>
      </c>
      <c r="K131" s="2"/>
    </row>
    <row r="132" spans="1:11" ht="27" customHeight="1">
      <c r="A132" s="26" t="s">
        <v>135</v>
      </c>
      <c r="B132" s="47"/>
      <c r="C132" s="56">
        <v>0</v>
      </c>
      <c r="D132" s="48">
        <v>-0.34499999999999997</v>
      </c>
      <c r="E132" s="49"/>
      <c r="F132" s="49"/>
      <c r="G132" s="50">
        <v>0</v>
      </c>
      <c r="H132" s="151"/>
      <c r="I132" s="152"/>
      <c r="J132" s="48">
        <v>4.8000000000000001E-2</v>
      </c>
      <c r="K132" s="2"/>
    </row>
    <row r="133" spans="1:11" ht="27" customHeight="1">
      <c r="A133" s="26" t="s">
        <v>136</v>
      </c>
      <c r="B133" s="47"/>
      <c r="C133" s="56">
        <v>0</v>
      </c>
      <c r="D133" s="156">
        <v>-2.3820000000000001</v>
      </c>
      <c r="E133" s="157">
        <v>-0.35699999999999998</v>
      </c>
      <c r="F133" s="158">
        <v>-4.7E-2</v>
      </c>
      <c r="G133" s="50">
        <v>0</v>
      </c>
      <c r="H133" s="151"/>
      <c r="I133" s="152"/>
      <c r="J133" s="48">
        <v>4.8000000000000001E-2</v>
      </c>
      <c r="K133" s="2"/>
    </row>
    <row r="134" spans="1:11" ht="27" customHeight="1">
      <c r="A134" s="26" t="s">
        <v>137</v>
      </c>
      <c r="B134" s="47"/>
      <c r="C134" s="56">
        <v>0</v>
      </c>
      <c r="D134" s="48">
        <v>-0.375</v>
      </c>
      <c r="E134" s="49"/>
      <c r="F134" s="49"/>
      <c r="G134" s="50">
        <v>4.91</v>
      </c>
      <c r="H134" s="151"/>
      <c r="I134" s="152"/>
      <c r="J134" s="48">
        <v>5.8000000000000003E-2</v>
      </c>
      <c r="K134" s="2"/>
    </row>
    <row r="135" spans="1:11" ht="27" customHeight="1">
      <c r="A135" s="26" t="s">
        <v>138</v>
      </c>
      <c r="B135" s="47"/>
      <c r="C135" s="56">
        <v>0</v>
      </c>
      <c r="D135" s="156">
        <v>-2.7029999999999998</v>
      </c>
      <c r="E135" s="157">
        <v>-0.35799999999999998</v>
      </c>
      <c r="F135" s="158">
        <v>-4.9000000000000002E-2</v>
      </c>
      <c r="G135" s="50">
        <v>4.91</v>
      </c>
      <c r="H135" s="151"/>
      <c r="I135" s="152"/>
      <c r="J135" s="48">
        <v>5.8000000000000003E-2</v>
      </c>
      <c r="K135" s="2"/>
    </row>
    <row r="136" spans="1:11" ht="27" customHeight="1">
      <c r="A136" s="26" t="s">
        <v>139</v>
      </c>
      <c r="B136" s="47"/>
      <c r="C136" s="56">
        <v>1</v>
      </c>
      <c r="D136" s="48">
        <v>0.40100000000000002</v>
      </c>
      <c r="E136" s="49"/>
      <c r="F136" s="49"/>
      <c r="G136" s="50">
        <v>0.72</v>
      </c>
      <c r="H136" s="151"/>
      <c r="I136" s="152"/>
      <c r="J136" s="49"/>
      <c r="K136" s="2"/>
    </row>
    <row r="137" spans="1:11" ht="27" customHeight="1">
      <c r="A137" s="26" t="s">
        <v>140</v>
      </c>
      <c r="B137" s="47"/>
      <c r="C137" s="56">
        <v>2</v>
      </c>
      <c r="D137" s="48">
        <v>0.47799999999999998</v>
      </c>
      <c r="E137" s="48">
        <v>0.125</v>
      </c>
      <c r="F137" s="49"/>
      <c r="G137" s="50">
        <v>0.72</v>
      </c>
      <c r="H137" s="151"/>
      <c r="I137" s="152"/>
      <c r="J137" s="49"/>
      <c r="K137" s="2"/>
    </row>
    <row r="138" spans="1:11" ht="27" customHeight="1">
      <c r="A138" s="26" t="s">
        <v>141</v>
      </c>
      <c r="B138" s="47"/>
      <c r="C138" s="56">
        <v>2</v>
      </c>
      <c r="D138" s="48">
        <v>0.13400000000000001</v>
      </c>
      <c r="E138" s="49"/>
      <c r="F138" s="49"/>
      <c r="G138" s="151"/>
      <c r="H138" s="151"/>
      <c r="I138" s="152"/>
      <c r="J138" s="49"/>
      <c r="K138" s="2"/>
    </row>
    <row r="139" spans="1:11" ht="27" customHeight="1">
      <c r="A139" s="26" t="s">
        <v>142</v>
      </c>
      <c r="B139" s="47"/>
      <c r="C139" s="56">
        <v>3</v>
      </c>
      <c r="D139" s="48">
        <v>0.42399999999999999</v>
      </c>
      <c r="E139" s="49"/>
      <c r="F139" s="49"/>
      <c r="G139" s="50">
        <v>0.72</v>
      </c>
      <c r="H139" s="151"/>
      <c r="I139" s="152"/>
      <c r="J139" s="49"/>
      <c r="K139" s="2"/>
    </row>
    <row r="140" spans="1:11" ht="27" customHeight="1">
      <c r="A140" s="26" t="s">
        <v>143</v>
      </c>
      <c r="B140" s="47"/>
      <c r="C140" s="56">
        <v>4</v>
      </c>
      <c r="D140" s="48">
        <v>0.443</v>
      </c>
      <c r="E140" s="48">
        <v>0.121</v>
      </c>
      <c r="F140" s="49"/>
      <c r="G140" s="50">
        <v>0.72</v>
      </c>
      <c r="H140" s="151"/>
      <c r="I140" s="152"/>
      <c r="J140" s="49"/>
      <c r="K140" s="2"/>
    </row>
    <row r="141" spans="1:11" ht="27" customHeight="1">
      <c r="A141" s="26" t="s">
        <v>144</v>
      </c>
      <c r="B141" s="47"/>
      <c r="C141" s="56">
        <v>4</v>
      </c>
      <c r="D141" s="48">
        <v>0.122</v>
      </c>
      <c r="E141" s="49"/>
      <c r="F141" s="49"/>
      <c r="G141" s="151"/>
      <c r="H141" s="151"/>
      <c r="I141" s="152"/>
      <c r="J141" s="49"/>
      <c r="K141" s="2"/>
    </row>
    <row r="142" spans="1:11" ht="27" customHeight="1">
      <c r="A142" s="26" t="s">
        <v>145</v>
      </c>
      <c r="B142" s="47"/>
      <c r="C142" s="56" t="s">
        <v>20</v>
      </c>
      <c r="D142" s="48">
        <v>0.4</v>
      </c>
      <c r="E142" s="48">
        <v>0.115</v>
      </c>
      <c r="F142" s="49"/>
      <c r="G142" s="50">
        <v>4.07</v>
      </c>
      <c r="H142" s="151"/>
      <c r="I142" s="152"/>
      <c r="J142" s="49"/>
      <c r="K142" s="2"/>
    </row>
    <row r="143" spans="1:11" ht="27" customHeight="1">
      <c r="A143" s="26" t="s">
        <v>146</v>
      </c>
      <c r="B143" s="47"/>
      <c r="C143" s="56" t="s">
        <v>20</v>
      </c>
      <c r="D143" s="48">
        <v>0.52200000000000002</v>
      </c>
      <c r="E143" s="48">
        <v>0.16900000000000001</v>
      </c>
      <c r="F143" s="49"/>
      <c r="G143" s="50">
        <v>19.739999999999998</v>
      </c>
      <c r="H143" s="151"/>
      <c r="I143" s="152"/>
      <c r="J143" s="49"/>
      <c r="K143" s="2"/>
    </row>
    <row r="144" spans="1:11" ht="27" customHeight="1">
      <c r="A144" s="26" t="s">
        <v>147</v>
      </c>
      <c r="B144" s="47"/>
      <c r="C144" s="56" t="s">
        <v>20</v>
      </c>
      <c r="D144" s="48">
        <v>0.44600000000000001</v>
      </c>
      <c r="E144" s="48">
        <v>0.18</v>
      </c>
      <c r="F144" s="49"/>
      <c r="G144" s="50">
        <v>77.650000000000006</v>
      </c>
      <c r="H144" s="151"/>
      <c r="I144" s="152"/>
      <c r="J144" s="49"/>
      <c r="K144" s="2"/>
    </row>
    <row r="145" spans="1:11" ht="27" customHeight="1">
      <c r="A145" s="26" t="s">
        <v>577</v>
      </c>
      <c r="B145" s="47"/>
      <c r="C145" s="56">
        <v>0</v>
      </c>
      <c r="D145" s="156">
        <v>1.7689999999999999</v>
      </c>
      <c r="E145" s="157">
        <v>0.35299999999999998</v>
      </c>
      <c r="F145" s="158">
        <v>0.12</v>
      </c>
      <c r="G145" s="50">
        <v>0.72</v>
      </c>
      <c r="H145" s="151"/>
      <c r="I145" s="152"/>
      <c r="J145" s="49"/>
      <c r="K145" s="2"/>
    </row>
    <row r="146" spans="1:11" ht="27" customHeight="1">
      <c r="A146" s="26" t="s">
        <v>578</v>
      </c>
      <c r="B146" s="47"/>
      <c r="C146" s="56">
        <v>0</v>
      </c>
      <c r="D146" s="156">
        <v>1.857</v>
      </c>
      <c r="E146" s="157">
        <v>0.36599999999999999</v>
      </c>
      <c r="F146" s="158">
        <v>0.122</v>
      </c>
      <c r="G146" s="50">
        <v>0.72</v>
      </c>
      <c r="H146" s="151"/>
      <c r="I146" s="152"/>
      <c r="J146" s="49"/>
      <c r="K146" s="2"/>
    </row>
    <row r="147" spans="1:11" ht="27" customHeight="1">
      <c r="A147" s="26" t="s">
        <v>148</v>
      </c>
      <c r="B147" s="47"/>
      <c r="C147" s="56">
        <v>0</v>
      </c>
      <c r="D147" s="156">
        <v>1.3580000000000001</v>
      </c>
      <c r="E147" s="157">
        <v>0.27400000000000002</v>
      </c>
      <c r="F147" s="158">
        <v>0.111</v>
      </c>
      <c r="G147" s="50">
        <v>2.85</v>
      </c>
      <c r="H147" s="50">
        <v>0.62</v>
      </c>
      <c r="I147" s="153">
        <v>0.94</v>
      </c>
      <c r="J147" s="48">
        <v>2.9000000000000001E-2</v>
      </c>
      <c r="K147" s="2"/>
    </row>
    <row r="148" spans="1:11" ht="27" customHeight="1">
      <c r="A148" s="26" t="s">
        <v>149</v>
      </c>
      <c r="B148" s="47"/>
      <c r="C148" s="56">
        <v>0</v>
      </c>
      <c r="D148" s="156">
        <v>1.669</v>
      </c>
      <c r="E148" s="157">
        <v>0.34300000000000003</v>
      </c>
      <c r="F148" s="158">
        <v>0.161</v>
      </c>
      <c r="G148" s="50">
        <v>14.12</v>
      </c>
      <c r="H148" s="50">
        <v>0.97</v>
      </c>
      <c r="I148" s="153">
        <v>1.71</v>
      </c>
      <c r="J148" s="48">
        <v>3.4000000000000002E-2</v>
      </c>
      <c r="K148" s="2"/>
    </row>
    <row r="149" spans="1:11" ht="27" customHeight="1">
      <c r="A149" s="26" t="s">
        <v>150</v>
      </c>
      <c r="B149" s="47"/>
      <c r="C149" s="56">
        <v>0</v>
      </c>
      <c r="D149" s="156">
        <v>1.3919999999999999</v>
      </c>
      <c r="E149" s="157">
        <v>0.30199999999999999</v>
      </c>
      <c r="F149" s="158">
        <v>0.17599999999999999</v>
      </c>
      <c r="G149" s="50">
        <v>36.340000000000003</v>
      </c>
      <c r="H149" s="50">
        <v>1.03</v>
      </c>
      <c r="I149" s="153">
        <v>1.97</v>
      </c>
      <c r="J149" s="48">
        <v>2.7E-2</v>
      </c>
      <c r="K149" s="2"/>
    </row>
    <row r="150" spans="1:11" ht="27" customHeight="1">
      <c r="A150" s="26" t="s">
        <v>206</v>
      </c>
      <c r="B150" s="47"/>
      <c r="C150" s="56">
        <v>8</v>
      </c>
      <c r="D150" s="48">
        <v>0.63600000000000001</v>
      </c>
      <c r="E150" s="49"/>
      <c r="F150" s="49"/>
      <c r="G150" s="151"/>
      <c r="H150" s="151"/>
      <c r="I150" s="154"/>
      <c r="J150" s="49"/>
      <c r="K150" s="2"/>
    </row>
    <row r="151" spans="1:11" ht="27" customHeight="1">
      <c r="A151" s="26" t="s">
        <v>207</v>
      </c>
      <c r="B151" s="47"/>
      <c r="C151" s="56">
        <v>1</v>
      </c>
      <c r="D151" s="48">
        <v>0.65700000000000003</v>
      </c>
      <c r="E151" s="49"/>
      <c r="F151" s="49"/>
      <c r="G151" s="151"/>
      <c r="H151" s="151"/>
      <c r="I151" s="154"/>
      <c r="J151" s="49"/>
      <c r="K151" s="2"/>
    </row>
    <row r="152" spans="1:11" ht="27" customHeight="1">
      <c r="A152" s="26" t="s">
        <v>208</v>
      </c>
      <c r="B152" s="47"/>
      <c r="C152" s="56">
        <v>1</v>
      </c>
      <c r="D152" s="48">
        <v>0.80700000000000005</v>
      </c>
      <c r="E152" s="49"/>
      <c r="F152" s="49"/>
      <c r="G152" s="151"/>
      <c r="H152" s="151"/>
      <c r="I152" s="152"/>
      <c r="J152" s="49"/>
      <c r="K152" s="2"/>
    </row>
    <row r="153" spans="1:11" ht="27" customHeight="1">
      <c r="A153" s="26" t="s">
        <v>209</v>
      </c>
      <c r="B153" s="47"/>
      <c r="C153" s="56">
        <v>1</v>
      </c>
      <c r="D153" s="48">
        <v>0.628</v>
      </c>
      <c r="E153" s="49"/>
      <c r="F153" s="49"/>
      <c r="G153" s="151"/>
      <c r="H153" s="151"/>
      <c r="I153" s="152"/>
      <c r="J153" s="49"/>
      <c r="K153" s="2"/>
    </row>
    <row r="154" spans="1:11" ht="27" customHeight="1">
      <c r="A154" s="26" t="s">
        <v>151</v>
      </c>
      <c r="B154" s="47"/>
      <c r="C154" s="56">
        <v>0</v>
      </c>
      <c r="D154" s="159">
        <v>4.0010000000000003</v>
      </c>
      <c r="E154" s="160">
        <v>0.66200000000000003</v>
      </c>
      <c r="F154" s="158">
        <v>0.46400000000000002</v>
      </c>
      <c r="G154" s="151"/>
      <c r="H154" s="151"/>
      <c r="I154" s="152"/>
      <c r="J154" s="49"/>
      <c r="K154" s="2"/>
    </row>
    <row r="155" spans="1:11" ht="27" customHeight="1">
      <c r="A155" s="26" t="s">
        <v>579</v>
      </c>
      <c r="B155" s="47"/>
      <c r="C155" s="56">
        <v>8</v>
      </c>
      <c r="D155" s="48">
        <v>-0.27900000000000003</v>
      </c>
      <c r="E155" s="49"/>
      <c r="F155" s="49"/>
      <c r="G155" s="50">
        <v>0</v>
      </c>
      <c r="H155" s="151"/>
      <c r="I155" s="152"/>
      <c r="J155" s="49"/>
      <c r="K155" s="2"/>
    </row>
    <row r="156" spans="1:11" ht="27" customHeight="1">
      <c r="A156" s="26" t="s">
        <v>152</v>
      </c>
      <c r="B156" s="47"/>
      <c r="C156" s="56">
        <v>8</v>
      </c>
      <c r="D156" s="48">
        <v>-0.26</v>
      </c>
      <c r="E156" s="49"/>
      <c r="F156" s="49"/>
      <c r="G156" s="50">
        <v>0</v>
      </c>
      <c r="H156" s="151"/>
      <c r="I156" s="152"/>
      <c r="J156" s="49"/>
      <c r="K156" s="2"/>
    </row>
    <row r="157" spans="1:11" ht="27" customHeight="1">
      <c r="A157" s="26" t="s">
        <v>153</v>
      </c>
      <c r="B157" s="47"/>
      <c r="C157" s="56">
        <v>0</v>
      </c>
      <c r="D157" s="48">
        <v>-0.27900000000000003</v>
      </c>
      <c r="E157" s="49"/>
      <c r="F157" s="49"/>
      <c r="G157" s="50">
        <v>0</v>
      </c>
      <c r="H157" s="151"/>
      <c r="I157" s="152"/>
      <c r="J157" s="48">
        <v>3.6999999999999998E-2</v>
      </c>
      <c r="K157" s="2"/>
    </row>
    <row r="158" spans="1:11" ht="27" customHeight="1">
      <c r="A158" s="26" t="s">
        <v>154</v>
      </c>
      <c r="B158" s="47"/>
      <c r="C158" s="56">
        <v>0</v>
      </c>
      <c r="D158" s="156">
        <v>-1.8839999999999999</v>
      </c>
      <c r="E158" s="157">
        <v>-0.29799999999999999</v>
      </c>
      <c r="F158" s="158">
        <v>-3.9E-2</v>
      </c>
      <c r="G158" s="50">
        <v>0</v>
      </c>
      <c r="H158" s="151"/>
      <c r="I158" s="152"/>
      <c r="J158" s="48">
        <v>3.6999999999999998E-2</v>
      </c>
      <c r="K158" s="2"/>
    </row>
    <row r="159" spans="1:11" ht="27" customHeight="1">
      <c r="A159" s="26" t="s">
        <v>155</v>
      </c>
      <c r="B159" s="47"/>
      <c r="C159" s="56">
        <v>0</v>
      </c>
      <c r="D159" s="48">
        <v>-0.26</v>
      </c>
      <c r="E159" s="49"/>
      <c r="F159" s="49"/>
      <c r="G159" s="50">
        <v>0</v>
      </c>
      <c r="H159" s="151"/>
      <c r="I159" s="152"/>
      <c r="J159" s="48">
        <v>3.5999999999999997E-2</v>
      </c>
      <c r="K159" s="2"/>
    </row>
    <row r="160" spans="1:11" ht="27" customHeight="1">
      <c r="A160" s="26" t="s">
        <v>156</v>
      </c>
      <c r="B160" s="47"/>
      <c r="C160" s="56">
        <v>0</v>
      </c>
      <c r="D160" s="156">
        <v>-1.7929999999999999</v>
      </c>
      <c r="E160" s="157">
        <v>-0.26900000000000002</v>
      </c>
      <c r="F160" s="158">
        <v>-3.5000000000000003E-2</v>
      </c>
      <c r="G160" s="50">
        <v>0</v>
      </c>
      <c r="H160" s="151"/>
      <c r="I160" s="152"/>
      <c r="J160" s="48">
        <v>3.5999999999999997E-2</v>
      </c>
      <c r="K160" s="2"/>
    </row>
    <row r="161" spans="1:11" ht="27" customHeight="1">
      <c r="A161" s="26" t="s">
        <v>157</v>
      </c>
      <c r="B161" s="47"/>
      <c r="C161" s="56">
        <v>0</v>
      </c>
      <c r="D161" s="48">
        <v>-0.28299999999999997</v>
      </c>
      <c r="E161" s="49"/>
      <c r="F161" s="49"/>
      <c r="G161" s="50">
        <v>3.69</v>
      </c>
      <c r="H161" s="151"/>
      <c r="I161" s="152"/>
      <c r="J161" s="48">
        <v>4.2999999999999997E-2</v>
      </c>
      <c r="K161" s="2"/>
    </row>
    <row r="162" spans="1:11" ht="27" customHeight="1">
      <c r="A162" s="26" t="s">
        <v>158</v>
      </c>
      <c r="B162" s="47"/>
      <c r="C162" s="56">
        <v>0</v>
      </c>
      <c r="D162" s="156">
        <v>-2.0350000000000001</v>
      </c>
      <c r="E162" s="157">
        <v>-0.26900000000000002</v>
      </c>
      <c r="F162" s="158">
        <v>-3.6999999999999998E-2</v>
      </c>
      <c r="G162" s="50">
        <v>3.69</v>
      </c>
      <c r="H162" s="151"/>
      <c r="I162" s="152"/>
      <c r="J162" s="48">
        <v>4.2999999999999997E-2</v>
      </c>
      <c r="K162" s="2"/>
    </row>
    <row r="163" spans="1:11" ht="27" customHeight="1">
      <c r="A163" s="26" t="s">
        <v>159</v>
      </c>
      <c r="B163" s="47"/>
      <c r="C163" s="56">
        <v>1</v>
      </c>
      <c r="D163" s="48">
        <v>0.14199999999999999</v>
      </c>
      <c r="E163" s="49"/>
      <c r="F163" s="49"/>
      <c r="G163" s="50">
        <v>0.25</v>
      </c>
      <c r="H163" s="151"/>
      <c r="I163" s="152"/>
      <c r="J163" s="49"/>
      <c r="K163" s="2"/>
    </row>
    <row r="164" spans="1:11" ht="27" customHeight="1">
      <c r="A164" s="26" t="s">
        <v>160</v>
      </c>
      <c r="B164" s="47"/>
      <c r="C164" s="56">
        <v>2</v>
      </c>
      <c r="D164" s="48">
        <v>0.17</v>
      </c>
      <c r="E164" s="48">
        <v>4.4999999999999998E-2</v>
      </c>
      <c r="F164" s="49"/>
      <c r="G164" s="50">
        <v>0.25</v>
      </c>
      <c r="H164" s="151"/>
      <c r="I164" s="152"/>
      <c r="J164" s="49"/>
      <c r="K164" s="2"/>
    </row>
    <row r="165" spans="1:11" ht="27" customHeight="1">
      <c r="A165" s="26" t="s">
        <v>161</v>
      </c>
      <c r="B165" s="47"/>
      <c r="C165" s="56">
        <v>2</v>
      </c>
      <c r="D165" s="48">
        <v>4.8000000000000001E-2</v>
      </c>
      <c r="E165" s="49"/>
      <c r="F165" s="49"/>
      <c r="G165" s="151"/>
      <c r="H165" s="151"/>
      <c r="I165" s="152"/>
      <c r="J165" s="49"/>
      <c r="K165" s="2"/>
    </row>
    <row r="166" spans="1:11" ht="27" customHeight="1">
      <c r="A166" s="26" t="s">
        <v>162</v>
      </c>
      <c r="B166" s="47"/>
      <c r="C166" s="56">
        <v>3</v>
      </c>
      <c r="D166" s="48">
        <v>0.151</v>
      </c>
      <c r="E166" s="49"/>
      <c r="F166" s="49"/>
      <c r="G166" s="50">
        <v>0.25</v>
      </c>
      <c r="H166" s="151"/>
      <c r="I166" s="152"/>
      <c r="J166" s="49"/>
      <c r="K166" s="2"/>
    </row>
    <row r="167" spans="1:11" ht="27" customHeight="1">
      <c r="A167" s="26" t="s">
        <v>163</v>
      </c>
      <c r="B167" s="47"/>
      <c r="C167" s="56">
        <v>4</v>
      </c>
      <c r="D167" s="48">
        <v>0.158</v>
      </c>
      <c r="E167" s="48">
        <v>4.2999999999999997E-2</v>
      </c>
      <c r="F167" s="49"/>
      <c r="G167" s="50">
        <v>0.25</v>
      </c>
      <c r="H167" s="151"/>
      <c r="I167" s="152"/>
      <c r="J167" s="49"/>
      <c r="K167" s="2"/>
    </row>
    <row r="168" spans="1:11" ht="27" customHeight="1">
      <c r="A168" s="26" t="s">
        <v>164</v>
      </c>
      <c r="B168" s="47"/>
      <c r="C168" s="56">
        <v>4</v>
      </c>
      <c r="D168" s="48">
        <v>4.2999999999999997E-2</v>
      </c>
      <c r="E168" s="49"/>
      <c r="F168" s="49"/>
      <c r="G168" s="151"/>
      <c r="H168" s="151"/>
      <c r="I168" s="152"/>
      <c r="J168" s="49"/>
      <c r="K168" s="2"/>
    </row>
    <row r="169" spans="1:11" ht="27" customHeight="1">
      <c r="A169" s="26" t="s">
        <v>165</v>
      </c>
      <c r="B169" s="47"/>
      <c r="C169" s="56" t="s">
        <v>20</v>
      </c>
      <c r="D169" s="48">
        <v>0.14199999999999999</v>
      </c>
      <c r="E169" s="48">
        <v>4.1000000000000002E-2</v>
      </c>
      <c r="F169" s="49"/>
      <c r="G169" s="50">
        <v>1.45</v>
      </c>
      <c r="H169" s="151"/>
      <c r="I169" s="152"/>
      <c r="J169" s="49"/>
      <c r="K169" s="2"/>
    </row>
    <row r="170" spans="1:11" ht="27" customHeight="1">
      <c r="A170" s="26" t="s">
        <v>166</v>
      </c>
      <c r="B170" s="47"/>
      <c r="C170" s="56" t="s">
        <v>20</v>
      </c>
      <c r="D170" s="48">
        <v>0.186</v>
      </c>
      <c r="E170" s="48">
        <v>0.06</v>
      </c>
      <c r="F170" s="49"/>
      <c r="G170" s="50">
        <v>7.02</v>
      </c>
      <c r="H170" s="151"/>
      <c r="I170" s="152"/>
      <c r="J170" s="49"/>
      <c r="K170" s="2"/>
    </row>
    <row r="171" spans="1:11" ht="27" customHeight="1">
      <c r="A171" s="26" t="s">
        <v>167</v>
      </c>
      <c r="B171" s="47"/>
      <c r="C171" s="56" t="s">
        <v>20</v>
      </c>
      <c r="D171" s="48">
        <v>0.159</v>
      </c>
      <c r="E171" s="48">
        <v>6.4000000000000001E-2</v>
      </c>
      <c r="F171" s="49"/>
      <c r="G171" s="50">
        <v>27.62</v>
      </c>
      <c r="H171" s="151"/>
      <c r="I171" s="152"/>
      <c r="J171" s="49"/>
      <c r="K171" s="2"/>
    </row>
    <row r="172" spans="1:11" ht="27" customHeight="1">
      <c r="A172" s="26" t="s">
        <v>580</v>
      </c>
      <c r="B172" s="47"/>
      <c r="C172" s="56">
        <v>0</v>
      </c>
      <c r="D172" s="156">
        <v>0.629</v>
      </c>
      <c r="E172" s="157">
        <v>0.125</v>
      </c>
      <c r="F172" s="158">
        <v>4.2999999999999997E-2</v>
      </c>
      <c r="G172" s="50">
        <v>0.25</v>
      </c>
      <c r="H172" s="151"/>
      <c r="I172" s="152"/>
      <c r="J172" s="49"/>
      <c r="K172" s="2"/>
    </row>
    <row r="173" spans="1:11" ht="27" customHeight="1">
      <c r="A173" s="26" t="s">
        <v>581</v>
      </c>
      <c r="B173" s="47"/>
      <c r="C173" s="56">
        <v>0</v>
      </c>
      <c r="D173" s="156">
        <v>0.66</v>
      </c>
      <c r="E173" s="157">
        <v>0.13</v>
      </c>
      <c r="F173" s="158">
        <v>4.2999999999999997E-2</v>
      </c>
      <c r="G173" s="50">
        <v>0.25</v>
      </c>
      <c r="H173" s="151"/>
      <c r="I173" s="152"/>
      <c r="J173" s="49"/>
      <c r="K173" s="2"/>
    </row>
    <row r="174" spans="1:11" ht="27" customHeight="1">
      <c r="A174" s="26" t="s">
        <v>168</v>
      </c>
      <c r="B174" s="47"/>
      <c r="C174" s="56">
        <v>0</v>
      </c>
      <c r="D174" s="156">
        <v>0.48299999999999998</v>
      </c>
      <c r="E174" s="157">
        <v>9.8000000000000004E-2</v>
      </c>
      <c r="F174" s="158">
        <v>3.9E-2</v>
      </c>
      <c r="G174" s="50">
        <v>1.01</v>
      </c>
      <c r="H174" s="50">
        <v>0.22</v>
      </c>
      <c r="I174" s="153">
        <v>0.34</v>
      </c>
      <c r="J174" s="48">
        <v>0.01</v>
      </c>
      <c r="K174" s="2"/>
    </row>
    <row r="175" spans="1:11" ht="27" customHeight="1">
      <c r="A175" s="26" t="s">
        <v>169</v>
      </c>
      <c r="B175" s="47"/>
      <c r="C175" s="56">
        <v>0</v>
      </c>
      <c r="D175" s="156">
        <v>0.59399999999999997</v>
      </c>
      <c r="E175" s="157">
        <v>0.122</v>
      </c>
      <c r="F175" s="158">
        <v>5.7000000000000002E-2</v>
      </c>
      <c r="G175" s="50">
        <v>5.0199999999999996</v>
      </c>
      <c r="H175" s="50">
        <v>0.35</v>
      </c>
      <c r="I175" s="153">
        <v>0.61</v>
      </c>
      <c r="J175" s="48">
        <v>1.2E-2</v>
      </c>
      <c r="K175" s="2"/>
    </row>
    <row r="176" spans="1:11" ht="27.75" customHeight="1">
      <c r="A176" s="26" t="s">
        <v>170</v>
      </c>
      <c r="B176" s="47"/>
      <c r="C176" s="56">
        <v>0</v>
      </c>
      <c r="D176" s="156">
        <v>0.495</v>
      </c>
      <c r="E176" s="157">
        <v>0.107</v>
      </c>
      <c r="F176" s="158">
        <v>6.3E-2</v>
      </c>
      <c r="G176" s="50">
        <v>12.93</v>
      </c>
      <c r="H176" s="50">
        <v>0.37</v>
      </c>
      <c r="I176" s="153">
        <v>0.7</v>
      </c>
      <c r="J176" s="48">
        <v>0.01</v>
      </c>
      <c r="K176" s="2"/>
    </row>
    <row r="177" spans="1:11" ht="27.75" customHeight="1">
      <c r="A177" s="26" t="s">
        <v>210</v>
      </c>
      <c r="B177" s="47"/>
      <c r="C177" s="56">
        <v>8</v>
      </c>
      <c r="D177" s="48">
        <v>0.22600000000000001</v>
      </c>
      <c r="E177" s="49"/>
      <c r="F177" s="49"/>
      <c r="G177" s="151"/>
      <c r="H177" s="151"/>
      <c r="I177" s="154"/>
      <c r="J177" s="49"/>
      <c r="K177" s="2"/>
    </row>
    <row r="178" spans="1:11" ht="27.75" customHeight="1">
      <c r="A178" s="26" t="s">
        <v>211</v>
      </c>
      <c r="B178" s="47"/>
      <c r="C178" s="56">
        <v>1</v>
      </c>
      <c r="D178" s="48">
        <v>0.23400000000000001</v>
      </c>
      <c r="E178" s="49"/>
      <c r="F178" s="49"/>
      <c r="G178" s="151"/>
      <c r="H178" s="151"/>
      <c r="I178" s="154"/>
      <c r="J178" s="49"/>
      <c r="K178" s="2"/>
    </row>
    <row r="179" spans="1:11" ht="27.75" customHeight="1">
      <c r="A179" s="26" t="s">
        <v>212</v>
      </c>
      <c r="B179" s="47"/>
      <c r="C179" s="56">
        <v>1</v>
      </c>
      <c r="D179" s="48">
        <v>0.28699999999999998</v>
      </c>
      <c r="E179" s="49"/>
      <c r="F179" s="49"/>
      <c r="G179" s="151"/>
      <c r="H179" s="151"/>
      <c r="I179" s="152"/>
      <c r="J179" s="49"/>
      <c r="K179" s="2"/>
    </row>
    <row r="180" spans="1:11" ht="27.75" customHeight="1">
      <c r="A180" s="26" t="s">
        <v>213</v>
      </c>
      <c r="B180" s="47"/>
      <c r="C180" s="56">
        <v>1</v>
      </c>
      <c r="D180" s="48">
        <v>0.223</v>
      </c>
      <c r="E180" s="49"/>
      <c r="F180" s="49"/>
      <c r="G180" s="151"/>
      <c r="H180" s="151"/>
      <c r="I180" s="152"/>
      <c r="J180" s="49"/>
      <c r="K180" s="2"/>
    </row>
    <row r="181" spans="1:11" ht="27.75" customHeight="1">
      <c r="A181" s="26" t="s">
        <v>171</v>
      </c>
      <c r="B181" s="47"/>
      <c r="C181" s="56">
        <v>0</v>
      </c>
      <c r="D181" s="159">
        <v>1.423</v>
      </c>
      <c r="E181" s="160">
        <v>0.23499999999999999</v>
      </c>
      <c r="F181" s="158">
        <v>0.16500000000000001</v>
      </c>
      <c r="G181" s="151"/>
      <c r="H181" s="151"/>
      <c r="I181" s="152"/>
      <c r="J181" s="49"/>
      <c r="K181" s="2"/>
    </row>
    <row r="182" spans="1:11" ht="27.75" customHeight="1">
      <c r="A182" s="26" t="s">
        <v>582</v>
      </c>
      <c r="B182" s="47"/>
      <c r="C182" s="56">
        <v>8</v>
      </c>
      <c r="D182" s="48">
        <v>-9.9000000000000005E-2</v>
      </c>
      <c r="E182" s="49"/>
      <c r="F182" s="49"/>
      <c r="G182" s="50">
        <v>0</v>
      </c>
      <c r="H182" s="151"/>
      <c r="I182" s="152"/>
      <c r="J182" s="49"/>
      <c r="K182" s="2"/>
    </row>
    <row r="183" spans="1:11" ht="27.75" customHeight="1">
      <c r="A183" s="26" t="s">
        <v>172</v>
      </c>
      <c r="B183" s="47"/>
      <c r="C183" s="56">
        <v>8</v>
      </c>
      <c r="D183" s="48">
        <v>-9.1999999999999998E-2</v>
      </c>
      <c r="E183" s="49"/>
      <c r="F183" s="49"/>
      <c r="G183" s="50">
        <v>0</v>
      </c>
      <c r="H183" s="151"/>
      <c r="I183" s="152"/>
      <c r="J183" s="49"/>
      <c r="K183" s="2"/>
    </row>
    <row r="184" spans="1:11" ht="27.75" customHeight="1">
      <c r="A184" s="26" t="s">
        <v>173</v>
      </c>
      <c r="B184" s="47"/>
      <c r="C184" s="56">
        <v>0</v>
      </c>
      <c r="D184" s="48">
        <v>-9.9000000000000005E-2</v>
      </c>
      <c r="E184" s="49"/>
      <c r="F184" s="49"/>
      <c r="G184" s="50">
        <v>0</v>
      </c>
      <c r="H184" s="151"/>
      <c r="I184" s="152"/>
      <c r="J184" s="48">
        <v>1.2999999999999999E-2</v>
      </c>
      <c r="K184" s="2"/>
    </row>
    <row r="185" spans="1:11" ht="27.75" customHeight="1">
      <c r="A185" s="26" t="s">
        <v>174</v>
      </c>
      <c r="B185" s="47"/>
      <c r="C185" s="56">
        <v>0</v>
      </c>
      <c r="D185" s="156">
        <v>-0.67</v>
      </c>
      <c r="E185" s="157">
        <v>-0.106</v>
      </c>
      <c r="F185" s="158">
        <v>-1.4E-2</v>
      </c>
      <c r="G185" s="50">
        <v>0</v>
      </c>
      <c r="H185" s="151"/>
      <c r="I185" s="152"/>
      <c r="J185" s="48">
        <v>1.2999999999999999E-2</v>
      </c>
      <c r="K185" s="2"/>
    </row>
    <row r="186" spans="1:11" ht="27.75" customHeight="1">
      <c r="A186" s="26" t="s">
        <v>175</v>
      </c>
      <c r="B186" s="47"/>
      <c r="C186" s="56">
        <v>0</v>
      </c>
      <c r="D186" s="48">
        <v>-9.1999999999999998E-2</v>
      </c>
      <c r="E186" s="49"/>
      <c r="F186" s="49"/>
      <c r="G186" s="50">
        <v>0</v>
      </c>
      <c r="H186" s="151"/>
      <c r="I186" s="152"/>
      <c r="J186" s="48">
        <v>1.2999999999999999E-2</v>
      </c>
      <c r="K186" s="2"/>
    </row>
    <row r="187" spans="1:11" ht="27.75" customHeight="1">
      <c r="A187" s="26" t="s">
        <v>176</v>
      </c>
      <c r="B187" s="47"/>
      <c r="C187" s="56">
        <v>0</v>
      </c>
      <c r="D187" s="156">
        <v>-0.63800000000000001</v>
      </c>
      <c r="E187" s="157">
        <v>-9.6000000000000002E-2</v>
      </c>
      <c r="F187" s="158">
        <v>-1.2999999999999999E-2</v>
      </c>
      <c r="G187" s="50">
        <v>0</v>
      </c>
      <c r="H187" s="151"/>
      <c r="I187" s="152"/>
      <c r="J187" s="48">
        <v>1.2999999999999999E-2</v>
      </c>
      <c r="K187" s="2"/>
    </row>
    <row r="188" spans="1:11" ht="27.75" customHeight="1">
      <c r="A188" s="26" t="s">
        <v>177</v>
      </c>
      <c r="B188" s="47"/>
      <c r="C188" s="56">
        <v>0</v>
      </c>
      <c r="D188" s="48">
        <v>-0.10100000000000001</v>
      </c>
      <c r="E188" s="49"/>
      <c r="F188" s="49"/>
      <c r="G188" s="50">
        <v>1.31</v>
      </c>
      <c r="H188" s="151"/>
      <c r="I188" s="152"/>
      <c r="J188" s="48">
        <v>1.4999999999999999E-2</v>
      </c>
      <c r="K188" s="2"/>
    </row>
    <row r="189" spans="1:11" ht="27.75" customHeight="1">
      <c r="A189" s="26" t="s">
        <v>178</v>
      </c>
      <c r="B189" s="47"/>
      <c r="C189" s="56">
        <v>0</v>
      </c>
      <c r="D189" s="156">
        <v>-0.72399999999999998</v>
      </c>
      <c r="E189" s="157">
        <v>-9.6000000000000002E-2</v>
      </c>
      <c r="F189" s="158">
        <v>-1.2999999999999999E-2</v>
      </c>
      <c r="G189" s="50">
        <v>1.31</v>
      </c>
      <c r="H189" s="151"/>
      <c r="I189" s="152"/>
      <c r="J189" s="48">
        <v>1.4999999999999999E-2</v>
      </c>
      <c r="K189" s="2"/>
    </row>
  </sheetData>
  <mergeCells count="12">
    <mergeCell ref="F5:G5"/>
    <mergeCell ref="B1:D1"/>
    <mergeCell ref="F1:H1"/>
    <mergeCell ref="A2:J2"/>
    <mergeCell ref="A4:D4"/>
    <mergeCell ref="F4:J4"/>
    <mergeCell ref="F9:G9"/>
    <mergeCell ref="H9:J9"/>
    <mergeCell ref="F6:G6"/>
    <mergeCell ref="F7:G7"/>
    <mergeCell ref="B8:D8"/>
    <mergeCell ref="F8:G8"/>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9"/>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3" ht="27.75" customHeight="1">
      <c r="A1" s="14" t="s">
        <v>87</v>
      </c>
      <c r="B1" s="379"/>
      <c r="C1" s="379"/>
      <c r="D1" s="379"/>
      <c r="F1" s="380"/>
      <c r="G1" s="380"/>
      <c r="H1" s="380"/>
      <c r="I1" s="4"/>
      <c r="J1" s="2"/>
      <c r="K1" s="2"/>
    </row>
    <row r="2" spans="1:13" ht="31.5" customHeight="1">
      <c r="A2" s="381" t="str">
        <f>Overview!B4&amp; " - Effective from "&amp;Overview!D4&amp;" - "&amp;Overview!E4&amp;" LDNO tariffs in UKPN SPN Area (GSP Group _J)"</f>
        <v>Southern Electric Power Distribution plc - Effective from 1 April 2020 - Final LDNO tariffs in UKPN SPN Area (GSP Group _J)</v>
      </c>
      <c r="B2" s="381"/>
      <c r="C2" s="381"/>
      <c r="D2" s="381"/>
      <c r="E2" s="381"/>
      <c r="F2" s="381"/>
      <c r="G2" s="381"/>
      <c r="H2" s="381"/>
      <c r="I2" s="381"/>
      <c r="J2" s="381"/>
    </row>
    <row r="3" spans="1:13" ht="8.25" customHeight="1">
      <c r="A3" s="97"/>
      <c r="B3" s="97"/>
      <c r="C3" s="97"/>
      <c r="D3" s="97"/>
      <c r="E3" s="97"/>
      <c r="F3" s="97"/>
      <c r="G3" s="97"/>
      <c r="H3" s="97"/>
      <c r="I3" s="97"/>
      <c r="J3" s="97"/>
    </row>
    <row r="4" spans="1:13" s="117" customFormat="1" ht="27" customHeight="1">
      <c r="A4" s="381" t="s">
        <v>496</v>
      </c>
      <c r="B4" s="381"/>
      <c r="C4" s="381"/>
      <c r="D4" s="381"/>
      <c r="E4" s="173"/>
      <c r="F4" s="381" t="s">
        <v>495</v>
      </c>
      <c r="G4" s="381"/>
      <c r="H4" s="381"/>
      <c r="I4" s="381"/>
      <c r="J4" s="381"/>
      <c r="K4" s="174"/>
      <c r="L4" s="174"/>
    </row>
    <row r="5" spans="1:13" s="117" customFormat="1" ht="32.25" customHeight="1">
      <c r="A5" s="175" t="s">
        <v>80</v>
      </c>
      <c r="B5" s="176" t="s">
        <v>487</v>
      </c>
      <c r="C5" s="177" t="s">
        <v>488</v>
      </c>
      <c r="D5" s="178" t="s">
        <v>489</v>
      </c>
      <c r="E5" s="97"/>
      <c r="F5" s="382"/>
      <c r="G5" s="383"/>
      <c r="H5" s="179" t="s">
        <v>493</v>
      </c>
      <c r="I5" s="180" t="s">
        <v>494</v>
      </c>
      <c r="J5" s="178" t="s">
        <v>489</v>
      </c>
      <c r="K5" s="97"/>
      <c r="L5" s="174"/>
      <c r="M5" s="174"/>
    </row>
    <row r="6" spans="1:13" ht="54.75" customHeight="1">
      <c r="A6" s="89" t="s">
        <v>490</v>
      </c>
      <c r="B6" s="205" t="s">
        <v>717</v>
      </c>
      <c r="C6" s="205" t="s">
        <v>718</v>
      </c>
      <c r="D6" s="185" t="s">
        <v>719</v>
      </c>
      <c r="E6" s="93"/>
      <c r="F6" s="329" t="s">
        <v>491</v>
      </c>
      <c r="G6" s="331"/>
      <c r="H6" s="205" t="s">
        <v>717</v>
      </c>
      <c r="I6" s="211" t="s">
        <v>718</v>
      </c>
      <c r="J6" s="185" t="s">
        <v>719</v>
      </c>
      <c r="K6" s="93"/>
      <c r="L6" s="4"/>
      <c r="M6" s="4"/>
    </row>
    <row r="7" spans="1:13" ht="50.25" customHeight="1">
      <c r="A7" s="89" t="s">
        <v>83</v>
      </c>
      <c r="B7" s="206"/>
      <c r="C7" s="203"/>
      <c r="D7" s="211" t="s">
        <v>720</v>
      </c>
      <c r="E7" s="93"/>
      <c r="F7" s="329" t="s">
        <v>721</v>
      </c>
      <c r="G7" s="331"/>
      <c r="H7" s="206"/>
      <c r="I7" s="211" t="s">
        <v>722</v>
      </c>
      <c r="J7" s="185" t="s">
        <v>719</v>
      </c>
      <c r="K7" s="93"/>
      <c r="L7" s="4"/>
      <c r="M7" s="4"/>
    </row>
    <row r="8" spans="1:13" ht="55.5" customHeight="1">
      <c r="A8" s="215" t="s">
        <v>81</v>
      </c>
      <c r="B8" s="329" t="s">
        <v>723</v>
      </c>
      <c r="C8" s="330"/>
      <c r="D8" s="331"/>
      <c r="E8" s="93"/>
      <c r="F8" s="329" t="s">
        <v>83</v>
      </c>
      <c r="G8" s="331"/>
      <c r="H8" s="206"/>
      <c r="I8" s="206"/>
      <c r="J8" s="211" t="s">
        <v>720</v>
      </c>
      <c r="K8" s="93"/>
      <c r="L8" s="4"/>
      <c r="M8" s="4"/>
    </row>
    <row r="9" spans="1:13" s="95" customFormat="1" ht="34.5" customHeight="1">
      <c r="B9" s="93"/>
      <c r="C9" s="93"/>
      <c r="D9" s="93"/>
      <c r="E9" s="204"/>
      <c r="F9" s="325" t="s">
        <v>81</v>
      </c>
      <c r="G9" s="325"/>
      <c r="H9" s="329" t="s">
        <v>723</v>
      </c>
      <c r="I9" s="330"/>
      <c r="J9" s="331"/>
      <c r="K9" s="94"/>
      <c r="L9" s="94"/>
    </row>
    <row r="10" spans="1:13" s="95" customFormat="1" ht="39" customHeight="1">
      <c r="A10" s="93"/>
      <c r="B10" s="93"/>
      <c r="C10" s="93"/>
      <c r="D10" s="93"/>
      <c r="E10" s="93"/>
      <c r="F10" s="98"/>
      <c r="G10" s="98"/>
      <c r="H10" s="99"/>
      <c r="I10" s="99"/>
      <c r="J10" s="99"/>
      <c r="K10" s="94"/>
      <c r="L10" s="94"/>
    </row>
    <row r="11" spans="1:13" ht="66" customHeight="1">
      <c r="A11" s="42" t="s">
        <v>683</v>
      </c>
      <c r="B11" s="42" t="s">
        <v>193</v>
      </c>
      <c r="C11" s="25" t="s">
        <v>92</v>
      </c>
      <c r="D11" s="293" t="s">
        <v>629</v>
      </c>
      <c r="E11" s="293" t="s">
        <v>630</v>
      </c>
      <c r="F11" s="293" t="s">
        <v>631</v>
      </c>
      <c r="G11" s="25" t="s">
        <v>93</v>
      </c>
      <c r="H11" s="25" t="s">
        <v>94</v>
      </c>
      <c r="I11" s="25" t="s">
        <v>684</v>
      </c>
      <c r="J11" s="25" t="s">
        <v>452</v>
      </c>
      <c r="K11" s="2"/>
    </row>
    <row r="12" spans="1:13" ht="27" customHeight="1">
      <c r="A12" s="26" t="s">
        <v>21</v>
      </c>
      <c r="B12" s="28"/>
      <c r="C12" s="53">
        <v>1</v>
      </c>
      <c r="D12" s="48">
        <v>1.7669999999999999</v>
      </c>
      <c r="E12" s="49"/>
      <c r="F12" s="49"/>
      <c r="G12" s="50">
        <v>3.32</v>
      </c>
      <c r="H12" s="151"/>
      <c r="I12" s="152"/>
      <c r="J12" s="49"/>
      <c r="K12" s="2"/>
    </row>
    <row r="13" spans="1:13" ht="27" customHeight="1">
      <c r="A13" s="26" t="s">
        <v>22</v>
      </c>
      <c r="B13" s="28"/>
      <c r="C13" s="53">
        <v>2</v>
      </c>
      <c r="D13" s="48">
        <v>2.2400000000000002</v>
      </c>
      <c r="E13" s="48">
        <v>0.39900000000000002</v>
      </c>
      <c r="F13" s="49"/>
      <c r="G13" s="50">
        <v>3.32</v>
      </c>
      <c r="H13" s="151"/>
      <c r="I13" s="152"/>
      <c r="J13" s="49"/>
      <c r="K13" s="2"/>
    </row>
    <row r="14" spans="1:13" ht="27" customHeight="1">
      <c r="A14" s="26" t="s">
        <v>23</v>
      </c>
      <c r="B14" s="28"/>
      <c r="C14" s="53">
        <v>2</v>
      </c>
      <c r="D14" s="48">
        <v>0.47</v>
      </c>
      <c r="E14" s="49"/>
      <c r="F14" s="49"/>
      <c r="G14" s="151"/>
      <c r="H14" s="151"/>
      <c r="I14" s="152"/>
      <c r="J14" s="49"/>
      <c r="K14" s="2"/>
    </row>
    <row r="15" spans="1:13" ht="27" customHeight="1">
      <c r="A15" s="26" t="s">
        <v>24</v>
      </c>
      <c r="B15" s="28"/>
      <c r="C15" s="53">
        <v>3</v>
      </c>
      <c r="D15" s="48">
        <v>1.252</v>
      </c>
      <c r="E15" s="49"/>
      <c r="F15" s="49"/>
      <c r="G15" s="50">
        <v>3.32</v>
      </c>
      <c r="H15" s="151"/>
      <c r="I15" s="152"/>
      <c r="J15" s="49"/>
      <c r="K15" s="2"/>
    </row>
    <row r="16" spans="1:13" ht="27" customHeight="1">
      <c r="A16" s="26" t="s">
        <v>25</v>
      </c>
      <c r="B16" s="28"/>
      <c r="C16" s="53">
        <v>4</v>
      </c>
      <c r="D16" s="48">
        <v>1.677</v>
      </c>
      <c r="E16" s="48">
        <v>0.378</v>
      </c>
      <c r="F16" s="49"/>
      <c r="G16" s="50">
        <v>3.32</v>
      </c>
      <c r="H16" s="151"/>
      <c r="I16" s="152"/>
      <c r="J16" s="49"/>
      <c r="K16" s="2"/>
    </row>
    <row r="17" spans="1:11" ht="27" customHeight="1">
      <c r="A17" s="26" t="s">
        <v>26</v>
      </c>
      <c r="B17" s="28"/>
      <c r="C17" s="53">
        <v>4</v>
      </c>
      <c r="D17" s="48">
        <v>0.56499999999999995</v>
      </c>
      <c r="E17" s="49"/>
      <c r="F17" s="49"/>
      <c r="G17" s="151"/>
      <c r="H17" s="151"/>
      <c r="I17" s="152"/>
      <c r="J17" s="49"/>
      <c r="K17" s="2"/>
    </row>
    <row r="18" spans="1:11" ht="27" customHeight="1">
      <c r="A18" s="26" t="s">
        <v>27</v>
      </c>
      <c r="B18" s="28"/>
      <c r="C18" s="53" t="s">
        <v>20</v>
      </c>
      <c r="D18" s="48">
        <v>1.585</v>
      </c>
      <c r="E18" s="48">
        <v>0.35199999999999998</v>
      </c>
      <c r="F18" s="49"/>
      <c r="G18" s="50">
        <v>32.03</v>
      </c>
      <c r="H18" s="151"/>
      <c r="I18" s="152"/>
      <c r="J18" s="49"/>
      <c r="K18" s="2"/>
    </row>
    <row r="19" spans="1:11" ht="27" customHeight="1">
      <c r="A19" s="26" t="s">
        <v>562</v>
      </c>
      <c r="B19" s="28"/>
      <c r="C19" s="53">
        <v>0</v>
      </c>
      <c r="D19" s="297">
        <v>10.565</v>
      </c>
      <c r="E19" s="298">
        <v>0.68300000000000005</v>
      </c>
      <c r="F19" s="299">
        <v>0.35399999999999998</v>
      </c>
      <c r="G19" s="50">
        <v>3.32</v>
      </c>
      <c r="H19" s="151"/>
      <c r="I19" s="152"/>
      <c r="J19" s="49"/>
      <c r="K19" s="2"/>
    </row>
    <row r="20" spans="1:11" ht="27" customHeight="1">
      <c r="A20" s="26" t="s">
        <v>563</v>
      </c>
      <c r="B20" s="28"/>
      <c r="C20" s="53">
        <v>0</v>
      </c>
      <c r="D20" s="297">
        <v>7.9610000000000003</v>
      </c>
      <c r="E20" s="298">
        <v>0.58599999999999997</v>
      </c>
      <c r="F20" s="299">
        <v>0.34100000000000003</v>
      </c>
      <c r="G20" s="50">
        <v>3.76</v>
      </c>
      <c r="H20" s="151"/>
      <c r="I20" s="152"/>
      <c r="J20" s="49"/>
      <c r="K20" s="2"/>
    </row>
    <row r="21" spans="1:11" ht="27" customHeight="1">
      <c r="A21" s="26" t="s">
        <v>28</v>
      </c>
      <c r="B21" s="28"/>
      <c r="C21" s="53">
        <v>0</v>
      </c>
      <c r="D21" s="297">
        <v>6.234</v>
      </c>
      <c r="E21" s="298">
        <v>0.50700000000000001</v>
      </c>
      <c r="F21" s="299">
        <v>0.32800000000000001</v>
      </c>
      <c r="G21" s="50">
        <v>8.93</v>
      </c>
      <c r="H21" s="50">
        <v>2.5299999999999998</v>
      </c>
      <c r="I21" s="153">
        <v>4.8499999999999996</v>
      </c>
      <c r="J21" s="48">
        <v>0.18099999999999999</v>
      </c>
      <c r="K21" s="2"/>
    </row>
    <row r="22" spans="1:11" ht="27" customHeight="1">
      <c r="A22" s="26" t="s">
        <v>185</v>
      </c>
      <c r="B22" s="28"/>
      <c r="C22" s="53">
        <v>8</v>
      </c>
      <c r="D22" s="48">
        <v>1.732</v>
      </c>
      <c r="E22" s="49"/>
      <c r="F22" s="49"/>
      <c r="G22" s="151"/>
      <c r="H22" s="151"/>
      <c r="I22" s="152"/>
      <c r="J22" s="49"/>
      <c r="K22" s="2"/>
    </row>
    <row r="23" spans="1:11" ht="27" customHeight="1">
      <c r="A23" s="26" t="s">
        <v>186</v>
      </c>
      <c r="B23" s="28"/>
      <c r="C23" s="53">
        <v>1</v>
      </c>
      <c r="D23" s="48">
        <v>2.194</v>
      </c>
      <c r="E23" s="49"/>
      <c r="F23" s="49"/>
      <c r="G23" s="151"/>
      <c r="H23" s="151"/>
      <c r="I23" s="152"/>
      <c r="J23" s="49"/>
      <c r="K23" s="2"/>
    </row>
    <row r="24" spans="1:11" ht="27" customHeight="1">
      <c r="A24" s="26" t="s">
        <v>187</v>
      </c>
      <c r="B24" s="28"/>
      <c r="C24" s="53">
        <v>1</v>
      </c>
      <c r="D24" s="48">
        <v>3.4460000000000002</v>
      </c>
      <c r="E24" s="49"/>
      <c r="F24" s="49"/>
      <c r="G24" s="151"/>
      <c r="H24" s="151"/>
      <c r="I24" s="152"/>
      <c r="J24" s="49"/>
      <c r="K24" s="2"/>
    </row>
    <row r="25" spans="1:11" ht="27" customHeight="1">
      <c r="A25" s="26" t="s">
        <v>188</v>
      </c>
      <c r="B25" s="28"/>
      <c r="C25" s="53">
        <v>1</v>
      </c>
      <c r="D25" s="48">
        <v>1.4490000000000001</v>
      </c>
      <c r="E25" s="49"/>
      <c r="F25" s="49"/>
      <c r="G25" s="151"/>
      <c r="H25" s="151"/>
      <c r="I25" s="152"/>
      <c r="J25" s="49"/>
      <c r="K25" s="2"/>
    </row>
    <row r="26" spans="1:11" ht="27" customHeight="1">
      <c r="A26" s="26" t="s">
        <v>29</v>
      </c>
      <c r="B26" s="28"/>
      <c r="C26" s="56">
        <v>0</v>
      </c>
      <c r="D26" s="300">
        <v>26.547000000000001</v>
      </c>
      <c r="E26" s="301">
        <v>1.1399999999999999</v>
      </c>
      <c r="F26" s="299">
        <v>0.84099999999999997</v>
      </c>
      <c r="G26" s="151"/>
      <c r="H26" s="151"/>
      <c r="I26" s="152"/>
      <c r="J26" s="49"/>
      <c r="K26" s="2"/>
    </row>
    <row r="27" spans="1:11" ht="27" customHeight="1">
      <c r="A27" s="26" t="s">
        <v>564</v>
      </c>
      <c r="B27" s="28"/>
      <c r="C27" s="56" t="s">
        <v>821</v>
      </c>
      <c r="D27" s="48">
        <v>-0.97699999999999998</v>
      </c>
      <c r="E27" s="49"/>
      <c r="F27" s="49"/>
      <c r="G27" s="50">
        <v>0</v>
      </c>
      <c r="H27" s="151"/>
      <c r="I27" s="152"/>
      <c r="J27" s="49"/>
      <c r="K27" s="2"/>
    </row>
    <row r="28" spans="1:11" ht="27" customHeight="1">
      <c r="A28" s="26" t="s">
        <v>30</v>
      </c>
      <c r="B28" s="28"/>
      <c r="C28" s="56">
        <v>0</v>
      </c>
      <c r="D28" s="48">
        <v>-0.97699999999999998</v>
      </c>
      <c r="E28" s="49"/>
      <c r="F28" s="49"/>
      <c r="G28" s="50">
        <v>0</v>
      </c>
      <c r="H28" s="151"/>
      <c r="I28" s="152"/>
      <c r="J28" s="48">
        <v>0.26100000000000001</v>
      </c>
      <c r="K28" s="2"/>
    </row>
    <row r="29" spans="1:11" ht="27" customHeight="1">
      <c r="A29" s="26" t="s">
        <v>31</v>
      </c>
      <c r="B29" s="28"/>
      <c r="C29" s="56">
        <v>0</v>
      </c>
      <c r="D29" s="302">
        <v>-9.1690000000000005</v>
      </c>
      <c r="E29" s="303">
        <v>-0.34200000000000003</v>
      </c>
      <c r="F29" s="304">
        <v>-4.7E-2</v>
      </c>
      <c r="G29" s="50">
        <v>0</v>
      </c>
      <c r="H29" s="151"/>
      <c r="I29" s="152"/>
      <c r="J29" s="48">
        <v>0.26100000000000001</v>
      </c>
      <c r="K29" s="2"/>
    </row>
    <row r="30" spans="1:11" ht="27" customHeight="1">
      <c r="A30" s="26" t="s">
        <v>32</v>
      </c>
      <c r="B30" s="28"/>
      <c r="C30" s="56">
        <v>1</v>
      </c>
      <c r="D30" s="48">
        <v>1.3</v>
      </c>
      <c r="E30" s="49"/>
      <c r="F30" s="49"/>
      <c r="G30" s="50">
        <v>2.4500000000000002</v>
      </c>
      <c r="H30" s="151"/>
      <c r="I30" s="152"/>
      <c r="J30" s="49"/>
      <c r="K30" s="2"/>
    </row>
    <row r="31" spans="1:11" ht="27" customHeight="1">
      <c r="A31" s="26" t="s">
        <v>33</v>
      </c>
      <c r="B31" s="28"/>
      <c r="C31" s="56">
        <v>2</v>
      </c>
      <c r="D31" s="48">
        <v>1.649</v>
      </c>
      <c r="E31" s="48">
        <v>0.29399999999999998</v>
      </c>
      <c r="F31" s="49"/>
      <c r="G31" s="50">
        <v>2.4500000000000002</v>
      </c>
      <c r="H31" s="151"/>
      <c r="I31" s="152"/>
      <c r="J31" s="49"/>
      <c r="K31" s="2"/>
    </row>
    <row r="32" spans="1:11" ht="27" customHeight="1">
      <c r="A32" s="26" t="s">
        <v>34</v>
      </c>
      <c r="B32" s="28"/>
      <c r="C32" s="56">
        <v>2</v>
      </c>
      <c r="D32" s="48">
        <v>0.34599999999999997</v>
      </c>
      <c r="E32" s="49"/>
      <c r="F32" s="49"/>
      <c r="G32" s="151"/>
      <c r="H32" s="151"/>
      <c r="I32" s="152"/>
      <c r="J32" s="49"/>
      <c r="K32" s="2"/>
    </row>
    <row r="33" spans="1:11" ht="27" customHeight="1">
      <c r="A33" s="26" t="s">
        <v>35</v>
      </c>
      <c r="B33" s="28"/>
      <c r="C33" s="56">
        <v>3</v>
      </c>
      <c r="D33" s="48">
        <v>0.92100000000000004</v>
      </c>
      <c r="E33" s="49"/>
      <c r="F33" s="49"/>
      <c r="G33" s="50">
        <v>2.4500000000000002</v>
      </c>
      <c r="H33" s="151"/>
      <c r="I33" s="152"/>
      <c r="J33" s="49"/>
      <c r="K33" s="2"/>
    </row>
    <row r="34" spans="1:11" ht="27" customHeight="1">
      <c r="A34" s="26" t="s">
        <v>36</v>
      </c>
      <c r="B34" s="28"/>
      <c r="C34" s="56">
        <v>4</v>
      </c>
      <c r="D34" s="48">
        <v>1.234</v>
      </c>
      <c r="E34" s="48">
        <v>0.27800000000000002</v>
      </c>
      <c r="F34" s="49"/>
      <c r="G34" s="50">
        <v>2.4500000000000002</v>
      </c>
      <c r="H34" s="151"/>
      <c r="I34" s="152"/>
      <c r="J34" s="49"/>
      <c r="K34" s="2"/>
    </row>
    <row r="35" spans="1:11" ht="27" customHeight="1">
      <c r="A35" s="26" t="s">
        <v>37</v>
      </c>
      <c r="B35" s="28"/>
      <c r="C35" s="56">
        <v>4</v>
      </c>
      <c r="D35" s="48">
        <v>0.41599999999999998</v>
      </c>
      <c r="E35" s="49"/>
      <c r="F35" s="49"/>
      <c r="G35" s="151"/>
      <c r="H35" s="151"/>
      <c r="I35" s="152"/>
      <c r="J35" s="49"/>
      <c r="K35" s="2"/>
    </row>
    <row r="36" spans="1:11" ht="27" customHeight="1">
      <c r="A36" s="26" t="s">
        <v>38</v>
      </c>
      <c r="B36" s="28"/>
      <c r="C36" s="56" t="s">
        <v>20</v>
      </c>
      <c r="D36" s="48">
        <v>1.167</v>
      </c>
      <c r="E36" s="48">
        <v>0.25900000000000001</v>
      </c>
      <c r="F36" s="49"/>
      <c r="G36" s="50">
        <v>23.58</v>
      </c>
      <c r="H36" s="151"/>
      <c r="I36" s="152"/>
      <c r="J36" s="49"/>
      <c r="K36" s="2"/>
    </row>
    <row r="37" spans="1:11" ht="27" customHeight="1">
      <c r="A37" s="26" t="s">
        <v>565</v>
      </c>
      <c r="B37" s="28"/>
      <c r="C37" s="56">
        <v>0</v>
      </c>
      <c r="D37" s="297">
        <v>7.7770000000000001</v>
      </c>
      <c r="E37" s="298">
        <v>0.503</v>
      </c>
      <c r="F37" s="299">
        <v>0.26</v>
      </c>
      <c r="G37" s="50">
        <v>2.4500000000000002</v>
      </c>
      <c r="H37" s="151"/>
      <c r="I37" s="152"/>
      <c r="J37" s="49"/>
      <c r="K37" s="2"/>
    </row>
    <row r="38" spans="1:11" ht="27" customHeight="1">
      <c r="A38" s="26" t="s">
        <v>566</v>
      </c>
      <c r="B38" s="28"/>
      <c r="C38" s="56">
        <v>0</v>
      </c>
      <c r="D38" s="297">
        <v>5.86</v>
      </c>
      <c r="E38" s="298">
        <v>0.432</v>
      </c>
      <c r="F38" s="299">
        <v>0.25</v>
      </c>
      <c r="G38" s="50">
        <v>2.76</v>
      </c>
      <c r="H38" s="151"/>
      <c r="I38" s="152"/>
      <c r="J38" s="49"/>
      <c r="K38" s="2"/>
    </row>
    <row r="39" spans="1:11" ht="27" customHeight="1">
      <c r="A39" s="26" t="s">
        <v>39</v>
      </c>
      <c r="B39" s="28"/>
      <c r="C39" s="56">
        <v>0</v>
      </c>
      <c r="D39" s="297">
        <v>4.5890000000000004</v>
      </c>
      <c r="E39" s="298">
        <v>0.373</v>
      </c>
      <c r="F39" s="299">
        <v>0.24099999999999999</v>
      </c>
      <c r="G39" s="50">
        <v>6.57</v>
      </c>
      <c r="H39" s="50">
        <v>1.87</v>
      </c>
      <c r="I39" s="153">
        <v>3.57</v>
      </c>
      <c r="J39" s="48">
        <v>0.13300000000000001</v>
      </c>
      <c r="K39" s="2"/>
    </row>
    <row r="40" spans="1:11" ht="27" customHeight="1">
      <c r="A40" s="26" t="s">
        <v>40</v>
      </c>
      <c r="B40" s="28"/>
      <c r="C40" s="56">
        <v>0</v>
      </c>
      <c r="D40" s="297">
        <v>4.0030000000000001</v>
      </c>
      <c r="E40" s="298">
        <v>0.441</v>
      </c>
      <c r="F40" s="299">
        <v>0.34499999999999997</v>
      </c>
      <c r="G40" s="50">
        <v>5.74</v>
      </c>
      <c r="H40" s="50">
        <v>4.3899999999999997</v>
      </c>
      <c r="I40" s="153">
        <v>5.73</v>
      </c>
      <c r="J40" s="48">
        <v>0.113</v>
      </c>
      <c r="K40" s="2"/>
    </row>
    <row r="41" spans="1:11" ht="27" customHeight="1">
      <c r="A41" s="26" t="s">
        <v>41</v>
      </c>
      <c r="B41" s="28"/>
      <c r="C41" s="56">
        <v>0</v>
      </c>
      <c r="D41" s="297">
        <v>4.5430000000000001</v>
      </c>
      <c r="E41" s="298">
        <v>0.48299999999999998</v>
      </c>
      <c r="F41" s="299">
        <v>0.38300000000000001</v>
      </c>
      <c r="G41" s="50">
        <v>91.42</v>
      </c>
      <c r="H41" s="50">
        <v>3.69</v>
      </c>
      <c r="I41" s="153">
        <v>5.7</v>
      </c>
      <c r="J41" s="48">
        <v>0.126</v>
      </c>
      <c r="K41" s="2"/>
    </row>
    <row r="42" spans="1:11" ht="27" customHeight="1">
      <c r="A42" s="26" t="s">
        <v>189</v>
      </c>
      <c r="B42" s="28"/>
      <c r="C42" s="56">
        <v>8</v>
      </c>
      <c r="D42" s="48">
        <v>1.2749999999999999</v>
      </c>
      <c r="E42" s="49"/>
      <c r="F42" s="49"/>
      <c r="G42" s="151"/>
      <c r="H42" s="151"/>
      <c r="I42" s="152"/>
      <c r="J42" s="49"/>
      <c r="K42" s="2"/>
    </row>
    <row r="43" spans="1:11" ht="27" customHeight="1">
      <c r="A43" s="26" t="s">
        <v>190</v>
      </c>
      <c r="B43" s="28"/>
      <c r="C43" s="56">
        <v>1</v>
      </c>
      <c r="D43" s="48">
        <v>1.6140000000000001</v>
      </c>
      <c r="E43" s="49"/>
      <c r="F43" s="49"/>
      <c r="G43" s="151"/>
      <c r="H43" s="151"/>
      <c r="I43" s="152"/>
      <c r="J43" s="49"/>
      <c r="K43" s="2"/>
    </row>
    <row r="44" spans="1:11" ht="27" customHeight="1">
      <c r="A44" s="26" t="s">
        <v>191</v>
      </c>
      <c r="B44" s="28"/>
      <c r="C44" s="56">
        <v>1</v>
      </c>
      <c r="D44" s="48">
        <v>2.536</v>
      </c>
      <c r="E44" s="49"/>
      <c r="F44" s="49"/>
      <c r="G44" s="151"/>
      <c r="H44" s="151"/>
      <c r="I44" s="152"/>
      <c r="J44" s="49"/>
      <c r="K44" s="2"/>
    </row>
    <row r="45" spans="1:11" ht="27" customHeight="1">
      <c r="A45" s="26" t="s">
        <v>192</v>
      </c>
      <c r="B45" s="28"/>
      <c r="C45" s="56">
        <v>1</v>
      </c>
      <c r="D45" s="48">
        <v>1.0660000000000001</v>
      </c>
      <c r="E45" s="49"/>
      <c r="F45" s="49"/>
      <c r="G45" s="151"/>
      <c r="H45" s="151"/>
      <c r="I45" s="152"/>
      <c r="J45" s="49"/>
      <c r="K45" s="2"/>
    </row>
    <row r="46" spans="1:11" ht="27" customHeight="1">
      <c r="A46" s="26" t="s">
        <v>42</v>
      </c>
      <c r="B46" s="28"/>
      <c r="C46" s="56">
        <v>0</v>
      </c>
      <c r="D46" s="300">
        <v>19.541</v>
      </c>
      <c r="E46" s="301">
        <v>0.83899999999999997</v>
      </c>
      <c r="F46" s="299">
        <v>0.61899999999999999</v>
      </c>
      <c r="G46" s="151"/>
      <c r="H46" s="151"/>
      <c r="I46" s="152"/>
      <c r="J46" s="49"/>
      <c r="K46" s="2"/>
    </row>
    <row r="47" spans="1:11" ht="27" customHeight="1">
      <c r="A47" s="26" t="s">
        <v>567</v>
      </c>
      <c r="B47" s="28"/>
      <c r="C47" s="56" t="s">
        <v>821</v>
      </c>
      <c r="D47" s="48">
        <v>-0.97699999999999998</v>
      </c>
      <c r="E47" s="49"/>
      <c r="F47" s="49"/>
      <c r="G47" s="50">
        <v>0</v>
      </c>
      <c r="H47" s="151"/>
      <c r="I47" s="152"/>
      <c r="J47" s="49"/>
      <c r="K47" s="2"/>
    </row>
    <row r="48" spans="1:11" ht="27" customHeight="1">
      <c r="A48" s="26" t="s">
        <v>43</v>
      </c>
      <c r="B48" s="28"/>
      <c r="C48" s="56">
        <v>8</v>
      </c>
      <c r="D48" s="48">
        <v>-0.86599999999999999</v>
      </c>
      <c r="E48" s="49"/>
      <c r="F48" s="49"/>
      <c r="G48" s="50">
        <v>0</v>
      </c>
      <c r="H48" s="151"/>
      <c r="I48" s="152"/>
      <c r="J48" s="49"/>
      <c r="K48" s="2"/>
    </row>
    <row r="49" spans="1:11" ht="27" customHeight="1">
      <c r="A49" s="26" t="s">
        <v>44</v>
      </c>
      <c r="B49" s="28"/>
      <c r="C49" s="56">
        <v>0</v>
      </c>
      <c r="D49" s="48">
        <v>-0.97699999999999998</v>
      </c>
      <c r="E49" s="49"/>
      <c r="F49" s="49"/>
      <c r="G49" s="50">
        <v>0</v>
      </c>
      <c r="H49" s="151"/>
      <c r="I49" s="152"/>
      <c r="J49" s="48">
        <v>0.26100000000000001</v>
      </c>
      <c r="K49" s="2"/>
    </row>
    <row r="50" spans="1:11" ht="27" customHeight="1">
      <c r="A50" s="26" t="s">
        <v>45</v>
      </c>
      <c r="B50" s="28"/>
      <c r="C50" s="56">
        <v>0</v>
      </c>
      <c r="D50" s="302">
        <v>-9.1690000000000005</v>
      </c>
      <c r="E50" s="303">
        <v>-0.34200000000000003</v>
      </c>
      <c r="F50" s="304">
        <v>-4.7E-2</v>
      </c>
      <c r="G50" s="50">
        <v>0</v>
      </c>
      <c r="H50" s="151"/>
      <c r="I50" s="152"/>
      <c r="J50" s="48">
        <v>0.26100000000000001</v>
      </c>
      <c r="K50" s="2"/>
    </row>
    <row r="51" spans="1:11" ht="39.75" customHeight="1">
      <c r="A51" s="26" t="s">
        <v>46</v>
      </c>
      <c r="B51" s="28"/>
      <c r="C51" s="56">
        <v>0</v>
      </c>
      <c r="D51" s="48">
        <v>-0.86599999999999999</v>
      </c>
      <c r="E51" s="49"/>
      <c r="F51" s="49"/>
      <c r="G51" s="50">
        <v>0</v>
      </c>
      <c r="H51" s="151"/>
      <c r="I51" s="152"/>
      <c r="J51" s="48">
        <v>0.23699999999999999</v>
      </c>
      <c r="K51" s="2"/>
    </row>
    <row r="52" spans="1:11" ht="27" customHeight="1">
      <c r="A52" s="26" t="s">
        <v>47</v>
      </c>
      <c r="B52" s="28"/>
      <c r="C52" s="56">
        <v>0</v>
      </c>
      <c r="D52" s="302">
        <v>-8.1929999999999996</v>
      </c>
      <c r="E52" s="303">
        <v>-0.29299999999999998</v>
      </c>
      <c r="F52" s="304">
        <v>-3.9E-2</v>
      </c>
      <c r="G52" s="50">
        <v>0</v>
      </c>
      <c r="H52" s="151"/>
      <c r="I52" s="152"/>
      <c r="J52" s="48">
        <v>0.23699999999999999</v>
      </c>
      <c r="K52" s="2"/>
    </row>
    <row r="53" spans="1:11" ht="27" customHeight="1">
      <c r="A53" s="26" t="s">
        <v>48</v>
      </c>
      <c r="B53" s="28"/>
      <c r="C53" s="56">
        <v>0</v>
      </c>
      <c r="D53" s="48">
        <v>-0.58499999999999996</v>
      </c>
      <c r="E53" s="49"/>
      <c r="F53" s="49"/>
      <c r="G53" s="50">
        <v>0</v>
      </c>
      <c r="H53" s="151"/>
      <c r="I53" s="152"/>
      <c r="J53" s="48">
        <v>0.19</v>
      </c>
      <c r="K53" s="2"/>
    </row>
    <row r="54" spans="1:11" ht="27" customHeight="1">
      <c r="A54" s="26" t="s">
        <v>49</v>
      </c>
      <c r="B54" s="28"/>
      <c r="C54" s="56">
        <v>0</v>
      </c>
      <c r="D54" s="302">
        <v>-5.7240000000000002</v>
      </c>
      <c r="E54" s="303">
        <v>-0.16500000000000001</v>
      </c>
      <c r="F54" s="304">
        <v>-1.9E-2</v>
      </c>
      <c r="G54" s="50">
        <v>0</v>
      </c>
      <c r="H54" s="151"/>
      <c r="I54" s="152"/>
      <c r="J54" s="48">
        <v>0.19</v>
      </c>
      <c r="K54" s="2"/>
    </row>
    <row r="55" spans="1:11" ht="27" customHeight="1">
      <c r="A55" s="26" t="s">
        <v>97</v>
      </c>
      <c r="B55" s="28"/>
      <c r="C55" s="56">
        <v>1</v>
      </c>
      <c r="D55" s="48">
        <v>0.97499999999999998</v>
      </c>
      <c r="E55" s="49"/>
      <c r="F55" s="49"/>
      <c r="G55" s="50">
        <v>1.83</v>
      </c>
      <c r="H55" s="151"/>
      <c r="I55" s="152"/>
      <c r="J55" s="49"/>
      <c r="K55" s="2"/>
    </row>
    <row r="56" spans="1:11" ht="27" customHeight="1">
      <c r="A56" s="26" t="s">
        <v>98</v>
      </c>
      <c r="B56" s="28"/>
      <c r="C56" s="56">
        <v>2</v>
      </c>
      <c r="D56" s="48">
        <v>1.236</v>
      </c>
      <c r="E56" s="48">
        <v>0.22</v>
      </c>
      <c r="F56" s="49"/>
      <c r="G56" s="50">
        <v>1.83</v>
      </c>
      <c r="H56" s="151"/>
      <c r="I56" s="152"/>
      <c r="J56" s="49"/>
      <c r="K56" s="2"/>
    </row>
    <row r="57" spans="1:11" ht="27" customHeight="1">
      <c r="A57" s="26" t="s">
        <v>99</v>
      </c>
      <c r="B57" s="28"/>
      <c r="C57" s="56">
        <v>2</v>
      </c>
      <c r="D57" s="48">
        <v>0.26</v>
      </c>
      <c r="E57" s="49"/>
      <c r="F57" s="49"/>
      <c r="G57" s="151"/>
      <c r="H57" s="151"/>
      <c r="I57" s="152"/>
      <c r="J57" s="49"/>
      <c r="K57" s="2"/>
    </row>
    <row r="58" spans="1:11" ht="27" customHeight="1">
      <c r="A58" s="26" t="s">
        <v>100</v>
      </c>
      <c r="B58" s="28"/>
      <c r="C58" s="56">
        <v>3</v>
      </c>
      <c r="D58" s="48">
        <v>0.69099999999999995</v>
      </c>
      <c r="E58" s="49"/>
      <c r="F58" s="49"/>
      <c r="G58" s="50">
        <v>1.83</v>
      </c>
      <c r="H58" s="151"/>
      <c r="I58" s="152"/>
      <c r="J58" s="49"/>
      <c r="K58" s="2"/>
    </row>
    <row r="59" spans="1:11" ht="27" customHeight="1">
      <c r="A59" s="26" t="s">
        <v>101</v>
      </c>
      <c r="B59" s="28"/>
      <c r="C59" s="56">
        <v>4</v>
      </c>
      <c r="D59" s="48">
        <v>0.92500000000000004</v>
      </c>
      <c r="E59" s="48">
        <v>0.20799999999999999</v>
      </c>
      <c r="F59" s="49"/>
      <c r="G59" s="50">
        <v>1.83</v>
      </c>
      <c r="H59" s="151"/>
      <c r="I59" s="152"/>
      <c r="J59" s="49"/>
      <c r="K59" s="2"/>
    </row>
    <row r="60" spans="1:11" ht="27" customHeight="1">
      <c r="A60" s="26" t="s">
        <v>102</v>
      </c>
      <c r="B60" s="28"/>
      <c r="C60" s="56">
        <v>4</v>
      </c>
      <c r="D60" s="48">
        <v>0.312</v>
      </c>
      <c r="E60" s="49"/>
      <c r="F60" s="49"/>
      <c r="G60" s="151"/>
      <c r="H60" s="151"/>
      <c r="I60" s="152"/>
      <c r="J60" s="49"/>
      <c r="K60" s="2"/>
    </row>
    <row r="61" spans="1:11" ht="27" customHeight="1">
      <c r="A61" s="26" t="s">
        <v>103</v>
      </c>
      <c r="B61" s="28"/>
      <c r="C61" s="56" t="s">
        <v>20</v>
      </c>
      <c r="D61" s="48">
        <v>0.874</v>
      </c>
      <c r="E61" s="48">
        <v>0.19400000000000001</v>
      </c>
      <c r="F61" s="49"/>
      <c r="G61" s="50">
        <v>17.68</v>
      </c>
      <c r="H61" s="151"/>
      <c r="I61" s="152"/>
      <c r="J61" s="49"/>
      <c r="K61" s="2"/>
    </row>
    <row r="62" spans="1:11" ht="27" customHeight="1">
      <c r="A62" s="26" t="s">
        <v>104</v>
      </c>
      <c r="B62" s="28"/>
      <c r="C62" s="56" t="s">
        <v>20</v>
      </c>
      <c r="D62" s="48">
        <v>0.83799999999999997</v>
      </c>
      <c r="E62" s="48">
        <v>0.26700000000000002</v>
      </c>
      <c r="F62" s="49"/>
      <c r="G62" s="50">
        <v>4.2300000000000004</v>
      </c>
      <c r="H62" s="151"/>
      <c r="I62" s="152"/>
      <c r="J62" s="49"/>
      <c r="K62" s="2"/>
    </row>
    <row r="63" spans="1:11" ht="27" customHeight="1">
      <c r="A63" s="26" t="s">
        <v>105</v>
      </c>
      <c r="B63" s="28"/>
      <c r="C63" s="56" t="s">
        <v>20</v>
      </c>
      <c r="D63" s="48">
        <v>0.66300000000000003</v>
      </c>
      <c r="E63" s="48">
        <v>0.28100000000000003</v>
      </c>
      <c r="F63" s="49"/>
      <c r="G63" s="50">
        <v>67.180000000000007</v>
      </c>
      <c r="H63" s="151"/>
      <c r="I63" s="152"/>
      <c r="J63" s="49"/>
      <c r="K63" s="2"/>
    </row>
    <row r="64" spans="1:11" ht="27" customHeight="1">
      <c r="A64" s="26" t="s">
        <v>568</v>
      </c>
      <c r="B64" s="28"/>
      <c r="C64" s="56">
        <v>0</v>
      </c>
      <c r="D64" s="297">
        <v>5.83</v>
      </c>
      <c r="E64" s="298">
        <v>0.377</v>
      </c>
      <c r="F64" s="299">
        <v>0.19500000000000001</v>
      </c>
      <c r="G64" s="50">
        <v>1.83</v>
      </c>
      <c r="H64" s="151"/>
      <c r="I64" s="152"/>
      <c r="J64" s="49"/>
      <c r="K64" s="2"/>
    </row>
    <row r="65" spans="1:11" ht="27" customHeight="1">
      <c r="A65" s="26" t="s">
        <v>569</v>
      </c>
      <c r="B65" s="28"/>
      <c r="C65" s="56">
        <v>0</v>
      </c>
      <c r="D65" s="297">
        <v>4.3929999999999998</v>
      </c>
      <c r="E65" s="298">
        <v>0.32400000000000001</v>
      </c>
      <c r="F65" s="299">
        <v>0.188</v>
      </c>
      <c r="G65" s="50">
        <v>2.0699999999999998</v>
      </c>
      <c r="H65" s="151"/>
      <c r="I65" s="152"/>
      <c r="J65" s="49"/>
      <c r="K65" s="2"/>
    </row>
    <row r="66" spans="1:11" ht="27" customHeight="1">
      <c r="A66" s="26" t="s">
        <v>106</v>
      </c>
      <c r="B66" s="28"/>
      <c r="C66" s="56">
        <v>0</v>
      </c>
      <c r="D66" s="297">
        <v>3.44</v>
      </c>
      <c r="E66" s="298">
        <v>0.28000000000000003</v>
      </c>
      <c r="F66" s="299">
        <v>0.18099999999999999</v>
      </c>
      <c r="G66" s="50">
        <v>4.93</v>
      </c>
      <c r="H66" s="50">
        <v>1.4</v>
      </c>
      <c r="I66" s="153">
        <v>2.68</v>
      </c>
      <c r="J66" s="48">
        <v>0.1</v>
      </c>
      <c r="K66" s="2"/>
    </row>
    <row r="67" spans="1:11" ht="27" customHeight="1">
      <c r="A67" s="26" t="s">
        <v>107</v>
      </c>
      <c r="B67" s="28"/>
      <c r="C67" s="56">
        <v>0</v>
      </c>
      <c r="D67" s="297">
        <v>2.9540000000000002</v>
      </c>
      <c r="E67" s="298">
        <v>0.32500000000000001</v>
      </c>
      <c r="F67" s="299">
        <v>0.255</v>
      </c>
      <c r="G67" s="50">
        <v>4.2300000000000004</v>
      </c>
      <c r="H67" s="50">
        <v>3.24</v>
      </c>
      <c r="I67" s="153">
        <v>4.22</v>
      </c>
      <c r="J67" s="48">
        <v>8.3000000000000004E-2</v>
      </c>
      <c r="K67" s="2"/>
    </row>
    <row r="68" spans="1:11" ht="27" customHeight="1">
      <c r="A68" s="26" t="s">
        <v>108</v>
      </c>
      <c r="B68" s="28"/>
      <c r="C68" s="56">
        <v>0</v>
      </c>
      <c r="D68" s="297">
        <v>3.339</v>
      </c>
      <c r="E68" s="298">
        <v>0.35499999999999998</v>
      </c>
      <c r="F68" s="299">
        <v>0.28100000000000003</v>
      </c>
      <c r="G68" s="50">
        <v>67.180000000000007</v>
      </c>
      <c r="H68" s="50">
        <v>2.71</v>
      </c>
      <c r="I68" s="153">
        <v>4.1900000000000004</v>
      </c>
      <c r="J68" s="48">
        <v>9.2999999999999999E-2</v>
      </c>
      <c r="K68" s="2"/>
    </row>
    <row r="69" spans="1:11" ht="27" customHeight="1">
      <c r="A69" s="26" t="s">
        <v>194</v>
      </c>
      <c r="B69" s="28"/>
      <c r="C69" s="56">
        <v>8</v>
      </c>
      <c r="D69" s="48">
        <v>0.95599999999999996</v>
      </c>
      <c r="E69" s="49"/>
      <c r="F69" s="49"/>
      <c r="G69" s="151"/>
      <c r="H69" s="151"/>
      <c r="I69" s="154"/>
      <c r="J69" s="49"/>
      <c r="K69" s="2"/>
    </row>
    <row r="70" spans="1:11" ht="27" customHeight="1">
      <c r="A70" s="26" t="s">
        <v>195</v>
      </c>
      <c r="B70" s="28"/>
      <c r="C70" s="56">
        <v>1</v>
      </c>
      <c r="D70" s="48">
        <v>1.21</v>
      </c>
      <c r="E70" s="49"/>
      <c r="F70" s="49"/>
      <c r="G70" s="151"/>
      <c r="H70" s="151"/>
      <c r="I70" s="154"/>
      <c r="J70" s="49"/>
      <c r="K70" s="2"/>
    </row>
    <row r="71" spans="1:11" ht="27" customHeight="1">
      <c r="A71" s="26" t="s">
        <v>196</v>
      </c>
      <c r="B71" s="28"/>
      <c r="C71" s="56">
        <v>1</v>
      </c>
      <c r="D71" s="48">
        <v>1.9019999999999999</v>
      </c>
      <c r="E71" s="49"/>
      <c r="F71" s="49"/>
      <c r="G71" s="151"/>
      <c r="H71" s="151"/>
      <c r="I71" s="154"/>
      <c r="J71" s="49"/>
      <c r="K71" s="2"/>
    </row>
    <row r="72" spans="1:11" ht="27" customHeight="1">
      <c r="A72" s="26" t="s">
        <v>197</v>
      </c>
      <c r="B72" s="28"/>
      <c r="C72" s="56">
        <v>1</v>
      </c>
      <c r="D72" s="48">
        <v>0.8</v>
      </c>
      <c r="E72" s="49"/>
      <c r="F72" s="49"/>
      <c r="G72" s="151"/>
      <c r="H72" s="151"/>
      <c r="I72" s="154"/>
      <c r="J72" s="49"/>
      <c r="K72" s="2"/>
    </row>
    <row r="73" spans="1:11" ht="27" customHeight="1">
      <c r="A73" s="26" t="s">
        <v>109</v>
      </c>
      <c r="B73" s="28"/>
      <c r="C73" s="56">
        <v>0</v>
      </c>
      <c r="D73" s="300">
        <v>14.648999999999999</v>
      </c>
      <c r="E73" s="301">
        <v>0.629</v>
      </c>
      <c r="F73" s="299">
        <v>0.46400000000000002</v>
      </c>
      <c r="G73" s="151"/>
      <c r="H73" s="151"/>
      <c r="I73" s="152"/>
      <c r="J73" s="49"/>
      <c r="K73" s="2"/>
    </row>
    <row r="74" spans="1:11" ht="27" customHeight="1">
      <c r="A74" s="26" t="s">
        <v>570</v>
      </c>
      <c r="B74" s="28"/>
      <c r="C74" s="56">
        <v>8</v>
      </c>
      <c r="D74" s="48">
        <v>-0.54700000000000004</v>
      </c>
      <c r="E74" s="49"/>
      <c r="F74" s="49"/>
      <c r="G74" s="50">
        <v>0</v>
      </c>
      <c r="H74" s="151"/>
      <c r="I74" s="152"/>
      <c r="J74" s="49"/>
      <c r="K74" s="2"/>
    </row>
    <row r="75" spans="1:11" ht="27" customHeight="1">
      <c r="A75" s="26" t="s">
        <v>110</v>
      </c>
      <c r="B75" s="28"/>
      <c r="C75" s="56">
        <v>8</v>
      </c>
      <c r="D75" s="48">
        <v>-0.53900000000000003</v>
      </c>
      <c r="E75" s="49"/>
      <c r="F75" s="49"/>
      <c r="G75" s="50">
        <v>0</v>
      </c>
      <c r="H75" s="151"/>
      <c r="I75" s="152"/>
      <c r="J75" s="49"/>
      <c r="K75" s="2"/>
    </row>
    <row r="76" spans="1:11" ht="27" customHeight="1">
      <c r="A76" s="26" t="s">
        <v>111</v>
      </c>
      <c r="B76" s="28"/>
      <c r="C76" s="56">
        <v>0</v>
      </c>
      <c r="D76" s="48">
        <v>-0.54700000000000004</v>
      </c>
      <c r="E76" s="49"/>
      <c r="F76" s="49"/>
      <c r="G76" s="50">
        <v>0</v>
      </c>
      <c r="H76" s="151"/>
      <c r="I76" s="152"/>
      <c r="J76" s="48">
        <v>0.14599999999999999</v>
      </c>
      <c r="K76" s="2"/>
    </row>
    <row r="77" spans="1:11" ht="27" customHeight="1">
      <c r="A77" s="26" t="s">
        <v>112</v>
      </c>
      <c r="B77" s="28"/>
      <c r="C77" s="56">
        <v>0</v>
      </c>
      <c r="D77" s="302">
        <v>-5.1289999999999996</v>
      </c>
      <c r="E77" s="303">
        <v>-0.191</v>
      </c>
      <c r="F77" s="304">
        <v>-2.5999999999999999E-2</v>
      </c>
      <c r="G77" s="50">
        <v>0</v>
      </c>
      <c r="H77" s="151"/>
      <c r="I77" s="152"/>
      <c r="J77" s="48">
        <v>0.14599999999999999</v>
      </c>
      <c r="K77" s="2"/>
    </row>
    <row r="78" spans="1:11" ht="27" customHeight="1">
      <c r="A78" s="26" t="s">
        <v>113</v>
      </c>
      <c r="B78" s="28"/>
      <c r="C78" s="56">
        <v>0</v>
      </c>
      <c r="D78" s="48">
        <v>-0.53900000000000003</v>
      </c>
      <c r="E78" s="49"/>
      <c r="F78" s="49"/>
      <c r="G78" s="50">
        <v>0</v>
      </c>
      <c r="H78" s="151"/>
      <c r="I78" s="152"/>
      <c r="J78" s="48">
        <v>0.14799999999999999</v>
      </c>
      <c r="K78" s="2"/>
    </row>
    <row r="79" spans="1:11" ht="27" customHeight="1">
      <c r="A79" s="26" t="s">
        <v>114</v>
      </c>
      <c r="B79" s="28"/>
      <c r="C79" s="56">
        <v>0</v>
      </c>
      <c r="D79" s="302">
        <v>-5.1020000000000003</v>
      </c>
      <c r="E79" s="303">
        <v>-0.182</v>
      </c>
      <c r="F79" s="304">
        <v>-2.4E-2</v>
      </c>
      <c r="G79" s="50">
        <v>0</v>
      </c>
      <c r="H79" s="151"/>
      <c r="I79" s="152"/>
      <c r="J79" s="48">
        <v>0.14799999999999999</v>
      </c>
      <c r="K79" s="2"/>
    </row>
    <row r="80" spans="1:11" ht="27" customHeight="1">
      <c r="A80" s="26" t="s">
        <v>115</v>
      </c>
      <c r="B80" s="28"/>
      <c r="C80" s="56">
        <v>0</v>
      </c>
      <c r="D80" s="48">
        <v>-0.58499999999999996</v>
      </c>
      <c r="E80" s="49"/>
      <c r="F80" s="49"/>
      <c r="G80" s="50">
        <v>9.6300000000000008</v>
      </c>
      <c r="H80" s="151"/>
      <c r="I80" s="152"/>
      <c r="J80" s="48">
        <v>0.19</v>
      </c>
      <c r="K80" s="2"/>
    </row>
    <row r="81" spans="1:11" ht="27" customHeight="1">
      <c r="A81" s="26" t="s">
        <v>116</v>
      </c>
      <c r="B81" s="28"/>
      <c r="C81" s="56">
        <v>0</v>
      </c>
      <c r="D81" s="302">
        <v>-5.7240000000000002</v>
      </c>
      <c r="E81" s="303">
        <v>-0.16500000000000001</v>
      </c>
      <c r="F81" s="304">
        <v>-1.9E-2</v>
      </c>
      <c r="G81" s="50">
        <v>9.6300000000000008</v>
      </c>
      <c r="H81" s="151"/>
      <c r="I81" s="152"/>
      <c r="J81" s="48">
        <v>0.19</v>
      </c>
      <c r="K81" s="2"/>
    </row>
    <row r="82" spans="1:11" ht="27" customHeight="1">
      <c r="A82" s="26" t="s">
        <v>62</v>
      </c>
      <c r="B82" s="28"/>
      <c r="C82" s="56">
        <v>1</v>
      </c>
      <c r="D82" s="48">
        <v>0.79</v>
      </c>
      <c r="E82" s="49"/>
      <c r="F82" s="49"/>
      <c r="G82" s="50">
        <v>1.49</v>
      </c>
      <c r="H82" s="151"/>
      <c r="I82" s="152"/>
      <c r="J82" s="49"/>
      <c r="K82" s="2"/>
    </row>
    <row r="83" spans="1:11" ht="27" customHeight="1">
      <c r="A83" s="26" t="s">
        <v>63</v>
      </c>
      <c r="B83" s="28"/>
      <c r="C83" s="56">
        <v>2</v>
      </c>
      <c r="D83" s="48">
        <v>1.0009999999999999</v>
      </c>
      <c r="E83" s="48">
        <v>0.17799999999999999</v>
      </c>
      <c r="F83" s="49"/>
      <c r="G83" s="50">
        <v>1.49</v>
      </c>
      <c r="H83" s="151"/>
      <c r="I83" s="152"/>
      <c r="J83" s="49"/>
      <c r="K83" s="2"/>
    </row>
    <row r="84" spans="1:11" ht="27" customHeight="1">
      <c r="A84" s="26" t="s">
        <v>64</v>
      </c>
      <c r="B84" s="28"/>
      <c r="C84" s="56">
        <v>2</v>
      </c>
      <c r="D84" s="48">
        <v>0.21</v>
      </c>
      <c r="E84" s="49"/>
      <c r="F84" s="49"/>
      <c r="G84" s="151"/>
      <c r="H84" s="151"/>
      <c r="I84" s="152"/>
      <c r="J84" s="49"/>
      <c r="K84" s="2"/>
    </row>
    <row r="85" spans="1:11" ht="27" customHeight="1">
      <c r="A85" s="26" t="s">
        <v>65</v>
      </c>
      <c r="B85" s="28"/>
      <c r="C85" s="56">
        <v>3</v>
      </c>
      <c r="D85" s="48">
        <v>0.55900000000000005</v>
      </c>
      <c r="E85" s="49"/>
      <c r="F85" s="49"/>
      <c r="G85" s="50">
        <v>1.49</v>
      </c>
      <c r="H85" s="151"/>
      <c r="I85" s="152"/>
      <c r="J85" s="49"/>
      <c r="K85" s="2"/>
    </row>
    <row r="86" spans="1:11" ht="27" customHeight="1">
      <c r="A86" s="26" t="s">
        <v>66</v>
      </c>
      <c r="B86" s="28"/>
      <c r="C86" s="56">
        <v>4</v>
      </c>
      <c r="D86" s="48">
        <v>0.749</v>
      </c>
      <c r="E86" s="48">
        <v>0.16900000000000001</v>
      </c>
      <c r="F86" s="49"/>
      <c r="G86" s="50">
        <v>1.49</v>
      </c>
      <c r="H86" s="151"/>
      <c r="I86" s="152"/>
      <c r="J86" s="49"/>
      <c r="K86" s="2"/>
    </row>
    <row r="87" spans="1:11" ht="27" customHeight="1">
      <c r="A87" s="26" t="s">
        <v>67</v>
      </c>
      <c r="B87" s="28"/>
      <c r="C87" s="56">
        <v>4</v>
      </c>
      <c r="D87" s="48">
        <v>0.253</v>
      </c>
      <c r="E87" s="49"/>
      <c r="F87" s="49"/>
      <c r="G87" s="151"/>
      <c r="H87" s="151"/>
      <c r="I87" s="152"/>
      <c r="J87" s="49"/>
      <c r="K87" s="2"/>
    </row>
    <row r="88" spans="1:11" ht="27" customHeight="1">
      <c r="A88" s="26" t="s">
        <v>68</v>
      </c>
      <c r="B88" s="28"/>
      <c r="C88" s="56" t="s">
        <v>20</v>
      </c>
      <c r="D88" s="48">
        <v>0.70799999999999996</v>
      </c>
      <c r="E88" s="48">
        <v>0.157</v>
      </c>
      <c r="F88" s="49"/>
      <c r="G88" s="50">
        <v>14.32</v>
      </c>
      <c r="H88" s="151"/>
      <c r="I88" s="152"/>
      <c r="J88" s="49"/>
      <c r="K88" s="2"/>
    </row>
    <row r="89" spans="1:11" ht="27" customHeight="1">
      <c r="A89" s="26" t="s">
        <v>117</v>
      </c>
      <c r="B89" s="28"/>
      <c r="C89" s="56" t="s">
        <v>20</v>
      </c>
      <c r="D89" s="48">
        <v>0.67900000000000005</v>
      </c>
      <c r="E89" s="48">
        <v>0.217</v>
      </c>
      <c r="F89" s="49"/>
      <c r="G89" s="50">
        <v>3.43</v>
      </c>
      <c r="H89" s="151"/>
      <c r="I89" s="152"/>
      <c r="J89" s="49"/>
      <c r="K89" s="2"/>
    </row>
    <row r="90" spans="1:11" ht="27" customHeight="1">
      <c r="A90" s="26" t="s">
        <v>118</v>
      </c>
      <c r="B90" s="28"/>
      <c r="C90" s="56" t="s">
        <v>20</v>
      </c>
      <c r="D90" s="48">
        <v>0.53700000000000003</v>
      </c>
      <c r="E90" s="48">
        <v>0.22800000000000001</v>
      </c>
      <c r="F90" s="49"/>
      <c r="G90" s="50">
        <v>54.41</v>
      </c>
      <c r="H90" s="151"/>
      <c r="I90" s="152"/>
      <c r="J90" s="49"/>
      <c r="K90" s="2"/>
    </row>
    <row r="91" spans="1:11" ht="27" customHeight="1">
      <c r="A91" s="26" t="s">
        <v>571</v>
      </c>
      <c r="B91" s="28"/>
      <c r="C91" s="56">
        <v>0</v>
      </c>
      <c r="D91" s="297">
        <v>4.7220000000000004</v>
      </c>
      <c r="E91" s="298">
        <v>0.30499999999999999</v>
      </c>
      <c r="F91" s="299">
        <v>0.158</v>
      </c>
      <c r="G91" s="50">
        <v>1.49</v>
      </c>
      <c r="H91" s="151"/>
      <c r="I91" s="152"/>
      <c r="J91" s="49"/>
      <c r="K91" s="2"/>
    </row>
    <row r="92" spans="1:11" ht="27" customHeight="1">
      <c r="A92" s="26" t="s">
        <v>572</v>
      </c>
      <c r="B92" s="28"/>
      <c r="C92" s="56">
        <v>0</v>
      </c>
      <c r="D92" s="297">
        <v>3.5579999999999998</v>
      </c>
      <c r="E92" s="298">
        <v>0.26200000000000001</v>
      </c>
      <c r="F92" s="299">
        <v>0.152</v>
      </c>
      <c r="G92" s="50">
        <v>1.68</v>
      </c>
      <c r="H92" s="151"/>
      <c r="I92" s="152"/>
      <c r="J92" s="49"/>
      <c r="K92" s="2"/>
    </row>
    <row r="93" spans="1:11" ht="27" customHeight="1">
      <c r="A93" s="26" t="s">
        <v>69</v>
      </c>
      <c r="B93" s="28"/>
      <c r="C93" s="56">
        <v>0</v>
      </c>
      <c r="D93" s="297">
        <v>2.786</v>
      </c>
      <c r="E93" s="298">
        <v>0.22700000000000001</v>
      </c>
      <c r="F93" s="299">
        <v>0.14699999999999999</v>
      </c>
      <c r="G93" s="50">
        <v>3.99</v>
      </c>
      <c r="H93" s="50">
        <v>1.1299999999999999</v>
      </c>
      <c r="I93" s="153">
        <v>2.17</v>
      </c>
      <c r="J93" s="48">
        <v>8.1000000000000003E-2</v>
      </c>
      <c r="K93" s="2"/>
    </row>
    <row r="94" spans="1:11" ht="27" customHeight="1">
      <c r="A94" s="26" t="s">
        <v>70</v>
      </c>
      <c r="B94" s="28"/>
      <c r="C94" s="56">
        <v>0</v>
      </c>
      <c r="D94" s="297">
        <v>2.3929999999999998</v>
      </c>
      <c r="E94" s="298">
        <v>0.26300000000000001</v>
      </c>
      <c r="F94" s="299">
        <v>0.20599999999999999</v>
      </c>
      <c r="G94" s="50">
        <v>3.43</v>
      </c>
      <c r="H94" s="50">
        <v>2.62</v>
      </c>
      <c r="I94" s="153">
        <v>3.42</v>
      </c>
      <c r="J94" s="48">
        <v>6.8000000000000005E-2</v>
      </c>
      <c r="K94" s="2"/>
    </row>
    <row r="95" spans="1:11" ht="27" customHeight="1">
      <c r="A95" s="26" t="s">
        <v>71</v>
      </c>
      <c r="B95" s="28"/>
      <c r="C95" s="56">
        <v>0</v>
      </c>
      <c r="D95" s="297">
        <v>2.7050000000000001</v>
      </c>
      <c r="E95" s="298">
        <v>0.28699999999999998</v>
      </c>
      <c r="F95" s="299">
        <v>0.22800000000000001</v>
      </c>
      <c r="G95" s="50">
        <v>54.41</v>
      </c>
      <c r="H95" s="50">
        <v>2.19</v>
      </c>
      <c r="I95" s="153">
        <v>3.39</v>
      </c>
      <c r="J95" s="48">
        <v>7.4999999999999997E-2</v>
      </c>
      <c r="K95" s="2"/>
    </row>
    <row r="96" spans="1:11" ht="27" customHeight="1">
      <c r="A96" s="26" t="s">
        <v>198</v>
      </c>
      <c r="B96" s="28"/>
      <c r="C96" s="56">
        <v>8</v>
      </c>
      <c r="D96" s="48">
        <v>0.77400000000000002</v>
      </c>
      <c r="E96" s="49"/>
      <c r="F96" s="49"/>
      <c r="G96" s="151"/>
      <c r="H96" s="151"/>
      <c r="I96" s="154"/>
      <c r="J96" s="49"/>
      <c r="K96" s="2"/>
    </row>
    <row r="97" spans="1:11" ht="27" customHeight="1">
      <c r="A97" s="26" t="s">
        <v>199</v>
      </c>
      <c r="B97" s="28"/>
      <c r="C97" s="56">
        <v>1</v>
      </c>
      <c r="D97" s="48">
        <v>0.98</v>
      </c>
      <c r="E97" s="49"/>
      <c r="F97" s="49"/>
      <c r="G97" s="151"/>
      <c r="H97" s="151"/>
      <c r="I97" s="154"/>
      <c r="J97" s="49"/>
      <c r="K97" s="2"/>
    </row>
    <row r="98" spans="1:11" ht="27" customHeight="1">
      <c r="A98" s="26" t="s">
        <v>200</v>
      </c>
      <c r="B98" s="28"/>
      <c r="C98" s="56">
        <v>1</v>
      </c>
      <c r="D98" s="48">
        <v>1.54</v>
      </c>
      <c r="E98" s="49"/>
      <c r="F98" s="49"/>
      <c r="G98" s="151"/>
      <c r="H98" s="151"/>
      <c r="I98" s="154"/>
      <c r="J98" s="49"/>
      <c r="K98" s="2"/>
    </row>
    <row r="99" spans="1:11" ht="27" customHeight="1">
      <c r="A99" s="26" t="s">
        <v>201</v>
      </c>
      <c r="B99" s="28"/>
      <c r="C99" s="56">
        <v>1</v>
      </c>
      <c r="D99" s="48">
        <v>0.64800000000000002</v>
      </c>
      <c r="E99" s="49"/>
      <c r="F99" s="49"/>
      <c r="G99" s="151"/>
      <c r="H99" s="151"/>
      <c r="I99" s="154"/>
      <c r="J99" s="49"/>
      <c r="K99" s="2"/>
    </row>
    <row r="100" spans="1:11" ht="27" customHeight="1">
      <c r="A100" s="26" t="s">
        <v>72</v>
      </c>
      <c r="B100" s="28"/>
      <c r="C100" s="56">
        <v>0</v>
      </c>
      <c r="D100" s="300">
        <v>11.865</v>
      </c>
      <c r="E100" s="301">
        <v>0.50900000000000001</v>
      </c>
      <c r="F100" s="299">
        <v>0.376</v>
      </c>
      <c r="G100" s="151"/>
      <c r="H100" s="151"/>
      <c r="I100" s="152"/>
      <c r="J100" s="49"/>
      <c r="K100" s="2"/>
    </row>
    <row r="101" spans="1:11" ht="27" customHeight="1">
      <c r="A101" s="26" t="s">
        <v>573</v>
      </c>
      <c r="B101" s="28"/>
      <c r="C101" s="56">
        <v>8</v>
      </c>
      <c r="D101" s="48">
        <v>-0.443</v>
      </c>
      <c r="E101" s="49"/>
      <c r="F101" s="49"/>
      <c r="G101" s="50">
        <v>0</v>
      </c>
      <c r="H101" s="151"/>
      <c r="I101" s="152"/>
      <c r="J101" s="49"/>
      <c r="K101" s="2"/>
    </row>
    <row r="102" spans="1:11" ht="27" customHeight="1">
      <c r="A102" s="26" t="s">
        <v>73</v>
      </c>
      <c r="B102" s="28"/>
      <c r="C102" s="56">
        <v>8</v>
      </c>
      <c r="D102" s="48">
        <v>-0.437</v>
      </c>
      <c r="E102" s="49"/>
      <c r="F102" s="49"/>
      <c r="G102" s="50">
        <v>0</v>
      </c>
      <c r="H102" s="151"/>
      <c r="I102" s="152"/>
      <c r="J102" s="49"/>
      <c r="K102" s="2"/>
    </row>
    <row r="103" spans="1:11" ht="27" customHeight="1">
      <c r="A103" s="26" t="s">
        <v>74</v>
      </c>
      <c r="B103" s="28"/>
      <c r="C103" s="56">
        <v>0</v>
      </c>
      <c r="D103" s="48">
        <v>-0.443</v>
      </c>
      <c r="E103" s="49"/>
      <c r="F103" s="49"/>
      <c r="G103" s="50">
        <v>0</v>
      </c>
      <c r="H103" s="151"/>
      <c r="I103" s="152"/>
      <c r="J103" s="48">
        <v>0.11799999999999999</v>
      </c>
      <c r="K103" s="2"/>
    </row>
    <row r="104" spans="1:11" ht="27" customHeight="1">
      <c r="A104" s="26" t="s">
        <v>75</v>
      </c>
      <c r="B104" s="28"/>
      <c r="C104" s="56">
        <v>0</v>
      </c>
      <c r="D104" s="302">
        <v>-4.1539999999999999</v>
      </c>
      <c r="E104" s="303">
        <v>-0.155</v>
      </c>
      <c r="F104" s="304">
        <v>-2.1000000000000001E-2</v>
      </c>
      <c r="G104" s="50">
        <v>0</v>
      </c>
      <c r="H104" s="151"/>
      <c r="I104" s="152"/>
      <c r="J104" s="48">
        <v>0.11799999999999999</v>
      </c>
      <c r="K104" s="2"/>
    </row>
    <row r="105" spans="1:11" ht="27" customHeight="1">
      <c r="A105" s="26" t="s">
        <v>76</v>
      </c>
      <c r="B105" s="28"/>
      <c r="C105" s="56">
        <v>0</v>
      </c>
      <c r="D105" s="48">
        <v>-0.437</v>
      </c>
      <c r="E105" s="49"/>
      <c r="F105" s="49"/>
      <c r="G105" s="50">
        <v>0</v>
      </c>
      <c r="H105" s="151"/>
      <c r="I105" s="152"/>
      <c r="J105" s="48">
        <v>0.12</v>
      </c>
      <c r="K105" s="2"/>
    </row>
    <row r="106" spans="1:11" ht="27" customHeight="1">
      <c r="A106" s="26" t="s">
        <v>77</v>
      </c>
      <c r="B106" s="28"/>
      <c r="C106" s="56">
        <v>0</v>
      </c>
      <c r="D106" s="302">
        <v>-4.1319999999999997</v>
      </c>
      <c r="E106" s="303">
        <v>-0.14799999999999999</v>
      </c>
      <c r="F106" s="304">
        <v>-0.02</v>
      </c>
      <c r="G106" s="50">
        <v>0</v>
      </c>
      <c r="H106" s="151"/>
      <c r="I106" s="152"/>
      <c r="J106" s="48">
        <v>0.12</v>
      </c>
      <c r="K106" s="2"/>
    </row>
    <row r="107" spans="1:11" ht="27" customHeight="1">
      <c r="A107" s="26" t="s">
        <v>78</v>
      </c>
      <c r="B107" s="28"/>
      <c r="C107" s="56">
        <v>0</v>
      </c>
      <c r="D107" s="48">
        <v>-0.47399999999999998</v>
      </c>
      <c r="E107" s="49"/>
      <c r="F107" s="49"/>
      <c r="G107" s="50">
        <v>7.8</v>
      </c>
      <c r="H107" s="151"/>
      <c r="I107" s="152"/>
      <c r="J107" s="48">
        <v>0.154</v>
      </c>
      <c r="K107" s="2"/>
    </row>
    <row r="108" spans="1:11" ht="27" customHeight="1">
      <c r="A108" s="26" t="s">
        <v>79</v>
      </c>
      <c r="B108" s="28"/>
      <c r="C108" s="56">
        <v>0</v>
      </c>
      <c r="D108" s="302">
        <v>-4.6360000000000001</v>
      </c>
      <c r="E108" s="303">
        <v>-0.13400000000000001</v>
      </c>
      <c r="F108" s="304">
        <v>-1.4999999999999999E-2</v>
      </c>
      <c r="G108" s="50">
        <v>7.8</v>
      </c>
      <c r="H108" s="151"/>
      <c r="I108" s="152"/>
      <c r="J108" s="48">
        <v>0.154</v>
      </c>
      <c r="K108" s="2"/>
    </row>
    <row r="109" spans="1:11" ht="27" customHeight="1">
      <c r="A109" s="26" t="s">
        <v>119</v>
      </c>
      <c r="B109" s="28"/>
      <c r="C109" s="56">
        <v>1</v>
      </c>
      <c r="D109" s="48">
        <v>0.65900000000000003</v>
      </c>
      <c r="E109" s="49"/>
      <c r="F109" s="49"/>
      <c r="G109" s="50">
        <v>1.24</v>
      </c>
      <c r="H109" s="151"/>
      <c r="I109" s="152"/>
      <c r="J109" s="49"/>
      <c r="K109" s="2"/>
    </row>
    <row r="110" spans="1:11" ht="27" customHeight="1">
      <c r="A110" s="26" t="s">
        <v>120</v>
      </c>
      <c r="B110" s="28"/>
      <c r="C110" s="56">
        <v>2</v>
      </c>
      <c r="D110" s="48">
        <v>0.83499999999999996</v>
      </c>
      <c r="E110" s="48">
        <v>0.14899999999999999</v>
      </c>
      <c r="F110" s="49"/>
      <c r="G110" s="50">
        <v>1.24</v>
      </c>
      <c r="H110" s="151"/>
      <c r="I110" s="152"/>
      <c r="J110" s="49"/>
      <c r="K110" s="2"/>
    </row>
    <row r="111" spans="1:11" ht="27" customHeight="1">
      <c r="A111" s="26" t="s">
        <v>121</v>
      </c>
      <c r="B111" s="28"/>
      <c r="C111" s="56">
        <v>2</v>
      </c>
      <c r="D111" s="48">
        <v>0.17499999999999999</v>
      </c>
      <c r="E111" s="49"/>
      <c r="F111" s="49"/>
      <c r="G111" s="151"/>
      <c r="H111" s="151"/>
      <c r="I111" s="152"/>
      <c r="J111" s="49"/>
      <c r="K111" s="2"/>
    </row>
    <row r="112" spans="1:11" ht="27" customHeight="1">
      <c r="A112" s="26" t="s">
        <v>122</v>
      </c>
      <c r="B112" s="28"/>
      <c r="C112" s="56">
        <v>3</v>
      </c>
      <c r="D112" s="48">
        <v>0.46700000000000003</v>
      </c>
      <c r="E112" s="49"/>
      <c r="F112" s="49"/>
      <c r="G112" s="50">
        <v>1.24</v>
      </c>
      <c r="H112" s="151"/>
      <c r="I112" s="152"/>
      <c r="J112" s="49"/>
      <c r="K112" s="2"/>
    </row>
    <row r="113" spans="1:11" ht="27" customHeight="1">
      <c r="A113" s="26" t="s">
        <v>123</v>
      </c>
      <c r="B113" s="28"/>
      <c r="C113" s="56">
        <v>4</v>
      </c>
      <c r="D113" s="48">
        <v>0.625</v>
      </c>
      <c r="E113" s="48">
        <v>0.14099999999999999</v>
      </c>
      <c r="F113" s="49"/>
      <c r="G113" s="50">
        <v>1.24</v>
      </c>
      <c r="H113" s="151"/>
      <c r="I113" s="152"/>
      <c r="J113" s="49"/>
      <c r="K113" s="2"/>
    </row>
    <row r="114" spans="1:11" ht="27" customHeight="1">
      <c r="A114" s="26" t="s">
        <v>124</v>
      </c>
      <c r="B114" s="28"/>
      <c r="C114" s="56">
        <v>4</v>
      </c>
      <c r="D114" s="48">
        <v>0.21099999999999999</v>
      </c>
      <c r="E114" s="49"/>
      <c r="F114" s="49"/>
      <c r="G114" s="151"/>
      <c r="H114" s="151"/>
      <c r="I114" s="152"/>
      <c r="J114" s="49"/>
      <c r="K114" s="2"/>
    </row>
    <row r="115" spans="1:11" ht="27" customHeight="1">
      <c r="A115" s="26" t="s">
        <v>125</v>
      </c>
      <c r="B115" s="28"/>
      <c r="C115" s="56" t="s">
        <v>20</v>
      </c>
      <c r="D115" s="48">
        <v>0.59099999999999997</v>
      </c>
      <c r="E115" s="48">
        <v>0.13100000000000001</v>
      </c>
      <c r="F115" s="49"/>
      <c r="G115" s="50">
        <v>11.94</v>
      </c>
      <c r="H115" s="151"/>
      <c r="I115" s="152"/>
      <c r="J115" s="49"/>
      <c r="K115" s="2"/>
    </row>
    <row r="116" spans="1:11" ht="27" customHeight="1">
      <c r="A116" s="26" t="s">
        <v>126</v>
      </c>
      <c r="B116" s="28"/>
      <c r="C116" s="56" t="s">
        <v>20</v>
      </c>
      <c r="D116" s="48">
        <v>0.56599999999999995</v>
      </c>
      <c r="E116" s="48">
        <v>0.18099999999999999</v>
      </c>
      <c r="F116" s="49"/>
      <c r="G116" s="50">
        <v>2.86</v>
      </c>
      <c r="H116" s="151"/>
      <c r="I116" s="152"/>
      <c r="J116" s="49"/>
      <c r="K116" s="2"/>
    </row>
    <row r="117" spans="1:11" ht="27" customHeight="1">
      <c r="A117" s="26" t="s">
        <v>127</v>
      </c>
      <c r="B117" s="28"/>
      <c r="C117" s="56" t="s">
        <v>20</v>
      </c>
      <c r="D117" s="48">
        <v>0.44700000000000001</v>
      </c>
      <c r="E117" s="48">
        <v>0.19</v>
      </c>
      <c r="F117" s="49"/>
      <c r="G117" s="50">
        <v>45.38</v>
      </c>
      <c r="H117" s="151"/>
      <c r="I117" s="152"/>
      <c r="J117" s="49"/>
      <c r="K117" s="2"/>
    </row>
    <row r="118" spans="1:11" ht="27" customHeight="1">
      <c r="A118" s="26" t="s">
        <v>574</v>
      </c>
      <c r="B118" s="28"/>
      <c r="C118" s="56">
        <v>0</v>
      </c>
      <c r="D118" s="297">
        <v>3.9380000000000002</v>
      </c>
      <c r="E118" s="298">
        <v>0.255</v>
      </c>
      <c r="F118" s="299">
        <v>0.13200000000000001</v>
      </c>
      <c r="G118" s="50">
        <v>1.24</v>
      </c>
      <c r="H118" s="151"/>
      <c r="I118" s="152"/>
      <c r="J118" s="49"/>
      <c r="K118" s="2"/>
    </row>
    <row r="119" spans="1:11" ht="27" customHeight="1">
      <c r="A119" s="26" t="s">
        <v>575</v>
      </c>
      <c r="B119" s="28"/>
      <c r="C119" s="56">
        <v>0</v>
      </c>
      <c r="D119" s="297">
        <v>2.9670000000000001</v>
      </c>
      <c r="E119" s="298">
        <v>0.219</v>
      </c>
      <c r="F119" s="299">
        <v>0.127</v>
      </c>
      <c r="G119" s="50">
        <v>1.4</v>
      </c>
      <c r="H119" s="151"/>
      <c r="I119" s="152"/>
      <c r="J119" s="49"/>
      <c r="K119" s="2"/>
    </row>
    <row r="120" spans="1:11" ht="27" customHeight="1">
      <c r="A120" s="26" t="s">
        <v>128</v>
      </c>
      <c r="B120" s="28"/>
      <c r="C120" s="56">
        <v>0</v>
      </c>
      <c r="D120" s="297">
        <v>2.3239999999999998</v>
      </c>
      <c r="E120" s="298">
        <v>0.189</v>
      </c>
      <c r="F120" s="299">
        <v>0.122</v>
      </c>
      <c r="G120" s="50">
        <v>3.33</v>
      </c>
      <c r="H120" s="50">
        <v>0.94</v>
      </c>
      <c r="I120" s="153">
        <v>1.81</v>
      </c>
      <c r="J120" s="48">
        <v>6.8000000000000005E-2</v>
      </c>
      <c r="K120" s="2"/>
    </row>
    <row r="121" spans="1:11" ht="27" customHeight="1">
      <c r="A121" s="26" t="s">
        <v>129</v>
      </c>
      <c r="B121" s="28"/>
      <c r="C121" s="56">
        <v>0</v>
      </c>
      <c r="D121" s="297">
        <v>1.9950000000000001</v>
      </c>
      <c r="E121" s="298">
        <v>0.22</v>
      </c>
      <c r="F121" s="299">
        <v>0.17199999999999999</v>
      </c>
      <c r="G121" s="50">
        <v>2.86</v>
      </c>
      <c r="H121" s="50">
        <v>2.19</v>
      </c>
      <c r="I121" s="153">
        <v>2.85</v>
      </c>
      <c r="J121" s="48">
        <v>5.6000000000000001E-2</v>
      </c>
      <c r="K121" s="2"/>
    </row>
    <row r="122" spans="1:11" ht="27" customHeight="1">
      <c r="A122" s="26" t="s">
        <v>130</v>
      </c>
      <c r="B122" s="28"/>
      <c r="C122" s="56">
        <v>0</v>
      </c>
      <c r="D122" s="297">
        <v>2.2559999999999998</v>
      </c>
      <c r="E122" s="298">
        <v>0.24</v>
      </c>
      <c r="F122" s="299">
        <v>0.19</v>
      </c>
      <c r="G122" s="50">
        <v>45.38</v>
      </c>
      <c r="H122" s="50">
        <v>1.83</v>
      </c>
      <c r="I122" s="153">
        <v>2.83</v>
      </c>
      <c r="J122" s="48">
        <v>6.3E-2</v>
      </c>
      <c r="K122" s="2"/>
    </row>
    <row r="123" spans="1:11" ht="27" customHeight="1">
      <c r="A123" s="26" t="s">
        <v>202</v>
      </c>
      <c r="B123" s="28"/>
      <c r="C123" s="56">
        <v>8</v>
      </c>
      <c r="D123" s="48">
        <v>0.64500000000000002</v>
      </c>
      <c r="E123" s="49"/>
      <c r="F123" s="49"/>
      <c r="G123" s="151"/>
      <c r="H123" s="151"/>
      <c r="I123" s="154"/>
      <c r="J123" s="49"/>
      <c r="K123" s="2"/>
    </row>
    <row r="124" spans="1:11" ht="27" customHeight="1">
      <c r="A124" s="26" t="s">
        <v>203</v>
      </c>
      <c r="B124" s="28"/>
      <c r="C124" s="56">
        <v>1</v>
      </c>
      <c r="D124" s="48">
        <v>0.81799999999999995</v>
      </c>
      <c r="E124" s="49"/>
      <c r="F124" s="49"/>
      <c r="G124" s="151"/>
      <c r="H124" s="151"/>
      <c r="I124" s="154"/>
      <c r="J124" s="49"/>
      <c r="K124" s="2"/>
    </row>
    <row r="125" spans="1:11" ht="27" customHeight="1">
      <c r="A125" s="26" t="s">
        <v>204</v>
      </c>
      <c r="B125" s="28"/>
      <c r="C125" s="56">
        <v>1</v>
      </c>
      <c r="D125" s="48">
        <v>1.284</v>
      </c>
      <c r="E125" s="49"/>
      <c r="F125" s="49"/>
      <c r="G125" s="151"/>
      <c r="H125" s="151"/>
      <c r="I125" s="154"/>
      <c r="J125" s="49"/>
      <c r="K125" s="2"/>
    </row>
    <row r="126" spans="1:11" ht="27" customHeight="1">
      <c r="A126" s="26" t="s">
        <v>205</v>
      </c>
      <c r="B126" s="28"/>
      <c r="C126" s="56">
        <v>1</v>
      </c>
      <c r="D126" s="48">
        <v>0.54</v>
      </c>
      <c r="E126" s="49"/>
      <c r="F126" s="49"/>
      <c r="G126" s="151"/>
      <c r="H126" s="151"/>
      <c r="I126" s="154"/>
      <c r="J126" s="49"/>
      <c r="K126" s="2"/>
    </row>
    <row r="127" spans="1:11" ht="27" customHeight="1">
      <c r="A127" s="26" t="s">
        <v>131</v>
      </c>
      <c r="B127" s="28"/>
      <c r="C127" s="56">
        <v>0</v>
      </c>
      <c r="D127" s="300">
        <v>9.8949999999999996</v>
      </c>
      <c r="E127" s="301">
        <v>0.42499999999999999</v>
      </c>
      <c r="F127" s="299">
        <v>0.313</v>
      </c>
      <c r="G127" s="151"/>
      <c r="H127" s="151"/>
      <c r="I127" s="152"/>
      <c r="J127" s="49"/>
      <c r="K127" s="2"/>
    </row>
    <row r="128" spans="1:11" ht="27" customHeight="1">
      <c r="A128" s="26" t="s">
        <v>576</v>
      </c>
      <c r="B128" s="28"/>
      <c r="C128" s="56">
        <v>8</v>
      </c>
      <c r="D128" s="48">
        <v>-0.36899999999999999</v>
      </c>
      <c r="E128" s="49"/>
      <c r="F128" s="49"/>
      <c r="G128" s="50">
        <v>0</v>
      </c>
      <c r="H128" s="151"/>
      <c r="I128" s="152"/>
      <c r="J128" s="49"/>
      <c r="K128" s="2"/>
    </row>
    <row r="129" spans="1:11" ht="27" customHeight="1">
      <c r="A129" s="26" t="s">
        <v>132</v>
      </c>
      <c r="B129" s="28"/>
      <c r="C129" s="56">
        <v>8</v>
      </c>
      <c r="D129" s="48">
        <v>-0.36399999999999999</v>
      </c>
      <c r="E129" s="49"/>
      <c r="F129" s="49"/>
      <c r="G129" s="50">
        <v>0</v>
      </c>
      <c r="H129" s="151"/>
      <c r="I129" s="152"/>
      <c r="J129" s="49"/>
      <c r="K129" s="2"/>
    </row>
    <row r="130" spans="1:11" ht="27" customHeight="1">
      <c r="A130" s="26" t="s">
        <v>133</v>
      </c>
      <c r="B130" s="28"/>
      <c r="C130" s="56">
        <v>0</v>
      </c>
      <c r="D130" s="48">
        <v>-0.36899999999999999</v>
      </c>
      <c r="E130" s="49"/>
      <c r="F130" s="49"/>
      <c r="G130" s="50">
        <v>0</v>
      </c>
      <c r="H130" s="151"/>
      <c r="I130" s="152"/>
      <c r="J130" s="48">
        <v>9.9000000000000005E-2</v>
      </c>
      <c r="K130" s="2"/>
    </row>
    <row r="131" spans="1:11" ht="27" customHeight="1">
      <c r="A131" s="26" t="s">
        <v>134</v>
      </c>
      <c r="B131" s="28"/>
      <c r="C131" s="56">
        <v>0</v>
      </c>
      <c r="D131" s="302">
        <v>-3.464</v>
      </c>
      <c r="E131" s="303">
        <v>-0.129</v>
      </c>
      <c r="F131" s="304">
        <v>-1.7999999999999999E-2</v>
      </c>
      <c r="G131" s="50">
        <v>0</v>
      </c>
      <c r="H131" s="151"/>
      <c r="I131" s="152"/>
      <c r="J131" s="48">
        <v>9.9000000000000005E-2</v>
      </c>
      <c r="K131" s="2"/>
    </row>
    <row r="132" spans="1:11" ht="27" customHeight="1">
      <c r="A132" s="26" t="s">
        <v>135</v>
      </c>
      <c r="B132" s="28"/>
      <c r="C132" s="56">
        <v>0</v>
      </c>
      <c r="D132" s="48">
        <v>-0.36399999999999999</v>
      </c>
      <c r="E132" s="49"/>
      <c r="F132" s="49"/>
      <c r="G132" s="50">
        <v>0</v>
      </c>
      <c r="H132" s="151"/>
      <c r="I132" s="152"/>
      <c r="J132" s="48">
        <v>0.1</v>
      </c>
      <c r="K132" s="2"/>
    </row>
    <row r="133" spans="1:11" ht="27" customHeight="1">
      <c r="A133" s="26" t="s">
        <v>136</v>
      </c>
      <c r="B133" s="28"/>
      <c r="C133" s="56">
        <v>0</v>
      </c>
      <c r="D133" s="302">
        <v>-3.4460000000000002</v>
      </c>
      <c r="E133" s="303">
        <v>-0.123</v>
      </c>
      <c r="F133" s="304">
        <v>-1.6E-2</v>
      </c>
      <c r="G133" s="50">
        <v>0</v>
      </c>
      <c r="H133" s="151"/>
      <c r="I133" s="152"/>
      <c r="J133" s="48">
        <v>0.1</v>
      </c>
      <c r="K133" s="2"/>
    </row>
    <row r="134" spans="1:11" ht="27" customHeight="1">
      <c r="A134" s="26" t="s">
        <v>137</v>
      </c>
      <c r="B134" s="28"/>
      <c r="C134" s="56">
        <v>0</v>
      </c>
      <c r="D134" s="48">
        <v>-0.39500000000000002</v>
      </c>
      <c r="E134" s="49"/>
      <c r="F134" s="49"/>
      <c r="G134" s="50">
        <v>6.5</v>
      </c>
      <c r="H134" s="151"/>
      <c r="I134" s="152"/>
      <c r="J134" s="48">
        <v>0.128</v>
      </c>
      <c r="K134" s="2"/>
    </row>
    <row r="135" spans="1:11" ht="27" customHeight="1">
      <c r="A135" s="26" t="s">
        <v>138</v>
      </c>
      <c r="B135" s="28"/>
      <c r="C135" s="56">
        <v>0</v>
      </c>
      <c r="D135" s="302">
        <v>-3.8660000000000001</v>
      </c>
      <c r="E135" s="303">
        <v>-0.111</v>
      </c>
      <c r="F135" s="304">
        <v>-1.2999999999999999E-2</v>
      </c>
      <c r="G135" s="50">
        <v>6.5</v>
      </c>
      <c r="H135" s="151"/>
      <c r="I135" s="152"/>
      <c r="J135" s="48">
        <v>0.128</v>
      </c>
      <c r="K135" s="2"/>
    </row>
    <row r="136" spans="1:11" ht="27" customHeight="1">
      <c r="A136" s="26" t="s">
        <v>139</v>
      </c>
      <c r="B136" s="28"/>
      <c r="C136" s="56">
        <v>1</v>
      </c>
      <c r="D136" s="48">
        <v>0.46600000000000003</v>
      </c>
      <c r="E136" s="49"/>
      <c r="F136" s="49"/>
      <c r="G136" s="50">
        <v>0.88</v>
      </c>
      <c r="H136" s="151"/>
      <c r="I136" s="152"/>
      <c r="J136" s="49"/>
      <c r="K136" s="2"/>
    </row>
    <row r="137" spans="1:11" ht="27" customHeight="1">
      <c r="A137" s="26" t="s">
        <v>140</v>
      </c>
      <c r="B137" s="28"/>
      <c r="C137" s="56">
        <v>2</v>
      </c>
      <c r="D137" s="48">
        <v>0.59</v>
      </c>
      <c r="E137" s="48">
        <v>0.105</v>
      </c>
      <c r="F137" s="49"/>
      <c r="G137" s="50">
        <v>0.88</v>
      </c>
      <c r="H137" s="151"/>
      <c r="I137" s="152"/>
      <c r="J137" s="49"/>
      <c r="K137" s="2"/>
    </row>
    <row r="138" spans="1:11" ht="27" customHeight="1">
      <c r="A138" s="26" t="s">
        <v>141</v>
      </c>
      <c r="B138" s="28"/>
      <c r="C138" s="56">
        <v>2</v>
      </c>
      <c r="D138" s="48">
        <v>0.124</v>
      </c>
      <c r="E138" s="49"/>
      <c r="F138" s="49"/>
      <c r="G138" s="151"/>
      <c r="H138" s="151"/>
      <c r="I138" s="152"/>
      <c r="J138" s="49"/>
      <c r="K138" s="2"/>
    </row>
    <row r="139" spans="1:11" ht="27" customHeight="1">
      <c r="A139" s="26" t="s">
        <v>142</v>
      </c>
      <c r="B139" s="28"/>
      <c r="C139" s="56">
        <v>3</v>
      </c>
      <c r="D139" s="48">
        <v>0.33</v>
      </c>
      <c r="E139" s="49"/>
      <c r="F139" s="49"/>
      <c r="G139" s="50">
        <v>0.88</v>
      </c>
      <c r="H139" s="151"/>
      <c r="I139" s="152"/>
      <c r="J139" s="49"/>
      <c r="K139" s="2"/>
    </row>
    <row r="140" spans="1:11" ht="27" customHeight="1">
      <c r="A140" s="26" t="s">
        <v>143</v>
      </c>
      <c r="B140" s="28"/>
      <c r="C140" s="56">
        <v>4</v>
      </c>
      <c r="D140" s="48">
        <v>0.442</v>
      </c>
      <c r="E140" s="48">
        <v>9.9000000000000005E-2</v>
      </c>
      <c r="F140" s="49"/>
      <c r="G140" s="50">
        <v>0.88</v>
      </c>
      <c r="H140" s="151"/>
      <c r="I140" s="152"/>
      <c r="J140" s="49"/>
      <c r="K140" s="2"/>
    </row>
    <row r="141" spans="1:11" ht="27" customHeight="1">
      <c r="A141" s="26" t="s">
        <v>144</v>
      </c>
      <c r="B141" s="28"/>
      <c r="C141" s="56">
        <v>4</v>
      </c>
      <c r="D141" s="48">
        <v>0.14899999999999999</v>
      </c>
      <c r="E141" s="49"/>
      <c r="F141" s="49"/>
      <c r="G141" s="151"/>
      <c r="H141" s="151"/>
      <c r="I141" s="152"/>
      <c r="J141" s="49"/>
      <c r="K141" s="2"/>
    </row>
    <row r="142" spans="1:11" ht="27" customHeight="1">
      <c r="A142" s="26" t="s">
        <v>145</v>
      </c>
      <c r="B142" s="28"/>
      <c r="C142" s="56" t="s">
        <v>20</v>
      </c>
      <c r="D142" s="48">
        <v>0.41699999999999998</v>
      </c>
      <c r="E142" s="48">
        <v>9.2999999999999999E-2</v>
      </c>
      <c r="F142" s="49"/>
      <c r="G142" s="50">
        <v>8.44</v>
      </c>
      <c r="H142" s="151"/>
      <c r="I142" s="152"/>
      <c r="J142" s="49"/>
      <c r="K142" s="2"/>
    </row>
    <row r="143" spans="1:11" ht="27" customHeight="1">
      <c r="A143" s="26" t="s">
        <v>146</v>
      </c>
      <c r="B143" s="28"/>
      <c r="C143" s="56" t="s">
        <v>20</v>
      </c>
      <c r="D143" s="48">
        <v>0.4</v>
      </c>
      <c r="E143" s="48">
        <v>0.128</v>
      </c>
      <c r="F143" s="49"/>
      <c r="G143" s="50">
        <v>2.02</v>
      </c>
      <c r="H143" s="151"/>
      <c r="I143" s="152"/>
      <c r="J143" s="49"/>
      <c r="K143" s="2"/>
    </row>
    <row r="144" spans="1:11" ht="27" customHeight="1">
      <c r="A144" s="26" t="s">
        <v>147</v>
      </c>
      <c r="B144" s="28"/>
      <c r="C144" s="56" t="s">
        <v>20</v>
      </c>
      <c r="D144" s="48">
        <v>0.316</v>
      </c>
      <c r="E144" s="48">
        <v>0.13400000000000001</v>
      </c>
      <c r="F144" s="49"/>
      <c r="G144" s="50">
        <v>32.08</v>
      </c>
      <c r="H144" s="151"/>
      <c r="I144" s="152"/>
      <c r="J144" s="49"/>
      <c r="K144" s="2"/>
    </row>
    <row r="145" spans="1:11" ht="27" customHeight="1">
      <c r="A145" s="26" t="s">
        <v>577</v>
      </c>
      <c r="B145" s="28"/>
      <c r="C145" s="56">
        <v>0</v>
      </c>
      <c r="D145" s="297">
        <v>2.7839999999999998</v>
      </c>
      <c r="E145" s="298">
        <v>0.18</v>
      </c>
      <c r="F145" s="299">
        <v>9.2999999999999999E-2</v>
      </c>
      <c r="G145" s="50">
        <v>0.88</v>
      </c>
      <c r="H145" s="151"/>
      <c r="I145" s="152"/>
      <c r="J145" s="49"/>
      <c r="K145" s="2"/>
    </row>
    <row r="146" spans="1:11" ht="27" customHeight="1">
      <c r="A146" s="26" t="s">
        <v>578</v>
      </c>
      <c r="B146" s="28"/>
      <c r="C146" s="56">
        <v>0</v>
      </c>
      <c r="D146" s="297">
        <v>2.0979999999999999</v>
      </c>
      <c r="E146" s="298">
        <v>0.154</v>
      </c>
      <c r="F146" s="299">
        <v>0.09</v>
      </c>
      <c r="G146" s="50">
        <v>0.99</v>
      </c>
      <c r="H146" s="151"/>
      <c r="I146" s="152"/>
      <c r="J146" s="49"/>
      <c r="K146" s="2"/>
    </row>
    <row r="147" spans="1:11" ht="27" customHeight="1">
      <c r="A147" s="26" t="s">
        <v>148</v>
      </c>
      <c r="B147" s="28"/>
      <c r="C147" s="56">
        <v>0</v>
      </c>
      <c r="D147" s="297">
        <v>1.643</v>
      </c>
      <c r="E147" s="298">
        <v>0.13400000000000001</v>
      </c>
      <c r="F147" s="299">
        <v>8.5999999999999993E-2</v>
      </c>
      <c r="G147" s="50">
        <v>2.35</v>
      </c>
      <c r="H147" s="50">
        <v>0.67</v>
      </c>
      <c r="I147" s="153">
        <v>1.28</v>
      </c>
      <c r="J147" s="48">
        <v>4.8000000000000001E-2</v>
      </c>
      <c r="K147" s="2"/>
    </row>
    <row r="148" spans="1:11" ht="27" customHeight="1">
      <c r="A148" s="26" t="s">
        <v>149</v>
      </c>
      <c r="B148" s="28"/>
      <c r="C148" s="56">
        <v>0</v>
      </c>
      <c r="D148" s="297">
        <v>1.41</v>
      </c>
      <c r="E148" s="298">
        <v>0.155</v>
      </c>
      <c r="F148" s="299">
        <v>0.122</v>
      </c>
      <c r="G148" s="50">
        <v>2.02</v>
      </c>
      <c r="H148" s="50">
        <v>1.55</v>
      </c>
      <c r="I148" s="153">
        <v>2.02</v>
      </c>
      <c r="J148" s="48">
        <v>0.04</v>
      </c>
      <c r="K148" s="2"/>
    </row>
    <row r="149" spans="1:11" ht="27" customHeight="1">
      <c r="A149" s="26" t="s">
        <v>150</v>
      </c>
      <c r="B149" s="28"/>
      <c r="C149" s="56">
        <v>0</v>
      </c>
      <c r="D149" s="297">
        <v>1.5940000000000001</v>
      </c>
      <c r="E149" s="298">
        <v>0.16900000000000001</v>
      </c>
      <c r="F149" s="299">
        <v>0.13400000000000001</v>
      </c>
      <c r="G149" s="50">
        <v>32.08</v>
      </c>
      <c r="H149" s="50">
        <v>1.29</v>
      </c>
      <c r="I149" s="153">
        <v>2</v>
      </c>
      <c r="J149" s="48">
        <v>4.3999999999999997E-2</v>
      </c>
      <c r="K149" s="2"/>
    </row>
    <row r="150" spans="1:11" ht="27" customHeight="1">
      <c r="A150" s="26" t="s">
        <v>206</v>
      </c>
      <c r="B150" s="28"/>
      <c r="C150" s="56">
        <v>8</v>
      </c>
      <c r="D150" s="48">
        <v>0.45600000000000002</v>
      </c>
      <c r="E150" s="49"/>
      <c r="F150" s="49"/>
      <c r="G150" s="151"/>
      <c r="H150" s="151"/>
      <c r="I150" s="154"/>
      <c r="J150" s="49"/>
      <c r="K150" s="2"/>
    </row>
    <row r="151" spans="1:11" ht="27" customHeight="1">
      <c r="A151" s="26" t="s">
        <v>207</v>
      </c>
      <c r="B151" s="28"/>
      <c r="C151" s="56">
        <v>1</v>
      </c>
      <c r="D151" s="48">
        <v>0.57799999999999996</v>
      </c>
      <c r="E151" s="49"/>
      <c r="F151" s="49"/>
      <c r="G151" s="151"/>
      <c r="H151" s="151"/>
      <c r="I151" s="154"/>
      <c r="J151" s="49"/>
      <c r="K151" s="2"/>
    </row>
    <row r="152" spans="1:11" ht="27" customHeight="1">
      <c r="A152" s="26" t="s">
        <v>208</v>
      </c>
      <c r="B152" s="28"/>
      <c r="C152" s="56">
        <v>1</v>
      </c>
      <c r="D152" s="48">
        <v>0.90800000000000003</v>
      </c>
      <c r="E152" s="49"/>
      <c r="F152" s="49"/>
      <c r="G152" s="151"/>
      <c r="H152" s="151"/>
      <c r="I152" s="152"/>
      <c r="J152" s="49"/>
      <c r="K152" s="2"/>
    </row>
    <row r="153" spans="1:11" ht="27" customHeight="1">
      <c r="A153" s="26" t="s">
        <v>209</v>
      </c>
      <c r="B153" s="28"/>
      <c r="C153" s="56">
        <v>1</v>
      </c>
      <c r="D153" s="48">
        <v>0.38200000000000001</v>
      </c>
      <c r="E153" s="49"/>
      <c r="F153" s="49"/>
      <c r="G153" s="151"/>
      <c r="H153" s="151"/>
      <c r="I153" s="152"/>
      <c r="J153" s="49"/>
      <c r="K153" s="2"/>
    </row>
    <row r="154" spans="1:11" ht="27" customHeight="1">
      <c r="A154" s="26" t="s">
        <v>151</v>
      </c>
      <c r="B154" s="28"/>
      <c r="C154" s="56">
        <v>0</v>
      </c>
      <c r="D154" s="300">
        <v>6.9939999999999998</v>
      </c>
      <c r="E154" s="301">
        <v>0.3</v>
      </c>
      <c r="F154" s="299">
        <v>0.222</v>
      </c>
      <c r="G154" s="151"/>
      <c r="H154" s="151"/>
      <c r="I154" s="152"/>
      <c r="J154" s="49"/>
      <c r="K154" s="2"/>
    </row>
    <row r="155" spans="1:11" ht="27" customHeight="1">
      <c r="A155" s="26" t="s">
        <v>579</v>
      </c>
      <c r="B155" s="28"/>
      <c r="C155" s="56">
        <v>8</v>
      </c>
      <c r="D155" s="48">
        <v>-0.26100000000000001</v>
      </c>
      <c r="E155" s="49"/>
      <c r="F155" s="49"/>
      <c r="G155" s="50">
        <v>0</v>
      </c>
      <c r="H155" s="151"/>
      <c r="I155" s="152"/>
      <c r="J155" s="49"/>
      <c r="K155" s="2"/>
    </row>
    <row r="156" spans="1:11" ht="27" customHeight="1">
      <c r="A156" s="26" t="s">
        <v>152</v>
      </c>
      <c r="B156" s="28"/>
      <c r="C156" s="56">
        <v>8</v>
      </c>
      <c r="D156" s="48">
        <v>-0.25700000000000001</v>
      </c>
      <c r="E156" s="49"/>
      <c r="F156" s="49"/>
      <c r="G156" s="50">
        <v>0</v>
      </c>
      <c r="H156" s="151"/>
      <c r="I156" s="152"/>
      <c r="J156" s="49"/>
      <c r="K156" s="2"/>
    </row>
    <row r="157" spans="1:11" ht="27" customHeight="1">
      <c r="A157" s="26" t="s">
        <v>153</v>
      </c>
      <c r="B157" s="28"/>
      <c r="C157" s="56">
        <v>0</v>
      </c>
      <c r="D157" s="48">
        <v>-0.26100000000000001</v>
      </c>
      <c r="E157" s="49"/>
      <c r="F157" s="49"/>
      <c r="G157" s="50">
        <v>0</v>
      </c>
      <c r="H157" s="151"/>
      <c r="I157" s="152"/>
      <c r="J157" s="48">
        <v>7.0000000000000007E-2</v>
      </c>
      <c r="K157" s="2"/>
    </row>
    <row r="158" spans="1:11" ht="27" customHeight="1">
      <c r="A158" s="26" t="s">
        <v>154</v>
      </c>
      <c r="B158" s="28"/>
      <c r="C158" s="56">
        <v>0</v>
      </c>
      <c r="D158" s="302">
        <v>-2.4489999999999998</v>
      </c>
      <c r="E158" s="303">
        <v>-9.0999999999999998E-2</v>
      </c>
      <c r="F158" s="304">
        <v>-1.2999999999999999E-2</v>
      </c>
      <c r="G158" s="50">
        <v>0</v>
      </c>
      <c r="H158" s="151"/>
      <c r="I158" s="152"/>
      <c r="J158" s="48">
        <v>7.0000000000000007E-2</v>
      </c>
      <c r="K158" s="2"/>
    </row>
    <row r="159" spans="1:11" ht="27" customHeight="1">
      <c r="A159" s="26" t="s">
        <v>155</v>
      </c>
      <c r="B159" s="28"/>
      <c r="C159" s="56">
        <v>0</v>
      </c>
      <c r="D159" s="48">
        <v>-0.25700000000000001</v>
      </c>
      <c r="E159" s="49"/>
      <c r="F159" s="49"/>
      <c r="G159" s="50">
        <v>0</v>
      </c>
      <c r="H159" s="151"/>
      <c r="I159" s="152"/>
      <c r="J159" s="48">
        <v>7.0000000000000007E-2</v>
      </c>
      <c r="K159" s="2"/>
    </row>
    <row r="160" spans="1:11" ht="27" customHeight="1">
      <c r="A160" s="26" t="s">
        <v>156</v>
      </c>
      <c r="B160" s="28"/>
      <c r="C160" s="56">
        <v>0</v>
      </c>
      <c r="D160" s="302">
        <v>-2.4359999999999999</v>
      </c>
      <c r="E160" s="303">
        <v>-8.6999999999999994E-2</v>
      </c>
      <c r="F160" s="304">
        <v>-1.2E-2</v>
      </c>
      <c r="G160" s="50">
        <v>0</v>
      </c>
      <c r="H160" s="151"/>
      <c r="I160" s="152"/>
      <c r="J160" s="48">
        <v>7.0000000000000007E-2</v>
      </c>
      <c r="K160" s="2"/>
    </row>
    <row r="161" spans="1:11" ht="27" customHeight="1">
      <c r="A161" s="26" t="s">
        <v>157</v>
      </c>
      <c r="B161" s="28"/>
      <c r="C161" s="56">
        <v>0</v>
      </c>
      <c r="D161" s="48">
        <v>-0.27900000000000003</v>
      </c>
      <c r="E161" s="49"/>
      <c r="F161" s="49"/>
      <c r="G161" s="50">
        <v>4.5999999999999996</v>
      </c>
      <c r="H161" s="151"/>
      <c r="I161" s="152"/>
      <c r="J161" s="48">
        <v>9.0999999999999998E-2</v>
      </c>
      <c r="K161" s="2"/>
    </row>
    <row r="162" spans="1:11" ht="27" customHeight="1">
      <c r="A162" s="26" t="s">
        <v>158</v>
      </c>
      <c r="B162" s="28"/>
      <c r="C162" s="56">
        <v>0</v>
      </c>
      <c r="D162" s="302">
        <v>-2.7330000000000001</v>
      </c>
      <c r="E162" s="303">
        <v>-7.9000000000000001E-2</v>
      </c>
      <c r="F162" s="304">
        <v>-8.9999999999999993E-3</v>
      </c>
      <c r="G162" s="50">
        <v>4.5999999999999996</v>
      </c>
      <c r="H162" s="151"/>
      <c r="I162" s="152"/>
      <c r="J162" s="48">
        <v>9.0999999999999998E-2</v>
      </c>
      <c r="K162" s="2"/>
    </row>
    <row r="163" spans="1:11" ht="27" customHeight="1">
      <c r="A163" s="26" t="s">
        <v>159</v>
      </c>
      <c r="B163" s="28"/>
      <c r="C163" s="56">
        <v>1</v>
      </c>
      <c r="D163" s="48">
        <v>0.16500000000000001</v>
      </c>
      <c r="E163" s="49"/>
      <c r="F163" s="49"/>
      <c r="G163" s="50">
        <v>0.31</v>
      </c>
      <c r="H163" s="151"/>
      <c r="I163" s="152"/>
      <c r="J163" s="49"/>
      <c r="K163" s="2"/>
    </row>
    <row r="164" spans="1:11" ht="27" customHeight="1">
      <c r="A164" s="26" t="s">
        <v>160</v>
      </c>
      <c r="B164" s="28"/>
      <c r="C164" s="56">
        <v>2</v>
      </c>
      <c r="D164" s="48">
        <v>0.20899999999999999</v>
      </c>
      <c r="E164" s="48">
        <v>3.6999999999999998E-2</v>
      </c>
      <c r="F164" s="49"/>
      <c r="G164" s="50">
        <v>0.31</v>
      </c>
      <c r="H164" s="151"/>
      <c r="I164" s="152"/>
      <c r="J164" s="49"/>
      <c r="K164" s="2"/>
    </row>
    <row r="165" spans="1:11" ht="27" customHeight="1">
      <c r="A165" s="26" t="s">
        <v>161</v>
      </c>
      <c r="B165" s="28"/>
      <c r="C165" s="56">
        <v>2</v>
      </c>
      <c r="D165" s="48">
        <v>4.3999999999999997E-2</v>
      </c>
      <c r="E165" s="49"/>
      <c r="F165" s="49"/>
      <c r="G165" s="151"/>
      <c r="H165" s="151"/>
      <c r="I165" s="152"/>
      <c r="J165" s="49"/>
      <c r="K165" s="2"/>
    </row>
    <row r="166" spans="1:11" ht="27" customHeight="1">
      <c r="A166" s="26" t="s">
        <v>162</v>
      </c>
      <c r="B166" s="28"/>
      <c r="C166" s="56">
        <v>3</v>
      </c>
      <c r="D166" s="48">
        <v>0.11700000000000001</v>
      </c>
      <c r="E166" s="49"/>
      <c r="F166" s="49"/>
      <c r="G166" s="50">
        <v>0.31</v>
      </c>
      <c r="H166" s="151"/>
      <c r="I166" s="152"/>
      <c r="J166" s="49"/>
      <c r="K166" s="2"/>
    </row>
    <row r="167" spans="1:11" ht="27" customHeight="1">
      <c r="A167" s="26" t="s">
        <v>163</v>
      </c>
      <c r="B167" s="28"/>
      <c r="C167" s="56">
        <v>4</v>
      </c>
      <c r="D167" s="48">
        <v>0.157</v>
      </c>
      <c r="E167" s="48">
        <v>3.5000000000000003E-2</v>
      </c>
      <c r="F167" s="49"/>
      <c r="G167" s="50">
        <v>0.31</v>
      </c>
      <c r="H167" s="151"/>
      <c r="I167" s="152"/>
      <c r="J167" s="49"/>
      <c r="K167" s="2"/>
    </row>
    <row r="168" spans="1:11" ht="27" customHeight="1">
      <c r="A168" s="26" t="s">
        <v>164</v>
      </c>
      <c r="B168" s="28"/>
      <c r="C168" s="56">
        <v>4</v>
      </c>
      <c r="D168" s="48">
        <v>5.2999999999999999E-2</v>
      </c>
      <c r="E168" s="49"/>
      <c r="F168" s="49"/>
      <c r="G168" s="151"/>
      <c r="H168" s="151"/>
      <c r="I168" s="152"/>
      <c r="J168" s="49"/>
      <c r="K168" s="2"/>
    </row>
    <row r="169" spans="1:11" ht="27" customHeight="1">
      <c r="A169" s="26" t="s">
        <v>165</v>
      </c>
      <c r="B169" s="28"/>
      <c r="C169" s="56" t="s">
        <v>20</v>
      </c>
      <c r="D169" s="48">
        <v>0.14799999999999999</v>
      </c>
      <c r="E169" s="48">
        <v>3.3000000000000002E-2</v>
      </c>
      <c r="F169" s="49"/>
      <c r="G169" s="50">
        <v>2.99</v>
      </c>
      <c r="H169" s="151"/>
      <c r="I169" s="152"/>
      <c r="J169" s="49"/>
      <c r="K169" s="2"/>
    </row>
    <row r="170" spans="1:11" ht="27" customHeight="1">
      <c r="A170" s="26" t="s">
        <v>166</v>
      </c>
      <c r="B170" s="28"/>
      <c r="C170" s="56" t="s">
        <v>20</v>
      </c>
      <c r="D170" s="48">
        <v>0.14199999999999999</v>
      </c>
      <c r="E170" s="48">
        <v>4.4999999999999998E-2</v>
      </c>
      <c r="F170" s="49"/>
      <c r="G170" s="50">
        <v>0.72</v>
      </c>
      <c r="H170" s="151"/>
      <c r="I170" s="152"/>
      <c r="J170" s="49"/>
      <c r="K170" s="2"/>
    </row>
    <row r="171" spans="1:11" ht="27" customHeight="1">
      <c r="A171" s="26" t="s">
        <v>167</v>
      </c>
      <c r="B171" s="28"/>
      <c r="C171" s="56" t="s">
        <v>20</v>
      </c>
      <c r="D171" s="48">
        <v>0.112</v>
      </c>
      <c r="E171" s="48">
        <v>4.8000000000000001E-2</v>
      </c>
      <c r="F171" s="49"/>
      <c r="G171" s="50">
        <v>11.38</v>
      </c>
      <c r="H171" s="151"/>
      <c r="I171" s="152"/>
      <c r="J171" s="49"/>
      <c r="K171" s="2"/>
    </row>
    <row r="172" spans="1:11" ht="27" customHeight="1">
      <c r="A172" s="26" t="s">
        <v>580</v>
      </c>
      <c r="B172" s="28"/>
      <c r="C172" s="56">
        <v>0</v>
      </c>
      <c r="D172" s="297">
        <v>0.98799999999999999</v>
      </c>
      <c r="E172" s="298">
        <v>6.4000000000000001E-2</v>
      </c>
      <c r="F172" s="299">
        <v>3.3000000000000002E-2</v>
      </c>
      <c r="G172" s="50">
        <v>0.31</v>
      </c>
      <c r="H172" s="151"/>
      <c r="I172" s="152"/>
      <c r="J172" s="49"/>
      <c r="K172" s="2"/>
    </row>
    <row r="173" spans="1:11" ht="27" customHeight="1">
      <c r="A173" s="26" t="s">
        <v>581</v>
      </c>
      <c r="B173" s="28"/>
      <c r="C173" s="56">
        <v>0</v>
      </c>
      <c r="D173" s="297">
        <v>0.74399999999999999</v>
      </c>
      <c r="E173" s="298">
        <v>5.5E-2</v>
      </c>
      <c r="F173" s="299">
        <v>3.2000000000000001E-2</v>
      </c>
      <c r="G173" s="50">
        <v>0.35</v>
      </c>
      <c r="H173" s="151"/>
      <c r="I173" s="152"/>
      <c r="J173" s="49"/>
      <c r="K173" s="2"/>
    </row>
    <row r="174" spans="1:11" ht="27" customHeight="1">
      <c r="A174" s="26" t="s">
        <v>168</v>
      </c>
      <c r="B174" s="28"/>
      <c r="C174" s="56">
        <v>0</v>
      </c>
      <c r="D174" s="297">
        <v>0.58299999999999996</v>
      </c>
      <c r="E174" s="298">
        <v>4.7E-2</v>
      </c>
      <c r="F174" s="299">
        <v>3.1E-2</v>
      </c>
      <c r="G174" s="50">
        <v>0.83</v>
      </c>
      <c r="H174" s="50">
        <v>0.24</v>
      </c>
      <c r="I174" s="153">
        <v>0.45</v>
      </c>
      <c r="J174" s="48">
        <v>1.7000000000000001E-2</v>
      </c>
      <c r="K174" s="2"/>
    </row>
    <row r="175" spans="1:11" ht="27" customHeight="1">
      <c r="A175" s="26" t="s">
        <v>169</v>
      </c>
      <c r="B175" s="28"/>
      <c r="C175" s="56">
        <v>0</v>
      </c>
      <c r="D175" s="297">
        <v>0.5</v>
      </c>
      <c r="E175" s="298">
        <v>5.5E-2</v>
      </c>
      <c r="F175" s="299">
        <v>4.2999999999999997E-2</v>
      </c>
      <c r="G175" s="50">
        <v>0.72</v>
      </c>
      <c r="H175" s="50">
        <v>0.55000000000000004</v>
      </c>
      <c r="I175" s="153">
        <v>0.72</v>
      </c>
      <c r="J175" s="48">
        <v>1.4E-2</v>
      </c>
      <c r="K175" s="2"/>
    </row>
    <row r="176" spans="1:11" ht="27.75" customHeight="1">
      <c r="A176" s="26" t="s">
        <v>170</v>
      </c>
      <c r="B176" s="28"/>
      <c r="C176" s="56">
        <v>0</v>
      </c>
      <c r="D176" s="297">
        <v>0.56599999999999995</v>
      </c>
      <c r="E176" s="298">
        <v>0.06</v>
      </c>
      <c r="F176" s="299">
        <v>4.8000000000000001E-2</v>
      </c>
      <c r="G176" s="50">
        <v>11.38</v>
      </c>
      <c r="H176" s="50">
        <v>0.46</v>
      </c>
      <c r="I176" s="153">
        <v>0.71</v>
      </c>
      <c r="J176" s="48">
        <v>1.6E-2</v>
      </c>
      <c r="K176" s="2"/>
    </row>
    <row r="177" spans="1:11" ht="27.75" customHeight="1">
      <c r="A177" s="26" t="s">
        <v>210</v>
      </c>
      <c r="B177" s="28"/>
      <c r="C177" s="56">
        <v>8</v>
      </c>
      <c r="D177" s="48">
        <v>0.16200000000000001</v>
      </c>
      <c r="E177" s="49"/>
      <c r="F177" s="49"/>
      <c r="G177" s="151"/>
      <c r="H177" s="151"/>
      <c r="I177" s="154"/>
      <c r="J177" s="49"/>
      <c r="K177" s="2"/>
    </row>
    <row r="178" spans="1:11" ht="27.75" customHeight="1">
      <c r="A178" s="26" t="s">
        <v>211</v>
      </c>
      <c r="B178" s="28"/>
      <c r="C178" s="56">
        <v>1</v>
      </c>
      <c r="D178" s="48">
        <v>0.20499999999999999</v>
      </c>
      <c r="E178" s="49"/>
      <c r="F178" s="49"/>
      <c r="G178" s="151"/>
      <c r="H178" s="151"/>
      <c r="I178" s="154"/>
      <c r="J178" s="49"/>
      <c r="K178" s="2"/>
    </row>
    <row r="179" spans="1:11" ht="27.75" customHeight="1">
      <c r="A179" s="26" t="s">
        <v>212</v>
      </c>
      <c r="B179" s="28"/>
      <c r="C179" s="56">
        <v>1</v>
      </c>
      <c r="D179" s="48">
        <v>0.32200000000000001</v>
      </c>
      <c r="E179" s="49"/>
      <c r="F179" s="49"/>
      <c r="G179" s="151"/>
      <c r="H179" s="151"/>
      <c r="I179" s="152"/>
      <c r="J179" s="49"/>
      <c r="K179" s="2"/>
    </row>
    <row r="180" spans="1:11" ht="27.75" customHeight="1">
      <c r="A180" s="26" t="s">
        <v>213</v>
      </c>
      <c r="B180" s="28"/>
      <c r="C180" s="56">
        <v>1</v>
      </c>
      <c r="D180" s="48">
        <v>0.13500000000000001</v>
      </c>
      <c r="E180" s="49"/>
      <c r="F180" s="49"/>
      <c r="G180" s="151"/>
      <c r="H180" s="151"/>
      <c r="I180" s="152"/>
      <c r="J180" s="49"/>
      <c r="K180" s="2"/>
    </row>
    <row r="181" spans="1:11" ht="27.75" customHeight="1">
      <c r="A181" s="26" t="s">
        <v>171</v>
      </c>
      <c r="B181" s="28"/>
      <c r="C181" s="56">
        <v>0</v>
      </c>
      <c r="D181" s="300">
        <v>2.4809999999999999</v>
      </c>
      <c r="E181" s="301">
        <v>0.107</v>
      </c>
      <c r="F181" s="299">
        <v>7.9000000000000001E-2</v>
      </c>
      <c r="G181" s="151"/>
      <c r="H181" s="151"/>
      <c r="I181" s="152"/>
      <c r="J181" s="49"/>
      <c r="K181" s="2"/>
    </row>
    <row r="182" spans="1:11" ht="27.75" customHeight="1">
      <c r="A182" s="26" t="s">
        <v>582</v>
      </c>
      <c r="B182" s="28"/>
      <c r="C182" s="56">
        <v>8</v>
      </c>
      <c r="D182" s="48">
        <v>-9.2999999999999999E-2</v>
      </c>
      <c r="E182" s="49"/>
      <c r="F182" s="49"/>
      <c r="G182" s="50">
        <v>0</v>
      </c>
      <c r="H182" s="151"/>
      <c r="I182" s="152"/>
      <c r="J182" s="49"/>
      <c r="K182" s="2"/>
    </row>
    <row r="183" spans="1:11" ht="27.75" customHeight="1">
      <c r="A183" s="26" t="s">
        <v>172</v>
      </c>
      <c r="B183" s="28"/>
      <c r="C183" s="56">
        <v>8</v>
      </c>
      <c r="D183" s="48">
        <v>-9.0999999999999998E-2</v>
      </c>
      <c r="E183" s="49"/>
      <c r="F183" s="49"/>
      <c r="G183" s="50">
        <v>0</v>
      </c>
      <c r="H183" s="151"/>
      <c r="I183" s="152"/>
      <c r="J183" s="49"/>
      <c r="K183" s="2"/>
    </row>
    <row r="184" spans="1:11" ht="27.75" customHeight="1">
      <c r="A184" s="26" t="s">
        <v>173</v>
      </c>
      <c r="B184" s="28"/>
      <c r="C184" s="56">
        <v>0</v>
      </c>
      <c r="D184" s="48">
        <v>-9.2999999999999999E-2</v>
      </c>
      <c r="E184" s="49"/>
      <c r="F184" s="49"/>
      <c r="G184" s="50">
        <v>0</v>
      </c>
      <c r="H184" s="151"/>
      <c r="I184" s="152"/>
      <c r="J184" s="48">
        <v>2.5000000000000001E-2</v>
      </c>
      <c r="K184" s="2"/>
    </row>
    <row r="185" spans="1:11" ht="27.75" customHeight="1">
      <c r="A185" s="26" t="s">
        <v>174</v>
      </c>
      <c r="B185" s="28"/>
      <c r="C185" s="56">
        <v>0</v>
      </c>
      <c r="D185" s="302">
        <v>-0.86899999999999999</v>
      </c>
      <c r="E185" s="303">
        <v>-3.2000000000000001E-2</v>
      </c>
      <c r="F185" s="304">
        <v>-4.0000000000000001E-3</v>
      </c>
      <c r="G185" s="50">
        <v>0</v>
      </c>
      <c r="H185" s="151"/>
      <c r="I185" s="152"/>
      <c r="J185" s="48">
        <v>2.5000000000000001E-2</v>
      </c>
      <c r="K185" s="2"/>
    </row>
    <row r="186" spans="1:11" ht="27.75" customHeight="1">
      <c r="A186" s="26" t="s">
        <v>175</v>
      </c>
      <c r="B186" s="28"/>
      <c r="C186" s="56">
        <v>0</v>
      </c>
      <c r="D186" s="48">
        <v>-9.0999999999999998E-2</v>
      </c>
      <c r="E186" s="49"/>
      <c r="F186" s="49"/>
      <c r="G186" s="50">
        <v>0</v>
      </c>
      <c r="H186" s="151"/>
      <c r="I186" s="152"/>
      <c r="J186" s="48">
        <v>2.5000000000000001E-2</v>
      </c>
      <c r="K186" s="2"/>
    </row>
    <row r="187" spans="1:11" ht="27.75" customHeight="1">
      <c r="A187" s="26" t="s">
        <v>176</v>
      </c>
      <c r="B187" s="28"/>
      <c r="C187" s="56">
        <v>0</v>
      </c>
      <c r="D187" s="302">
        <v>-0.86399999999999999</v>
      </c>
      <c r="E187" s="303">
        <v>-3.1E-2</v>
      </c>
      <c r="F187" s="304">
        <v>-4.0000000000000001E-3</v>
      </c>
      <c r="G187" s="50">
        <v>0</v>
      </c>
      <c r="H187" s="151"/>
      <c r="I187" s="152"/>
      <c r="J187" s="48">
        <v>2.5000000000000001E-2</v>
      </c>
      <c r="K187" s="2"/>
    </row>
    <row r="188" spans="1:11" ht="27.75" customHeight="1">
      <c r="A188" s="26" t="s">
        <v>177</v>
      </c>
      <c r="B188" s="28"/>
      <c r="C188" s="56">
        <v>0</v>
      </c>
      <c r="D188" s="48">
        <v>-9.9000000000000005E-2</v>
      </c>
      <c r="E188" s="49"/>
      <c r="F188" s="49"/>
      <c r="G188" s="50">
        <v>1.63</v>
      </c>
      <c r="H188" s="151"/>
      <c r="I188" s="152"/>
      <c r="J188" s="48">
        <v>3.2000000000000001E-2</v>
      </c>
      <c r="K188" s="2"/>
    </row>
    <row r="189" spans="1:11" ht="27.75" customHeight="1">
      <c r="A189" s="26" t="s">
        <v>178</v>
      </c>
      <c r="B189" s="28"/>
      <c r="C189" s="56">
        <v>0</v>
      </c>
      <c r="D189" s="302">
        <v>-0.97</v>
      </c>
      <c r="E189" s="303">
        <v>-2.8000000000000001E-2</v>
      </c>
      <c r="F189" s="304">
        <v>-3.0000000000000001E-3</v>
      </c>
      <c r="G189" s="50">
        <v>1.63</v>
      </c>
      <c r="H189" s="151"/>
      <c r="I189" s="152"/>
      <c r="J189" s="48">
        <v>3.2000000000000001E-2</v>
      </c>
      <c r="K189" s="2"/>
    </row>
  </sheetData>
  <mergeCells count="12">
    <mergeCell ref="B1:D1"/>
    <mergeCell ref="F1:H1"/>
    <mergeCell ref="A2:J2"/>
    <mergeCell ref="A4:D4"/>
    <mergeCell ref="F4:J4"/>
    <mergeCell ref="F5:G5"/>
    <mergeCell ref="H9:J9"/>
    <mergeCell ref="F6:G6"/>
    <mergeCell ref="F7:G7"/>
    <mergeCell ref="B8:D8"/>
    <mergeCell ref="F8:G8"/>
    <mergeCell ref="F9:G9"/>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9"/>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4" ht="27.75" customHeight="1">
      <c r="A1" s="14" t="s">
        <v>87</v>
      </c>
      <c r="B1" s="379"/>
      <c r="C1" s="379"/>
      <c r="D1" s="379"/>
      <c r="F1" s="380"/>
      <c r="G1" s="380"/>
      <c r="H1" s="380"/>
      <c r="I1" s="4"/>
      <c r="J1" s="2"/>
      <c r="K1" s="2"/>
    </row>
    <row r="2" spans="1:14" ht="31.5" customHeight="1">
      <c r="A2" s="381" t="str">
        <f>Overview!B4&amp; " - Effective from "&amp;Overview!D4&amp;" - "&amp;Overview!E4&amp;" LDNO tariffs in WPD South Wales Area (GSP Group _K)"</f>
        <v>Southern Electric Power Distribution plc - Effective from 1 April 2020 - Final LDNO tariffs in WPD South Wales Area (GSP Group _K)</v>
      </c>
      <c r="B2" s="381"/>
      <c r="C2" s="381"/>
      <c r="D2" s="381"/>
      <c r="E2" s="381"/>
      <c r="F2" s="381"/>
      <c r="G2" s="381"/>
      <c r="H2" s="381"/>
      <c r="I2" s="381"/>
      <c r="J2" s="381"/>
    </row>
    <row r="3" spans="1:14" ht="8.25" customHeight="1">
      <c r="A3" s="97"/>
      <c r="B3" s="97"/>
      <c r="C3" s="97"/>
      <c r="D3" s="97"/>
      <c r="E3" s="97"/>
      <c r="F3" s="97"/>
      <c r="G3" s="97"/>
      <c r="H3" s="97"/>
      <c r="I3" s="97"/>
      <c r="J3" s="97"/>
    </row>
    <row r="4" spans="1:14" s="117" customFormat="1" ht="27" customHeight="1">
      <c r="A4" s="381" t="s">
        <v>496</v>
      </c>
      <c r="B4" s="381"/>
      <c r="C4" s="381"/>
      <c r="D4" s="381"/>
      <c r="E4" s="173"/>
      <c r="F4" s="381" t="s">
        <v>495</v>
      </c>
      <c r="G4" s="381"/>
      <c r="H4" s="381"/>
      <c r="I4" s="381"/>
      <c r="J4" s="381"/>
      <c r="K4" s="174"/>
      <c r="L4" s="174"/>
    </row>
    <row r="5" spans="1:14" s="117" customFormat="1" ht="32.25" customHeight="1">
      <c r="A5" s="175" t="s">
        <v>80</v>
      </c>
      <c r="B5" s="176" t="s">
        <v>487</v>
      </c>
      <c r="C5" s="177" t="s">
        <v>488</v>
      </c>
      <c r="D5" s="178" t="s">
        <v>489</v>
      </c>
      <c r="E5" s="97"/>
      <c r="F5" s="382"/>
      <c r="G5" s="383"/>
      <c r="H5" s="179" t="s">
        <v>493</v>
      </c>
      <c r="I5" s="180" t="s">
        <v>494</v>
      </c>
      <c r="J5" s="178" t="s">
        <v>489</v>
      </c>
      <c r="K5" s="97"/>
      <c r="L5" s="174"/>
      <c r="M5" s="174"/>
    </row>
    <row r="6" spans="1:14" ht="36.75" customHeight="1">
      <c r="A6" s="237" t="s">
        <v>725</v>
      </c>
      <c r="B6" s="244" t="s">
        <v>757</v>
      </c>
      <c r="C6" s="251" t="s">
        <v>758</v>
      </c>
      <c r="D6" s="249" t="s">
        <v>759</v>
      </c>
      <c r="E6" s="93"/>
      <c r="F6" s="338" t="s">
        <v>768</v>
      </c>
      <c r="G6" s="338"/>
      <c r="H6" s="244" t="s">
        <v>757</v>
      </c>
      <c r="I6" s="245" t="s">
        <v>758</v>
      </c>
      <c r="J6" s="245" t="s">
        <v>759</v>
      </c>
      <c r="K6" s="93"/>
      <c r="L6" s="93"/>
      <c r="M6" s="4"/>
      <c r="N6" s="4"/>
    </row>
    <row r="7" spans="1:14" ht="49.5" customHeight="1">
      <c r="A7" s="237" t="s">
        <v>730</v>
      </c>
      <c r="B7" s="247"/>
      <c r="C7" s="212" t="s">
        <v>761</v>
      </c>
      <c r="D7" s="245" t="s">
        <v>764</v>
      </c>
      <c r="E7" s="93"/>
      <c r="F7" s="338" t="s">
        <v>772</v>
      </c>
      <c r="G7" s="338"/>
      <c r="H7" s="247"/>
      <c r="I7" s="245" t="s">
        <v>763</v>
      </c>
      <c r="J7" s="245" t="s">
        <v>759</v>
      </c>
      <c r="K7" s="93"/>
      <c r="L7" s="93"/>
      <c r="M7" s="4"/>
      <c r="N7" s="4"/>
    </row>
    <row r="8" spans="1:14" ht="51.75" customHeight="1">
      <c r="A8" s="210" t="s">
        <v>81</v>
      </c>
      <c r="B8" s="332" t="s">
        <v>82</v>
      </c>
      <c r="C8" s="332"/>
      <c r="D8" s="332"/>
      <c r="E8" s="93"/>
      <c r="F8" s="338" t="s">
        <v>730</v>
      </c>
      <c r="G8" s="338"/>
      <c r="H8" s="247"/>
      <c r="I8" s="245" t="s">
        <v>761</v>
      </c>
      <c r="J8" s="245" t="s">
        <v>764</v>
      </c>
      <c r="K8" s="93"/>
      <c r="L8" s="93"/>
      <c r="M8" s="4"/>
      <c r="N8" s="4"/>
    </row>
    <row r="9" spans="1:14" s="87" customFormat="1" ht="22.5" customHeight="1">
      <c r="A9" s="216"/>
      <c r="B9" s="217"/>
      <c r="C9" s="218"/>
      <c r="D9" s="217"/>
      <c r="E9" s="204"/>
      <c r="F9" s="347" t="s">
        <v>81</v>
      </c>
      <c r="G9" s="347"/>
      <c r="H9" s="348" t="s">
        <v>82</v>
      </c>
      <c r="I9" s="349"/>
      <c r="J9" s="350"/>
      <c r="K9" s="93"/>
      <c r="L9" s="93"/>
      <c r="M9" s="59"/>
      <c r="N9" s="59"/>
    </row>
    <row r="10" spans="1:14" s="95" customFormat="1" ht="39" customHeight="1">
      <c r="A10" s="93"/>
      <c r="B10" s="93"/>
      <c r="C10" s="93"/>
      <c r="D10" s="93"/>
      <c r="E10" s="93"/>
      <c r="F10" s="98"/>
      <c r="G10" s="98"/>
      <c r="H10" s="99"/>
      <c r="I10" s="99"/>
      <c r="J10" s="99"/>
      <c r="K10" s="94"/>
      <c r="L10" s="94"/>
    </row>
    <row r="11" spans="1:14" ht="66" customHeight="1">
      <c r="A11" s="42" t="s">
        <v>683</v>
      </c>
      <c r="B11" s="42" t="s">
        <v>193</v>
      </c>
      <c r="C11" s="25" t="s">
        <v>92</v>
      </c>
      <c r="D11" s="293" t="s">
        <v>629</v>
      </c>
      <c r="E11" s="293" t="s">
        <v>630</v>
      </c>
      <c r="F11" s="293" t="s">
        <v>631</v>
      </c>
      <c r="G11" s="25" t="s">
        <v>93</v>
      </c>
      <c r="H11" s="25" t="s">
        <v>94</v>
      </c>
      <c r="I11" s="25" t="s">
        <v>684</v>
      </c>
      <c r="J11" s="25" t="s">
        <v>452</v>
      </c>
      <c r="K11" s="2"/>
    </row>
    <row r="12" spans="1:14" ht="27" customHeight="1">
      <c r="A12" s="26" t="s">
        <v>21</v>
      </c>
      <c r="B12" s="28"/>
      <c r="C12" s="53">
        <v>1</v>
      </c>
      <c r="D12" s="48">
        <v>1.9379999999999999</v>
      </c>
      <c r="E12" s="49"/>
      <c r="F12" s="49"/>
      <c r="G12" s="50">
        <v>2.95</v>
      </c>
      <c r="H12" s="151"/>
      <c r="I12" s="152"/>
      <c r="J12" s="49"/>
      <c r="K12" s="2"/>
    </row>
    <row r="13" spans="1:14" ht="27" customHeight="1">
      <c r="A13" s="26" t="s">
        <v>22</v>
      </c>
      <c r="B13" s="28"/>
      <c r="C13" s="53">
        <v>2</v>
      </c>
      <c r="D13" s="48">
        <v>2.0510000000000002</v>
      </c>
      <c r="E13" s="48">
        <v>1.008</v>
      </c>
      <c r="F13" s="49"/>
      <c r="G13" s="50">
        <v>2.95</v>
      </c>
      <c r="H13" s="151"/>
      <c r="I13" s="152"/>
      <c r="J13" s="49"/>
      <c r="K13" s="2"/>
    </row>
    <row r="14" spans="1:14" ht="27" customHeight="1">
      <c r="A14" s="26" t="s">
        <v>23</v>
      </c>
      <c r="B14" s="28"/>
      <c r="C14" s="53">
        <v>2</v>
      </c>
      <c r="D14" s="48">
        <v>0.999</v>
      </c>
      <c r="E14" s="49"/>
      <c r="F14" s="49"/>
      <c r="G14" s="151"/>
      <c r="H14" s="151"/>
      <c r="I14" s="152"/>
      <c r="J14" s="49"/>
      <c r="K14" s="2"/>
    </row>
    <row r="15" spans="1:14" ht="27" customHeight="1">
      <c r="A15" s="26" t="s">
        <v>24</v>
      </c>
      <c r="B15" s="28"/>
      <c r="C15" s="53">
        <v>3</v>
      </c>
      <c r="D15" s="48">
        <v>1.5680000000000001</v>
      </c>
      <c r="E15" s="49"/>
      <c r="F15" s="49"/>
      <c r="G15" s="50">
        <v>5.89</v>
      </c>
      <c r="H15" s="151"/>
      <c r="I15" s="152"/>
      <c r="J15" s="49"/>
      <c r="K15" s="2"/>
    </row>
    <row r="16" spans="1:14" ht="27" customHeight="1">
      <c r="A16" s="26" t="s">
        <v>25</v>
      </c>
      <c r="B16" s="28"/>
      <c r="C16" s="53">
        <v>4</v>
      </c>
      <c r="D16" s="48">
        <v>1.831</v>
      </c>
      <c r="E16" s="48">
        <v>1.0109999999999999</v>
      </c>
      <c r="F16" s="49"/>
      <c r="G16" s="50">
        <v>5.89</v>
      </c>
      <c r="H16" s="151"/>
      <c r="I16" s="152"/>
      <c r="J16" s="49"/>
      <c r="K16" s="2"/>
    </row>
    <row r="17" spans="1:11" ht="27" customHeight="1">
      <c r="A17" s="26" t="s">
        <v>26</v>
      </c>
      <c r="B17" s="28"/>
      <c r="C17" s="53">
        <v>4</v>
      </c>
      <c r="D17" s="48">
        <v>1</v>
      </c>
      <c r="E17" s="49"/>
      <c r="F17" s="49"/>
      <c r="G17" s="151"/>
      <c r="H17" s="151"/>
      <c r="I17" s="152"/>
      <c r="J17" s="49"/>
      <c r="K17" s="2"/>
    </row>
    <row r="18" spans="1:11" ht="27" customHeight="1">
      <c r="A18" s="26" t="s">
        <v>27</v>
      </c>
      <c r="B18" s="28"/>
      <c r="C18" s="53" t="s">
        <v>20</v>
      </c>
      <c r="D18" s="48">
        <v>1.722</v>
      </c>
      <c r="E18" s="48">
        <v>0.97499999999999998</v>
      </c>
      <c r="F18" s="49"/>
      <c r="G18" s="50">
        <v>26.51</v>
      </c>
      <c r="H18" s="151"/>
      <c r="I18" s="152"/>
      <c r="J18" s="49"/>
      <c r="K18" s="2"/>
    </row>
    <row r="19" spans="1:11" ht="27" customHeight="1">
      <c r="A19" s="26" t="s">
        <v>562</v>
      </c>
      <c r="B19" s="28"/>
      <c r="C19" s="295" t="s">
        <v>6783</v>
      </c>
      <c r="D19" s="156">
        <v>7.6669999999999998</v>
      </c>
      <c r="E19" s="157">
        <v>1.3720000000000001</v>
      </c>
      <c r="F19" s="158">
        <v>1.0049999999999999</v>
      </c>
      <c r="G19" s="50">
        <v>2.95</v>
      </c>
      <c r="H19" s="151"/>
      <c r="I19" s="152"/>
      <c r="J19" s="49"/>
      <c r="K19" s="2"/>
    </row>
    <row r="20" spans="1:11" ht="27" customHeight="1">
      <c r="A20" s="26" t="s">
        <v>563</v>
      </c>
      <c r="B20" s="28"/>
      <c r="C20" s="295" t="s">
        <v>6783</v>
      </c>
      <c r="D20" s="156">
        <v>6.7</v>
      </c>
      <c r="E20" s="157">
        <v>1.2969999999999999</v>
      </c>
      <c r="F20" s="158">
        <v>0.98199999999999998</v>
      </c>
      <c r="G20" s="50">
        <v>5.89</v>
      </c>
      <c r="H20" s="151"/>
      <c r="I20" s="152"/>
      <c r="J20" s="49"/>
      <c r="K20" s="2"/>
    </row>
    <row r="21" spans="1:11" ht="27" customHeight="1">
      <c r="A21" s="26" t="s">
        <v>28</v>
      </c>
      <c r="B21" s="28"/>
      <c r="C21" s="295" t="s">
        <v>6783</v>
      </c>
      <c r="D21" s="156">
        <v>5.4349999999999996</v>
      </c>
      <c r="E21" s="157">
        <v>1.194</v>
      </c>
      <c r="F21" s="158">
        <v>0.96</v>
      </c>
      <c r="G21" s="50">
        <v>8.89</v>
      </c>
      <c r="H21" s="50">
        <v>2.14</v>
      </c>
      <c r="I21" s="153">
        <v>4.58</v>
      </c>
      <c r="J21" s="48">
        <v>0.188</v>
      </c>
      <c r="K21" s="2"/>
    </row>
    <row r="22" spans="1:11" ht="27" customHeight="1">
      <c r="A22" s="26" t="s">
        <v>185</v>
      </c>
      <c r="B22" s="28"/>
      <c r="C22" s="53">
        <v>8</v>
      </c>
      <c r="D22" s="48">
        <v>2.1619999999999999</v>
      </c>
      <c r="E22" s="49"/>
      <c r="F22" s="49"/>
      <c r="G22" s="151"/>
      <c r="H22" s="151"/>
      <c r="I22" s="152"/>
      <c r="J22" s="49"/>
      <c r="K22" s="2"/>
    </row>
    <row r="23" spans="1:11" ht="27" customHeight="1">
      <c r="A23" s="26" t="s">
        <v>186</v>
      </c>
      <c r="B23" s="28"/>
      <c r="C23" s="53">
        <v>1</v>
      </c>
      <c r="D23" s="48">
        <v>2.3370000000000002</v>
      </c>
      <c r="E23" s="49"/>
      <c r="F23" s="49"/>
      <c r="G23" s="151"/>
      <c r="H23" s="151"/>
      <c r="I23" s="152"/>
      <c r="J23" s="49"/>
      <c r="K23" s="2"/>
    </row>
    <row r="24" spans="1:11" ht="27" customHeight="1">
      <c r="A24" s="26" t="s">
        <v>187</v>
      </c>
      <c r="B24" s="28"/>
      <c r="C24" s="53">
        <v>1</v>
      </c>
      <c r="D24" s="48">
        <v>2.86</v>
      </c>
      <c r="E24" s="49"/>
      <c r="F24" s="49"/>
      <c r="G24" s="151"/>
      <c r="H24" s="151"/>
      <c r="I24" s="152"/>
      <c r="J24" s="49"/>
      <c r="K24" s="2"/>
    </row>
    <row r="25" spans="1:11" ht="27" customHeight="1">
      <c r="A25" s="26" t="s">
        <v>188</v>
      </c>
      <c r="B25" s="28"/>
      <c r="C25" s="53">
        <v>1</v>
      </c>
      <c r="D25" s="48">
        <v>1.9930000000000001</v>
      </c>
      <c r="E25" s="49"/>
      <c r="F25" s="49"/>
      <c r="G25" s="151"/>
      <c r="H25" s="151"/>
      <c r="I25" s="152"/>
      <c r="J25" s="49"/>
      <c r="K25" s="2"/>
    </row>
    <row r="26" spans="1:11" ht="27" customHeight="1">
      <c r="A26" s="26" t="s">
        <v>29</v>
      </c>
      <c r="B26" s="28"/>
      <c r="C26" s="295" t="s">
        <v>6783</v>
      </c>
      <c r="D26" s="159">
        <v>16.847000000000001</v>
      </c>
      <c r="E26" s="160">
        <v>2.0840000000000001</v>
      </c>
      <c r="F26" s="158">
        <v>1.597</v>
      </c>
      <c r="G26" s="151"/>
      <c r="H26" s="151"/>
      <c r="I26" s="152"/>
      <c r="J26" s="49"/>
      <c r="K26" s="2"/>
    </row>
    <row r="27" spans="1:11" ht="27" customHeight="1">
      <c r="A27" s="26" t="s">
        <v>564</v>
      </c>
      <c r="B27" s="28"/>
      <c r="C27" s="53" t="s">
        <v>2254</v>
      </c>
      <c r="D27" s="48">
        <v>-0.83899999999999997</v>
      </c>
      <c r="E27" s="49"/>
      <c r="F27" s="49"/>
      <c r="G27" s="151"/>
      <c r="H27" s="151"/>
      <c r="I27" s="152"/>
      <c r="J27" s="49"/>
      <c r="K27" s="2"/>
    </row>
    <row r="28" spans="1:11" ht="27" customHeight="1">
      <c r="A28" s="26" t="s">
        <v>30</v>
      </c>
      <c r="B28" s="28"/>
      <c r="C28" s="295" t="s">
        <v>6783</v>
      </c>
      <c r="D28" s="48">
        <v>-0.83899999999999997</v>
      </c>
      <c r="E28" s="49"/>
      <c r="F28" s="49"/>
      <c r="G28" s="151"/>
      <c r="H28" s="151"/>
      <c r="I28" s="152"/>
      <c r="J28" s="48">
        <v>0.30199999999999999</v>
      </c>
      <c r="K28" s="2"/>
    </row>
    <row r="29" spans="1:11" ht="27" customHeight="1">
      <c r="A29" s="26" t="s">
        <v>31</v>
      </c>
      <c r="B29" s="28"/>
      <c r="C29" s="295" t="s">
        <v>6783</v>
      </c>
      <c r="D29" s="156">
        <v>-7.0289999999999999</v>
      </c>
      <c r="E29" s="157">
        <v>-0.54400000000000004</v>
      </c>
      <c r="F29" s="158">
        <v>-0.16600000000000001</v>
      </c>
      <c r="G29" s="151"/>
      <c r="H29" s="151"/>
      <c r="I29" s="152"/>
      <c r="J29" s="48">
        <v>0.30199999999999999</v>
      </c>
      <c r="K29" s="2"/>
    </row>
    <row r="30" spans="1:11" ht="27" customHeight="1">
      <c r="A30" s="26" t="s">
        <v>32</v>
      </c>
      <c r="B30" s="28"/>
      <c r="C30" s="53">
        <v>1</v>
      </c>
      <c r="D30" s="48">
        <v>1.153</v>
      </c>
      <c r="E30" s="49"/>
      <c r="F30" s="49"/>
      <c r="G30" s="50">
        <v>1.76</v>
      </c>
      <c r="H30" s="151"/>
      <c r="I30" s="152"/>
      <c r="J30" s="49"/>
      <c r="K30" s="2"/>
    </row>
    <row r="31" spans="1:11" ht="27" customHeight="1">
      <c r="A31" s="26" t="s">
        <v>33</v>
      </c>
      <c r="B31" s="28"/>
      <c r="C31" s="53">
        <v>2</v>
      </c>
      <c r="D31" s="48">
        <v>1.22</v>
      </c>
      <c r="E31" s="48">
        <v>0.6</v>
      </c>
      <c r="F31" s="49"/>
      <c r="G31" s="50">
        <v>1.76</v>
      </c>
      <c r="H31" s="151"/>
      <c r="I31" s="152"/>
      <c r="J31" s="49"/>
      <c r="K31" s="2"/>
    </row>
    <row r="32" spans="1:11" ht="27" customHeight="1">
      <c r="A32" s="26" t="s">
        <v>34</v>
      </c>
      <c r="B32" s="28"/>
      <c r="C32" s="53">
        <v>2</v>
      </c>
      <c r="D32" s="48">
        <v>0.59399999999999997</v>
      </c>
      <c r="E32" s="49"/>
      <c r="F32" s="49"/>
      <c r="G32" s="151"/>
      <c r="H32" s="151"/>
      <c r="I32" s="152"/>
      <c r="J32" s="49"/>
      <c r="K32" s="2"/>
    </row>
    <row r="33" spans="1:11" ht="27" customHeight="1">
      <c r="A33" s="26" t="s">
        <v>35</v>
      </c>
      <c r="B33" s="28"/>
      <c r="C33" s="53">
        <v>3</v>
      </c>
      <c r="D33" s="48">
        <v>0.93300000000000005</v>
      </c>
      <c r="E33" s="49"/>
      <c r="F33" s="49"/>
      <c r="G33" s="50">
        <v>3.5</v>
      </c>
      <c r="H33" s="151"/>
      <c r="I33" s="152"/>
      <c r="J33" s="49"/>
      <c r="K33" s="2"/>
    </row>
    <row r="34" spans="1:11" ht="27" customHeight="1">
      <c r="A34" s="26" t="s">
        <v>36</v>
      </c>
      <c r="B34" s="28"/>
      <c r="C34" s="53">
        <v>4</v>
      </c>
      <c r="D34" s="48">
        <v>1.089</v>
      </c>
      <c r="E34" s="48">
        <v>0.60099999999999998</v>
      </c>
      <c r="F34" s="49"/>
      <c r="G34" s="50">
        <v>3.5</v>
      </c>
      <c r="H34" s="151"/>
      <c r="I34" s="152"/>
      <c r="J34" s="49"/>
      <c r="K34" s="2"/>
    </row>
    <row r="35" spans="1:11" ht="27" customHeight="1">
      <c r="A35" s="26" t="s">
        <v>37</v>
      </c>
      <c r="B35" s="28"/>
      <c r="C35" s="53">
        <v>4</v>
      </c>
      <c r="D35" s="48">
        <v>0.59399999999999997</v>
      </c>
      <c r="E35" s="49"/>
      <c r="F35" s="49"/>
      <c r="G35" s="151"/>
      <c r="H35" s="151"/>
      <c r="I35" s="152"/>
      <c r="J35" s="49"/>
      <c r="K35" s="2"/>
    </row>
    <row r="36" spans="1:11" ht="27" customHeight="1">
      <c r="A36" s="26" t="s">
        <v>38</v>
      </c>
      <c r="B36" s="28"/>
      <c r="C36" s="53" t="s">
        <v>20</v>
      </c>
      <c r="D36" s="48">
        <v>1.024</v>
      </c>
      <c r="E36" s="48">
        <v>0.57999999999999996</v>
      </c>
      <c r="F36" s="49"/>
      <c r="G36" s="50">
        <v>15.77</v>
      </c>
      <c r="H36" s="151"/>
      <c r="I36" s="152"/>
      <c r="J36" s="49"/>
      <c r="K36" s="2"/>
    </row>
    <row r="37" spans="1:11" ht="27" customHeight="1">
      <c r="A37" s="26" t="s">
        <v>565</v>
      </c>
      <c r="B37" s="28"/>
      <c r="C37" s="295" t="s">
        <v>6783</v>
      </c>
      <c r="D37" s="156">
        <v>4.5609999999999999</v>
      </c>
      <c r="E37" s="157">
        <v>0.81599999999999995</v>
      </c>
      <c r="F37" s="158">
        <v>0.59799999999999998</v>
      </c>
      <c r="G37" s="50">
        <v>1.76</v>
      </c>
      <c r="H37" s="151"/>
      <c r="I37" s="152"/>
      <c r="J37" s="49"/>
      <c r="K37" s="2"/>
    </row>
    <row r="38" spans="1:11" ht="27" customHeight="1">
      <c r="A38" s="26" t="s">
        <v>566</v>
      </c>
      <c r="B38" s="28"/>
      <c r="C38" s="295" t="s">
        <v>6783</v>
      </c>
      <c r="D38" s="156">
        <v>3.9849999999999999</v>
      </c>
      <c r="E38" s="157">
        <v>0.77100000000000002</v>
      </c>
      <c r="F38" s="158">
        <v>0.58399999999999996</v>
      </c>
      <c r="G38" s="50">
        <v>3.5</v>
      </c>
      <c r="H38" s="151"/>
      <c r="I38" s="152"/>
      <c r="J38" s="49"/>
      <c r="K38" s="2"/>
    </row>
    <row r="39" spans="1:11" ht="27" customHeight="1">
      <c r="A39" s="26" t="s">
        <v>39</v>
      </c>
      <c r="B39" s="28"/>
      <c r="C39" s="295" t="s">
        <v>6783</v>
      </c>
      <c r="D39" s="156">
        <v>3.2330000000000001</v>
      </c>
      <c r="E39" s="157">
        <v>0.71</v>
      </c>
      <c r="F39" s="158">
        <v>0.57099999999999995</v>
      </c>
      <c r="G39" s="50">
        <v>5.28</v>
      </c>
      <c r="H39" s="50">
        <v>1.27</v>
      </c>
      <c r="I39" s="153">
        <v>2.73</v>
      </c>
      <c r="J39" s="48">
        <v>0.112</v>
      </c>
      <c r="K39" s="2"/>
    </row>
    <row r="40" spans="1:11" ht="27" customHeight="1">
      <c r="A40" s="26" t="s">
        <v>40</v>
      </c>
      <c r="B40" s="28"/>
      <c r="C40" s="295" t="s">
        <v>6783</v>
      </c>
      <c r="D40" s="156">
        <v>3.8180000000000001</v>
      </c>
      <c r="E40" s="157">
        <v>0.995</v>
      </c>
      <c r="F40" s="158">
        <v>0.86199999999999999</v>
      </c>
      <c r="G40" s="50">
        <v>6.35</v>
      </c>
      <c r="H40" s="50">
        <v>2.2000000000000002</v>
      </c>
      <c r="I40" s="153">
        <v>4.12</v>
      </c>
      <c r="J40" s="48">
        <v>0.124</v>
      </c>
      <c r="K40" s="2"/>
    </row>
    <row r="41" spans="1:11" ht="27" customHeight="1">
      <c r="A41" s="26" t="s">
        <v>41</v>
      </c>
      <c r="B41" s="28"/>
      <c r="C41" s="295" t="s">
        <v>6783</v>
      </c>
      <c r="D41" s="156">
        <v>3.778</v>
      </c>
      <c r="E41" s="157">
        <v>1.131</v>
      </c>
      <c r="F41" s="158">
        <v>1.018</v>
      </c>
      <c r="G41" s="50">
        <v>70.53</v>
      </c>
      <c r="H41" s="50">
        <v>2.71</v>
      </c>
      <c r="I41" s="153">
        <v>5.26</v>
      </c>
      <c r="J41" s="48">
        <v>0.11</v>
      </c>
      <c r="K41" s="2"/>
    </row>
    <row r="42" spans="1:11" ht="27" customHeight="1">
      <c r="A42" s="26" t="s">
        <v>189</v>
      </c>
      <c r="B42" s="28"/>
      <c r="C42" s="53">
        <v>8</v>
      </c>
      <c r="D42" s="48">
        <v>1.286</v>
      </c>
      <c r="E42" s="49"/>
      <c r="F42" s="49"/>
      <c r="G42" s="151"/>
      <c r="H42" s="151"/>
      <c r="I42" s="152"/>
      <c r="J42" s="49"/>
      <c r="K42" s="2"/>
    </row>
    <row r="43" spans="1:11" ht="27" customHeight="1">
      <c r="A43" s="26" t="s">
        <v>190</v>
      </c>
      <c r="B43" s="28"/>
      <c r="C43" s="53">
        <v>1</v>
      </c>
      <c r="D43" s="48">
        <v>1.39</v>
      </c>
      <c r="E43" s="49"/>
      <c r="F43" s="49"/>
      <c r="G43" s="151"/>
      <c r="H43" s="151"/>
      <c r="I43" s="152"/>
      <c r="J43" s="49"/>
      <c r="K43" s="2"/>
    </row>
    <row r="44" spans="1:11" ht="27" customHeight="1">
      <c r="A44" s="26" t="s">
        <v>191</v>
      </c>
      <c r="B44" s="28"/>
      <c r="C44" s="53">
        <v>1</v>
      </c>
      <c r="D44" s="48">
        <v>1.7010000000000001</v>
      </c>
      <c r="E44" s="49"/>
      <c r="F44" s="49"/>
      <c r="G44" s="151"/>
      <c r="H44" s="151"/>
      <c r="I44" s="152"/>
      <c r="J44" s="49"/>
      <c r="K44" s="2"/>
    </row>
    <row r="45" spans="1:11" ht="27" customHeight="1">
      <c r="A45" s="26" t="s">
        <v>192</v>
      </c>
      <c r="B45" s="28"/>
      <c r="C45" s="53">
        <v>1</v>
      </c>
      <c r="D45" s="48">
        <v>1.1859999999999999</v>
      </c>
      <c r="E45" s="49"/>
      <c r="F45" s="49"/>
      <c r="G45" s="151"/>
      <c r="H45" s="151"/>
      <c r="I45" s="152"/>
      <c r="J45" s="49"/>
      <c r="K45" s="2"/>
    </row>
    <row r="46" spans="1:11" ht="27" customHeight="1">
      <c r="A46" s="26" t="s">
        <v>42</v>
      </c>
      <c r="B46" s="28"/>
      <c r="C46" s="295" t="s">
        <v>6783</v>
      </c>
      <c r="D46" s="159">
        <v>10.022</v>
      </c>
      <c r="E46" s="160">
        <v>1.24</v>
      </c>
      <c r="F46" s="158">
        <v>0.95</v>
      </c>
      <c r="G46" s="151"/>
      <c r="H46" s="151"/>
      <c r="I46" s="152"/>
      <c r="J46" s="49"/>
      <c r="K46" s="2"/>
    </row>
    <row r="47" spans="1:11" ht="27" customHeight="1">
      <c r="A47" s="26" t="s">
        <v>567</v>
      </c>
      <c r="B47" s="28"/>
      <c r="C47" s="53" t="s">
        <v>2254</v>
      </c>
      <c r="D47" s="48">
        <v>-0.83899999999999997</v>
      </c>
      <c r="E47" s="49"/>
      <c r="F47" s="49"/>
      <c r="G47" s="151"/>
      <c r="H47" s="151"/>
      <c r="I47" s="152"/>
      <c r="J47" s="49"/>
      <c r="K47" s="2"/>
    </row>
    <row r="48" spans="1:11" ht="27" customHeight="1">
      <c r="A48" s="26" t="s">
        <v>43</v>
      </c>
      <c r="B48" s="28"/>
      <c r="C48" s="295">
        <v>8</v>
      </c>
      <c r="D48" s="48">
        <v>-0.76500000000000001</v>
      </c>
      <c r="E48" s="49"/>
      <c r="F48" s="49"/>
      <c r="G48" s="151"/>
      <c r="H48" s="151"/>
      <c r="I48" s="152"/>
      <c r="J48" s="49"/>
      <c r="K48" s="2"/>
    </row>
    <row r="49" spans="1:11" ht="27" customHeight="1">
      <c r="A49" s="26" t="s">
        <v>44</v>
      </c>
      <c r="B49" s="28"/>
      <c r="C49" s="295" t="s">
        <v>6783</v>
      </c>
      <c r="D49" s="48">
        <v>-0.83899999999999997</v>
      </c>
      <c r="E49" s="49"/>
      <c r="F49" s="49"/>
      <c r="G49" s="151"/>
      <c r="H49" s="151"/>
      <c r="I49" s="152"/>
      <c r="J49" s="48">
        <v>0.30199999999999999</v>
      </c>
      <c r="K49" s="2"/>
    </row>
    <row r="50" spans="1:11" ht="27" customHeight="1">
      <c r="A50" s="26" t="s">
        <v>45</v>
      </c>
      <c r="B50" s="28"/>
      <c r="C50" s="295" t="s">
        <v>6783</v>
      </c>
      <c r="D50" s="156">
        <v>-7.0289999999999999</v>
      </c>
      <c r="E50" s="157">
        <v>-0.54400000000000004</v>
      </c>
      <c r="F50" s="158">
        <v>-0.16600000000000001</v>
      </c>
      <c r="G50" s="151"/>
      <c r="H50" s="151"/>
      <c r="I50" s="152"/>
      <c r="J50" s="48">
        <v>0.30199999999999999</v>
      </c>
      <c r="K50" s="2"/>
    </row>
    <row r="51" spans="1:11" ht="39.75" customHeight="1">
      <c r="A51" s="26" t="s">
        <v>46</v>
      </c>
      <c r="B51" s="28"/>
      <c r="C51" s="295" t="s">
        <v>6783</v>
      </c>
      <c r="D51" s="48">
        <v>-0.76500000000000001</v>
      </c>
      <c r="E51" s="49"/>
      <c r="F51" s="49"/>
      <c r="G51" s="151"/>
      <c r="H51" s="151"/>
      <c r="I51" s="152"/>
      <c r="J51" s="48">
        <v>0.254</v>
      </c>
      <c r="K51" s="2"/>
    </row>
    <row r="52" spans="1:11" ht="27" customHeight="1">
      <c r="A52" s="26" t="s">
        <v>47</v>
      </c>
      <c r="B52" s="28"/>
      <c r="C52" s="295" t="s">
        <v>6783</v>
      </c>
      <c r="D52" s="156">
        <v>-6.3949999999999996</v>
      </c>
      <c r="E52" s="157">
        <v>-0.49099999999999999</v>
      </c>
      <c r="F52" s="158">
        <v>-0.158</v>
      </c>
      <c r="G52" s="151"/>
      <c r="H52" s="151"/>
      <c r="I52" s="152"/>
      <c r="J52" s="48">
        <v>0.254</v>
      </c>
      <c r="K52" s="2"/>
    </row>
    <row r="53" spans="1:11" ht="27" customHeight="1">
      <c r="A53" s="26" t="s">
        <v>48</v>
      </c>
      <c r="B53" s="28"/>
      <c r="C53" s="295" t="s">
        <v>6783</v>
      </c>
      <c r="D53" s="48">
        <v>-0.52100000000000002</v>
      </c>
      <c r="E53" s="49"/>
      <c r="F53" s="49"/>
      <c r="G53" s="151"/>
      <c r="H53" s="151"/>
      <c r="I53" s="152"/>
      <c r="J53" s="48">
        <v>0.21199999999999999</v>
      </c>
      <c r="K53" s="2"/>
    </row>
    <row r="54" spans="1:11" ht="27" customHeight="1">
      <c r="A54" s="26" t="s">
        <v>49</v>
      </c>
      <c r="B54" s="28"/>
      <c r="C54" s="295" t="s">
        <v>6783</v>
      </c>
      <c r="D54" s="156">
        <v>-4.319</v>
      </c>
      <c r="E54" s="157">
        <v>-0.313</v>
      </c>
      <c r="F54" s="158">
        <v>-0.13</v>
      </c>
      <c r="G54" s="151"/>
      <c r="H54" s="151"/>
      <c r="I54" s="152"/>
      <c r="J54" s="48">
        <v>0.21199999999999999</v>
      </c>
      <c r="K54" s="2"/>
    </row>
    <row r="55" spans="1:11" ht="27" customHeight="1">
      <c r="A55" s="26" t="s">
        <v>97</v>
      </c>
      <c r="B55" s="28"/>
      <c r="C55" s="53">
        <v>1</v>
      </c>
      <c r="D55" s="48">
        <v>0.73499999999999999</v>
      </c>
      <c r="E55" s="49"/>
      <c r="F55" s="49"/>
      <c r="G55" s="50">
        <v>1.1200000000000001</v>
      </c>
      <c r="H55" s="151"/>
      <c r="I55" s="152"/>
      <c r="J55" s="49"/>
      <c r="K55" s="2"/>
    </row>
    <row r="56" spans="1:11" ht="27" customHeight="1">
      <c r="A56" s="26" t="s">
        <v>98</v>
      </c>
      <c r="B56" s="28"/>
      <c r="C56" s="53">
        <v>2</v>
      </c>
      <c r="D56" s="48">
        <v>0.77800000000000002</v>
      </c>
      <c r="E56" s="48">
        <v>0.38200000000000001</v>
      </c>
      <c r="F56" s="49"/>
      <c r="G56" s="50">
        <v>1.1200000000000001</v>
      </c>
      <c r="H56" s="151"/>
      <c r="I56" s="152"/>
      <c r="J56" s="49"/>
      <c r="K56" s="2"/>
    </row>
    <row r="57" spans="1:11" ht="27" customHeight="1">
      <c r="A57" s="26" t="s">
        <v>99</v>
      </c>
      <c r="B57" s="28"/>
      <c r="C57" s="53">
        <v>2</v>
      </c>
      <c r="D57" s="48">
        <v>0.379</v>
      </c>
      <c r="E57" s="49"/>
      <c r="F57" s="49"/>
      <c r="G57" s="151"/>
      <c r="H57" s="151"/>
      <c r="I57" s="152"/>
      <c r="J57" s="49"/>
      <c r="K57" s="2"/>
    </row>
    <row r="58" spans="1:11" ht="27" customHeight="1">
      <c r="A58" s="26" t="s">
        <v>100</v>
      </c>
      <c r="B58" s="28"/>
      <c r="C58" s="53">
        <v>3</v>
      </c>
      <c r="D58" s="48">
        <v>0.59499999999999997</v>
      </c>
      <c r="E58" s="49"/>
      <c r="F58" s="49"/>
      <c r="G58" s="50">
        <v>2.23</v>
      </c>
      <c r="H58" s="151"/>
      <c r="I58" s="152"/>
      <c r="J58" s="49"/>
      <c r="K58" s="2"/>
    </row>
    <row r="59" spans="1:11" ht="27" customHeight="1">
      <c r="A59" s="26" t="s">
        <v>101</v>
      </c>
      <c r="B59" s="28"/>
      <c r="C59" s="53">
        <v>4</v>
      </c>
      <c r="D59" s="48">
        <v>0.69399999999999995</v>
      </c>
      <c r="E59" s="48">
        <v>0.38300000000000001</v>
      </c>
      <c r="F59" s="49"/>
      <c r="G59" s="50">
        <v>2.23</v>
      </c>
      <c r="H59" s="151"/>
      <c r="I59" s="152"/>
      <c r="J59" s="49"/>
      <c r="K59" s="2"/>
    </row>
    <row r="60" spans="1:11" ht="27" customHeight="1">
      <c r="A60" s="26" t="s">
        <v>102</v>
      </c>
      <c r="B60" s="28"/>
      <c r="C60" s="53">
        <v>4</v>
      </c>
      <c r="D60" s="48">
        <v>0.379</v>
      </c>
      <c r="E60" s="49"/>
      <c r="F60" s="49"/>
      <c r="G60" s="151"/>
      <c r="H60" s="151"/>
      <c r="I60" s="152"/>
      <c r="J60" s="49"/>
      <c r="K60" s="2"/>
    </row>
    <row r="61" spans="1:11" ht="27" customHeight="1">
      <c r="A61" s="26" t="s">
        <v>103</v>
      </c>
      <c r="B61" s="28"/>
      <c r="C61" s="53" t="s">
        <v>20</v>
      </c>
      <c r="D61" s="48">
        <v>0.65300000000000002</v>
      </c>
      <c r="E61" s="48">
        <v>0.37</v>
      </c>
      <c r="F61" s="49"/>
      <c r="G61" s="50">
        <v>10.050000000000001</v>
      </c>
      <c r="H61" s="151"/>
      <c r="I61" s="152"/>
      <c r="J61" s="49"/>
      <c r="K61" s="2"/>
    </row>
    <row r="62" spans="1:11" ht="27" customHeight="1">
      <c r="A62" s="26" t="s">
        <v>104</v>
      </c>
      <c r="B62" s="28"/>
      <c r="C62" s="53" t="s">
        <v>20</v>
      </c>
      <c r="D62" s="48">
        <v>0.94499999999999995</v>
      </c>
      <c r="E62" s="48">
        <v>0.55400000000000005</v>
      </c>
      <c r="F62" s="49"/>
      <c r="G62" s="50">
        <v>7.72</v>
      </c>
      <c r="H62" s="151"/>
      <c r="I62" s="152"/>
      <c r="J62" s="49"/>
      <c r="K62" s="2"/>
    </row>
    <row r="63" spans="1:11" ht="27" customHeight="1">
      <c r="A63" s="26" t="s">
        <v>105</v>
      </c>
      <c r="B63" s="28"/>
      <c r="C63" s="53" t="s">
        <v>20</v>
      </c>
      <c r="D63" s="48">
        <v>0.89200000000000002</v>
      </c>
      <c r="E63" s="48">
        <v>0.63700000000000001</v>
      </c>
      <c r="F63" s="49"/>
      <c r="G63" s="50">
        <v>59.01</v>
      </c>
      <c r="H63" s="151"/>
      <c r="I63" s="152"/>
      <c r="J63" s="49"/>
      <c r="K63" s="2"/>
    </row>
    <row r="64" spans="1:11" ht="27" customHeight="1">
      <c r="A64" s="26" t="s">
        <v>568</v>
      </c>
      <c r="B64" s="28"/>
      <c r="C64" s="295" t="s">
        <v>6783</v>
      </c>
      <c r="D64" s="156">
        <v>2.907</v>
      </c>
      <c r="E64" s="157">
        <v>0.52</v>
      </c>
      <c r="F64" s="158">
        <v>0.38100000000000001</v>
      </c>
      <c r="G64" s="50">
        <v>1.1200000000000001</v>
      </c>
      <c r="H64" s="151"/>
      <c r="I64" s="152"/>
      <c r="J64" s="49"/>
      <c r="K64" s="2"/>
    </row>
    <row r="65" spans="1:11" ht="27" customHeight="1">
      <c r="A65" s="26" t="s">
        <v>569</v>
      </c>
      <c r="B65" s="28"/>
      <c r="C65" s="295" t="s">
        <v>6783</v>
      </c>
      <c r="D65" s="156">
        <v>2.54</v>
      </c>
      <c r="E65" s="157">
        <v>0.49199999999999999</v>
      </c>
      <c r="F65" s="158">
        <v>0.372</v>
      </c>
      <c r="G65" s="50">
        <v>2.23</v>
      </c>
      <c r="H65" s="151"/>
      <c r="I65" s="152"/>
      <c r="J65" s="49"/>
      <c r="K65" s="2"/>
    </row>
    <row r="66" spans="1:11" ht="27" customHeight="1">
      <c r="A66" s="26" t="s">
        <v>106</v>
      </c>
      <c r="B66" s="28"/>
      <c r="C66" s="295" t="s">
        <v>6783</v>
      </c>
      <c r="D66" s="156">
        <v>2.0609999999999999</v>
      </c>
      <c r="E66" s="157">
        <v>0.45300000000000001</v>
      </c>
      <c r="F66" s="158">
        <v>0.36399999999999999</v>
      </c>
      <c r="G66" s="50">
        <v>3.37</v>
      </c>
      <c r="H66" s="50">
        <v>0.81</v>
      </c>
      <c r="I66" s="153">
        <v>1.74</v>
      </c>
      <c r="J66" s="48">
        <v>7.0999999999999994E-2</v>
      </c>
      <c r="K66" s="2"/>
    </row>
    <row r="67" spans="1:11" ht="27" customHeight="1">
      <c r="A67" s="26" t="s">
        <v>107</v>
      </c>
      <c r="B67" s="28"/>
      <c r="C67" s="295" t="s">
        <v>6783</v>
      </c>
      <c r="D67" s="156">
        <v>2.387</v>
      </c>
      <c r="E67" s="157">
        <v>0.622</v>
      </c>
      <c r="F67" s="158">
        <v>0.53900000000000003</v>
      </c>
      <c r="G67" s="50">
        <v>3.97</v>
      </c>
      <c r="H67" s="50">
        <v>1.38</v>
      </c>
      <c r="I67" s="153">
        <v>2.58</v>
      </c>
      <c r="J67" s="48">
        <v>7.6999999999999999E-2</v>
      </c>
      <c r="K67" s="2"/>
    </row>
    <row r="68" spans="1:11" ht="27" customHeight="1">
      <c r="A68" s="26" t="s">
        <v>108</v>
      </c>
      <c r="B68" s="28"/>
      <c r="C68" s="295" t="s">
        <v>6783</v>
      </c>
      <c r="D68" s="156">
        <v>2.3319999999999999</v>
      </c>
      <c r="E68" s="157">
        <v>0.69799999999999995</v>
      </c>
      <c r="F68" s="158">
        <v>0.628</v>
      </c>
      <c r="G68" s="50">
        <v>43.52</v>
      </c>
      <c r="H68" s="50">
        <v>1.67</v>
      </c>
      <c r="I68" s="153">
        <v>3.25</v>
      </c>
      <c r="J68" s="48">
        <v>6.8000000000000005E-2</v>
      </c>
      <c r="K68" s="2"/>
    </row>
    <row r="69" spans="1:11" ht="27" customHeight="1">
      <c r="A69" s="26" t="s">
        <v>194</v>
      </c>
      <c r="B69" s="28"/>
      <c r="C69" s="53">
        <v>8</v>
      </c>
      <c r="D69" s="48">
        <v>0.82</v>
      </c>
      <c r="E69" s="49"/>
      <c r="F69" s="49"/>
      <c r="G69" s="151"/>
      <c r="H69" s="151"/>
      <c r="I69" s="154"/>
      <c r="J69" s="49"/>
      <c r="K69" s="2"/>
    </row>
    <row r="70" spans="1:11" ht="27" customHeight="1">
      <c r="A70" s="26" t="s">
        <v>195</v>
      </c>
      <c r="B70" s="28"/>
      <c r="C70" s="53">
        <v>1</v>
      </c>
      <c r="D70" s="48">
        <v>0.88600000000000001</v>
      </c>
      <c r="E70" s="49"/>
      <c r="F70" s="49"/>
      <c r="G70" s="151"/>
      <c r="H70" s="151"/>
      <c r="I70" s="154"/>
      <c r="J70" s="49"/>
      <c r="K70" s="2"/>
    </row>
    <row r="71" spans="1:11" ht="27" customHeight="1">
      <c r="A71" s="26" t="s">
        <v>196</v>
      </c>
      <c r="B71" s="28"/>
      <c r="C71" s="53">
        <v>1</v>
      </c>
      <c r="D71" s="48">
        <v>1.0840000000000001</v>
      </c>
      <c r="E71" s="49"/>
      <c r="F71" s="49"/>
      <c r="G71" s="151"/>
      <c r="H71" s="151"/>
      <c r="I71" s="154"/>
      <c r="J71" s="49"/>
      <c r="K71" s="2"/>
    </row>
    <row r="72" spans="1:11" ht="27" customHeight="1">
      <c r="A72" s="26" t="s">
        <v>197</v>
      </c>
      <c r="B72" s="28"/>
      <c r="C72" s="53">
        <v>1</v>
      </c>
      <c r="D72" s="48">
        <v>0.75600000000000001</v>
      </c>
      <c r="E72" s="49"/>
      <c r="F72" s="49"/>
      <c r="G72" s="151"/>
      <c r="H72" s="151"/>
      <c r="I72" s="154"/>
      <c r="J72" s="49"/>
      <c r="K72" s="2"/>
    </row>
    <row r="73" spans="1:11" ht="27" customHeight="1">
      <c r="A73" s="26" t="s">
        <v>109</v>
      </c>
      <c r="B73" s="28"/>
      <c r="C73" s="295" t="s">
        <v>6783</v>
      </c>
      <c r="D73" s="159">
        <v>6.3879999999999999</v>
      </c>
      <c r="E73" s="160">
        <v>0.79</v>
      </c>
      <c r="F73" s="158">
        <v>0.60599999999999998</v>
      </c>
      <c r="G73" s="151"/>
      <c r="H73" s="151"/>
      <c r="I73" s="152"/>
      <c r="J73" s="49"/>
      <c r="K73" s="2"/>
    </row>
    <row r="74" spans="1:11" ht="27" customHeight="1">
      <c r="A74" s="26" t="s">
        <v>570</v>
      </c>
      <c r="B74" s="28"/>
      <c r="C74" s="53" t="s">
        <v>2254</v>
      </c>
      <c r="D74" s="48">
        <v>-0.32300000000000001</v>
      </c>
      <c r="E74" s="49"/>
      <c r="F74" s="49"/>
      <c r="G74" s="151"/>
      <c r="H74" s="151"/>
      <c r="I74" s="152"/>
      <c r="J74" s="49"/>
      <c r="K74" s="2"/>
    </row>
    <row r="75" spans="1:11" ht="27" customHeight="1">
      <c r="A75" s="26" t="s">
        <v>110</v>
      </c>
      <c r="B75" s="28"/>
      <c r="C75" s="53">
        <v>8</v>
      </c>
      <c r="D75" s="48">
        <v>-0.35</v>
      </c>
      <c r="E75" s="49"/>
      <c r="F75" s="49"/>
      <c r="G75" s="151"/>
      <c r="H75" s="151"/>
      <c r="I75" s="152"/>
      <c r="J75" s="49"/>
      <c r="K75" s="2"/>
    </row>
    <row r="76" spans="1:11" ht="27" customHeight="1">
      <c r="A76" s="26" t="s">
        <v>111</v>
      </c>
      <c r="B76" s="28"/>
      <c r="C76" s="295" t="s">
        <v>6783</v>
      </c>
      <c r="D76" s="48">
        <v>-0.32300000000000001</v>
      </c>
      <c r="E76" s="49"/>
      <c r="F76" s="49"/>
      <c r="G76" s="151"/>
      <c r="H76" s="151"/>
      <c r="I76" s="152"/>
      <c r="J76" s="48">
        <v>0.11600000000000001</v>
      </c>
      <c r="K76" s="2"/>
    </row>
    <row r="77" spans="1:11" ht="27" customHeight="1">
      <c r="A77" s="26" t="s">
        <v>112</v>
      </c>
      <c r="B77" s="28"/>
      <c r="C77" s="295" t="s">
        <v>6783</v>
      </c>
      <c r="D77" s="156">
        <v>-2.7040000000000002</v>
      </c>
      <c r="E77" s="157">
        <v>-0.20899999999999999</v>
      </c>
      <c r="F77" s="158">
        <v>-6.4000000000000001E-2</v>
      </c>
      <c r="G77" s="151"/>
      <c r="H77" s="151"/>
      <c r="I77" s="152"/>
      <c r="J77" s="48">
        <v>0.11600000000000001</v>
      </c>
      <c r="K77" s="2"/>
    </row>
    <row r="78" spans="1:11" ht="27" customHeight="1">
      <c r="A78" s="26" t="s">
        <v>113</v>
      </c>
      <c r="B78" s="28"/>
      <c r="C78" s="295" t="s">
        <v>6783</v>
      </c>
      <c r="D78" s="48">
        <v>-0.35</v>
      </c>
      <c r="E78" s="49"/>
      <c r="F78" s="49"/>
      <c r="G78" s="151"/>
      <c r="H78" s="151"/>
      <c r="I78" s="152"/>
      <c r="J78" s="48">
        <v>0.11600000000000001</v>
      </c>
      <c r="K78" s="2"/>
    </row>
    <row r="79" spans="1:11" ht="27" customHeight="1">
      <c r="A79" s="26" t="s">
        <v>114</v>
      </c>
      <c r="B79" s="28"/>
      <c r="C79" s="295" t="s">
        <v>6783</v>
      </c>
      <c r="D79" s="156">
        <v>-2.9239999999999999</v>
      </c>
      <c r="E79" s="157">
        <v>-0.22500000000000001</v>
      </c>
      <c r="F79" s="158">
        <v>-7.1999999999999995E-2</v>
      </c>
      <c r="G79" s="151"/>
      <c r="H79" s="151"/>
      <c r="I79" s="152"/>
      <c r="J79" s="48">
        <v>0.11600000000000001</v>
      </c>
      <c r="K79" s="2"/>
    </row>
    <row r="80" spans="1:11" ht="27" customHeight="1">
      <c r="A80" s="26" t="s">
        <v>115</v>
      </c>
      <c r="B80" s="28"/>
      <c r="C80" s="295" t="s">
        <v>6783</v>
      </c>
      <c r="D80" s="48">
        <v>-0.52100000000000002</v>
      </c>
      <c r="E80" s="49"/>
      <c r="F80" s="49"/>
      <c r="G80" s="50">
        <v>59.57</v>
      </c>
      <c r="H80" s="151"/>
      <c r="I80" s="152"/>
      <c r="J80" s="48">
        <v>0.21199999999999999</v>
      </c>
      <c r="K80" s="2"/>
    </row>
    <row r="81" spans="1:11" ht="27" customHeight="1">
      <c r="A81" s="26" t="s">
        <v>116</v>
      </c>
      <c r="B81" s="28"/>
      <c r="C81" s="295" t="s">
        <v>6783</v>
      </c>
      <c r="D81" s="156">
        <v>-4.319</v>
      </c>
      <c r="E81" s="157">
        <v>-0.313</v>
      </c>
      <c r="F81" s="158">
        <v>-0.13</v>
      </c>
      <c r="G81" s="50">
        <v>59.57</v>
      </c>
      <c r="H81" s="151"/>
      <c r="I81" s="152"/>
      <c r="J81" s="48">
        <v>0.21199999999999999</v>
      </c>
      <c r="K81" s="2"/>
    </row>
    <row r="82" spans="1:11" ht="27" customHeight="1">
      <c r="A82" s="26" t="s">
        <v>62</v>
      </c>
      <c r="B82" s="28"/>
      <c r="C82" s="53">
        <v>1</v>
      </c>
      <c r="D82" s="48">
        <v>0.58599999999999997</v>
      </c>
      <c r="E82" s="49"/>
      <c r="F82" s="49"/>
      <c r="G82" s="50">
        <v>0.89</v>
      </c>
      <c r="H82" s="151"/>
      <c r="I82" s="152"/>
      <c r="J82" s="49"/>
      <c r="K82" s="2"/>
    </row>
    <row r="83" spans="1:11" ht="27" customHeight="1">
      <c r="A83" s="26" t="s">
        <v>63</v>
      </c>
      <c r="B83" s="28"/>
      <c r="C83" s="53">
        <v>2</v>
      </c>
      <c r="D83" s="48">
        <v>0.62</v>
      </c>
      <c r="E83" s="48">
        <v>0.30499999999999999</v>
      </c>
      <c r="F83" s="49"/>
      <c r="G83" s="50">
        <v>0.89</v>
      </c>
      <c r="H83" s="151"/>
      <c r="I83" s="152"/>
      <c r="J83" s="49"/>
      <c r="K83" s="2"/>
    </row>
    <row r="84" spans="1:11" ht="27" customHeight="1">
      <c r="A84" s="26" t="s">
        <v>64</v>
      </c>
      <c r="B84" s="28"/>
      <c r="C84" s="53">
        <v>2</v>
      </c>
      <c r="D84" s="48">
        <v>0.30199999999999999</v>
      </c>
      <c r="E84" s="49"/>
      <c r="F84" s="49"/>
      <c r="G84" s="151"/>
      <c r="H84" s="151"/>
      <c r="I84" s="152"/>
      <c r="J84" s="49"/>
      <c r="K84" s="2"/>
    </row>
    <row r="85" spans="1:11" ht="27" customHeight="1">
      <c r="A85" s="26" t="s">
        <v>65</v>
      </c>
      <c r="B85" s="28"/>
      <c r="C85" s="53">
        <v>3</v>
      </c>
      <c r="D85" s="48">
        <v>0.47399999999999998</v>
      </c>
      <c r="E85" s="49"/>
      <c r="F85" s="49"/>
      <c r="G85" s="50">
        <v>1.78</v>
      </c>
      <c r="H85" s="151"/>
      <c r="I85" s="152"/>
      <c r="J85" s="49"/>
      <c r="K85" s="2"/>
    </row>
    <row r="86" spans="1:11" ht="27" customHeight="1">
      <c r="A86" s="26" t="s">
        <v>66</v>
      </c>
      <c r="B86" s="28"/>
      <c r="C86" s="53">
        <v>4</v>
      </c>
      <c r="D86" s="48">
        <v>0.55400000000000005</v>
      </c>
      <c r="E86" s="48">
        <v>0.30599999999999999</v>
      </c>
      <c r="F86" s="49"/>
      <c r="G86" s="50">
        <v>1.78</v>
      </c>
      <c r="H86" s="151"/>
      <c r="I86" s="152"/>
      <c r="J86" s="49"/>
      <c r="K86" s="2"/>
    </row>
    <row r="87" spans="1:11" ht="27" customHeight="1">
      <c r="A87" s="26" t="s">
        <v>67</v>
      </c>
      <c r="B87" s="28"/>
      <c r="C87" s="53">
        <v>4</v>
      </c>
      <c r="D87" s="48">
        <v>0.30199999999999999</v>
      </c>
      <c r="E87" s="49"/>
      <c r="F87" s="49"/>
      <c r="G87" s="151"/>
      <c r="H87" s="151"/>
      <c r="I87" s="152"/>
      <c r="J87" s="49"/>
      <c r="K87" s="2"/>
    </row>
    <row r="88" spans="1:11" ht="27" customHeight="1">
      <c r="A88" s="26" t="s">
        <v>68</v>
      </c>
      <c r="B88" s="28"/>
      <c r="C88" s="53" t="s">
        <v>20</v>
      </c>
      <c r="D88" s="48">
        <v>0.52100000000000002</v>
      </c>
      <c r="E88" s="48">
        <v>0.29499999999999998</v>
      </c>
      <c r="F88" s="49"/>
      <c r="G88" s="50">
        <v>8.02</v>
      </c>
      <c r="H88" s="151"/>
      <c r="I88" s="152"/>
      <c r="J88" s="49"/>
      <c r="K88" s="2"/>
    </row>
    <row r="89" spans="1:11" ht="27" customHeight="1">
      <c r="A89" s="26" t="s">
        <v>117</v>
      </c>
      <c r="B89" s="28"/>
      <c r="C89" s="53" t="s">
        <v>20</v>
      </c>
      <c r="D89" s="48">
        <v>0.754</v>
      </c>
      <c r="E89" s="48">
        <v>0.442</v>
      </c>
      <c r="F89" s="49"/>
      <c r="G89" s="50">
        <v>6.15</v>
      </c>
      <c r="H89" s="151"/>
      <c r="I89" s="152"/>
      <c r="J89" s="49"/>
      <c r="K89" s="2"/>
    </row>
    <row r="90" spans="1:11" ht="27" customHeight="1">
      <c r="A90" s="26" t="s">
        <v>118</v>
      </c>
      <c r="B90" s="28"/>
      <c r="C90" s="53" t="s">
        <v>20</v>
      </c>
      <c r="D90" s="48">
        <v>0.71099999999999997</v>
      </c>
      <c r="E90" s="48">
        <v>0.50800000000000001</v>
      </c>
      <c r="F90" s="49"/>
      <c r="G90" s="50">
        <v>47.06</v>
      </c>
      <c r="H90" s="151"/>
      <c r="I90" s="152"/>
      <c r="J90" s="49"/>
      <c r="K90" s="2"/>
    </row>
    <row r="91" spans="1:11" ht="27" customHeight="1">
      <c r="A91" s="26" t="s">
        <v>571</v>
      </c>
      <c r="B91" s="28"/>
      <c r="C91" s="295" t="s">
        <v>6783</v>
      </c>
      <c r="D91" s="156">
        <v>2.3180000000000001</v>
      </c>
      <c r="E91" s="157">
        <v>0.41499999999999998</v>
      </c>
      <c r="F91" s="158">
        <v>0.30399999999999999</v>
      </c>
      <c r="G91" s="50">
        <v>0.89</v>
      </c>
      <c r="H91" s="151"/>
      <c r="I91" s="152"/>
      <c r="J91" s="49"/>
      <c r="K91" s="2"/>
    </row>
    <row r="92" spans="1:11" ht="27" customHeight="1">
      <c r="A92" s="26" t="s">
        <v>572</v>
      </c>
      <c r="B92" s="28"/>
      <c r="C92" s="295" t="s">
        <v>6783</v>
      </c>
      <c r="D92" s="156">
        <v>2.0259999999999998</v>
      </c>
      <c r="E92" s="157">
        <v>0.39200000000000002</v>
      </c>
      <c r="F92" s="158">
        <v>0.29699999999999999</v>
      </c>
      <c r="G92" s="50">
        <v>1.78</v>
      </c>
      <c r="H92" s="151"/>
      <c r="I92" s="152"/>
      <c r="J92" s="49"/>
      <c r="K92" s="2"/>
    </row>
    <row r="93" spans="1:11" ht="27" customHeight="1">
      <c r="A93" s="26" t="s">
        <v>69</v>
      </c>
      <c r="B93" s="28"/>
      <c r="C93" s="295" t="s">
        <v>6783</v>
      </c>
      <c r="D93" s="156">
        <v>1.643</v>
      </c>
      <c r="E93" s="157">
        <v>0.36099999999999999</v>
      </c>
      <c r="F93" s="158">
        <v>0.28999999999999998</v>
      </c>
      <c r="G93" s="50">
        <v>2.69</v>
      </c>
      <c r="H93" s="50">
        <v>0.65</v>
      </c>
      <c r="I93" s="153">
        <v>1.39</v>
      </c>
      <c r="J93" s="48">
        <v>5.7000000000000002E-2</v>
      </c>
      <c r="K93" s="2"/>
    </row>
    <row r="94" spans="1:11" ht="27" customHeight="1">
      <c r="A94" s="26" t="s">
        <v>70</v>
      </c>
      <c r="B94" s="28"/>
      <c r="C94" s="295" t="s">
        <v>6783</v>
      </c>
      <c r="D94" s="156">
        <v>1.9039999999999999</v>
      </c>
      <c r="E94" s="157">
        <v>0.496</v>
      </c>
      <c r="F94" s="158">
        <v>0.42899999999999999</v>
      </c>
      <c r="G94" s="50">
        <v>3.16</v>
      </c>
      <c r="H94" s="50">
        <v>1.1000000000000001</v>
      </c>
      <c r="I94" s="153">
        <v>2.06</v>
      </c>
      <c r="J94" s="48">
        <v>6.2E-2</v>
      </c>
      <c r="K94" s="2"/>
    </row>
    <row r="95" spans="1:11" ht="27" customHeight="1">
      <c r="A95" s="26" t="s">
        <v>71</v>
      </c>
      <c r="B95" s="28"/>
      <c r="C95" s="295" t="s">
        <v>6783</v>
      </c>
      <c r="D95" s="156">
        <v>1.859</v>
      </c>
      <c r="E95" s="157">
        <v>0.55600000000000005</v>
      </c>
      <c r="F95" s="158">
        <v>0.501</v>
      </c>
      <c r="G95" s="50">
        <v>34.71</v>
      </c>
      <c r="H95" s="50">
        <v>1.33</v>
      </c>
      <c r="I95" s="153">
        <v>2.59</v>
      </c>
      <c r="J95" s="48">
        <v>5.3999999999999999E-2</v>
      </c>
      <c r="K95" s="2"/>
    </row>
    <row r="96" spans="1:11" ht="27" customHeight="1">
      <c r="A96" s="26" t="s">
        <v>198</v>
      </c>
      <c r="B96" s="28"/>
      <c r="C96" s="53">
        <v>8</v>
      </c>
      <c r="D96" s="48">
        <v>0.65400000000000003</v>
      </c>
      <c r="E96" s="49"/>
      <c r="F96" s="49"/>
      <c r="G96" s="151"/>
      <c r="H96" s="151"/>
      <c r="I96" s="154"/>
      <c r="J96" s="49"/>
      <c r="K96" s="2"/>
    </row>
    <row r="97" spans="1:11" ht="27" customHeight="1">
      <c r="A97" s="26" t="s">
        <v>199</v>
      </c>
      <c r="B97" s="28"/>
      <c r="C97" s="53">
        <v>1</v>
      </c>
      <c r="D97" s="48">
        <v>0.70699999999999996</v>
      </c>
      <c r="E97" s="49"/>
      <c r="F97" s="49"/>
      <c r="G97" s="151"/>
      <c r="H97" s="151"/>
      <c r="I97" s="154"/>
      <c r="J97" s="49"/>
      <c r="K97" s="2"/>
    </row>
    <row r="98" spans="1:11" ht="27" customHeight="1">
      <c r="A98" s="26" t="s">
        <v>200</v>
      </c>
      <c r="B98" s="28"/>
      <c r="C98" s="53">
        <v>1</v>
      </c>
      <c r="D98" s="48">
        <v>0.86499999999999999</v>
      </c>
      <c r="E98" s="49"/>
      <c r="F98" s="49"/>
      <c r="G98" s="151"/>
      <c r="H98" s="151"/>
      <c r="I98" s="154"/>
      <c r="J98" s="49"/>
      <c r="K98" s="2"/>
    </row>
    <row r="99" spans="1:11" ht="27" customHeight="1">
      <c r="A99" s="26" t="s">
        <v>201</v>
      </c>
      <c r="B99" s="28"/>
      <c r="C99" s="53">
        <v>1</v>
      </c>
      <c r="D99" s="48">
        <v>0.60299999999999998</v>
      </c>
      <c r="E99" s="49"/>
      <c r="F99" s="49"/>
      <c r="G99" s="151"/>
      <c r="H99" s="151"/>
      <c r="I99" s="154"/>
      <c r="J99" s="49"/>
      <c r="K99" s="2"/>
    </row>
    <row r="100" spans="1:11" ht="27" customHeight="1">
      <c r="A100" s="26" t="s">
        <v>72</v>
      </c>
      <c r="B100" s="28"/>
      <c r="C100" s="295" t="s">
        <v>6783</v>
      </c>
      <c r="D100" s="159">
        <v>5.0940000000000003</v>
      </c>
      <c r="E100" s="160">
        <v>0.63</v>
      </c>
      <c r="F100" s="158">
        <v>0.48299999999999998</v>
      </c>
      <c r="G100" s="151"/>
      <c r="H100" s="151"/>
      <c r="I100" s="152"/>
      <c r="J100" s="49"/>
      <c r="K100" s="2"/>
    </row>
    <row r="101" spans="1:11" ht="27" customHeight="1">
      <c r="A101" s="26" t="s">
        <v>573</v>
      </c>
      <c r="B101" s="28"/>
      <c r="C101" s="53" t="s">
        <v>2254</v>
      </c>
      <c r="D101" s="48">
        <v>-0.25700000000000001</v>
      </c>
      <c r="E101" s="49"/>
      <c r="F101" s="49"/>
      <c r="G101" s="151"/>
      <c r="H101" s="151"/>
      <c r="I101" s="152"/>
      <c r="J101" s="49"/>
      <c r="K101" s="2"/>
    </row>
    <row r="102" spans="1:11" ht="27" customHeight="1">
      <c r="A102" s="26" t="s">
        <v>73</v>
      </c>
      <c r="B102" s="28"/>
      <c r="C102" s="53">
        <v>8</v>
      </c>
      <c r="D102" s="48">
        <v>-0.27900000000000003</v>
      </c>
      <c r="E102" s="49"/>
      <c r="F102" s="49"/>
      <c r="G102" s="151"/>
      <c r="H102" s="151"/>
      <c r="I102" s="152"/>
      <c r="J102" s="49"/>
      <c r="K102" s="2"/>
    </row>
    <row r="103" spans="1:11" ht="27" customHeight="1">
      <c r="A103" s="26" t="s">
        <v>74</v>
      </c>
      <c r="B103" s="28"/>
      <c r="C103" s="295" t="s">
        <v>6783</v>
      </c>
      <c r="D103" s="48">
        <v>-0.25700000000000001</v>
      </c>
      <c r="E103" s="49"/>
      <c r="F103" s="49"/>
      <c r="G103" s="151"/>
      <c r="H103" s="151"/>
      <c r="I103" s="152"/>
      <c r="J103" s="48">
        <v>9.2999999999999999E-2</v>
      </c>
      <c r="K103" s="2"/>
    </row>
    <row r="104" spans="1:11" ht="27" customHeight="1">
      <c r="A104" s="26" t="s">
        <v>75</v>
      </c>
      <c r="B104" s="28"/>
      <c r="C104" s="295" t="s">
        <v>6783</v>
      </c>
      <c r="D104" s="156">
        <v>-2.1560000000000001</v>
      </c>
      <c r="E104" s="157">
        <v>-0.16700000000000001</v>
      </c>
      <c r="F104" s="158">
        <v>-5.0999999999999997E-2</v>
      </c>
      <c r="G104" s="151"/>
      <c r="H104" s="151"/>
      <c r="I104" s="152"/>
      <c r="J104" s="48">
        <v>9.2999999999999999E-2</v>
      </c>
      <c r="K104" s="2"/>
    </row>
    <row r="105" spans="1:11" ht="27" customHeight="1">
      <c r="A105" s="26" t="s">
        <v>76</v>
      </c>
      <c r="B105" s="28"/>
      <c r="C105" s="295" t="s">
        <v>6783</v>
      </c>
      <c r="D105" s="48">
        <v>-0.27900000000000003</v>
      </c>
      <c r="E105" s="49"/>
      <c r="F105" s="49"/>
      <c r="G105" s="151"/>
      <c r="H105" s="151"/>
      <c r="I105" s="152"/>
      <c r="J105" s="48">
        <v>9.2999999999999999E-2</v>
      </c>
      <c r="K105" s="2"/>
    </row>
    <row r="106" spans="1:11" ht="27" customHeight="1">
      <c r="A106" s="26" t="s">
        <v>77</v>
      </c>
      <c r="B106" s="28"/>
      <c r="C106" s="295" t="s">
        <v>6783</v>
      </c>
      <c r="D106" s="156">
        <v>-2.3319999999999999</v>
      </c>
      <c r="E106" s="157">
        <v>-0.17899999999999999</v>
      </c>
      <c r="F106" s="158">
        <v>-5.8000000000000003E-2</v>
      </c>
      <c r="G106" s="151"/>
      <c r="H106" s="151"/>
      <c r="I106" s="152"/>
      <c r="J106" s="48">
        <v>9.2999999999999999E-2</v>
      </c>
      <c r="K106" s="2"/>
    </row>
    <row r="107" spans="1:11" ht="27" customHeight="1">
      <c r="A107" s="26" t="s">
        <v>78</v>
      </c>
      <c r="B107" s="28"/>
      <c r="C107" s="295" t="s">
        <v>6783</v>
      </c>
      <c r="D107" s="48">
        <v>-0.41499999999999998</v>
      </c>
      <c r="E107" s="49"/>
      <c r="F107" s="49"/>
      <c r="G107" s="50">
        <v>47.51</v>
      </c>
      <c r="H107" s="151"/>
      <c r="I107" s="152"/>
      <c r="J107" s="48">
        <v>0.16900000000000001</v>
      </c>
      <c r="K107" s="2"/>
    </row>
    <row r="108" spans="1:11" ht="27" customHeight="1">
      <c r="A108" s="26" t="s">
        <v>79</v>
      </c>
      <c r="B108" s="28"/>
      <c r="C108" s="295" t="s">
        <v>6783</v>
      </c>
      <c r="D108" s="156">
        <v>-3.444</v>
      </c>
      <c r="E108" s="157">
        <v>-0.25</v>
      </c>
      <c r="F108" s="158">
        <v>-0.104</v>
      </c>
      <c r="G108" s="50">
        <v>47.51</v>
      </c>
      <c r="H108" s="151"/>
      <c r="I108" s="152"/>
      <c r="J108" s="48">
        <v>0.16900000000000001</v>
      </c>
      <c r="K108" s="2"/>
    </row>
    <row r="109" spans="1:11" ht="27" customHeight="1">
      <c r="A109" s="26" t="s">
        <v>119</v>
      </c>
      <c r="B109" s="28"/>
      <c r="C109" s="53">
        <v>1</v>
      </c>
      <c r="D109" s="48">
        <v>0.49099999999999999</v>
      </c>
      <c r="E109" s="49"/>
      <c r="F109" s="49"/>
      <c r="G109" s="50">
        <v>0.75</v>
      </c>
      <c r="H109" s="151"/>
      <c r="I109" s="152"/>
      <c r="J109" s="49"/>
      <c r="K109" s="2"/>
    </row>
    <row r="110" spans="1:11" ht="27" customHeight="1">
      <c r="A110" s="26" t="s">
        <v>120</v>
      </c>
      <c r="B110" s="28"/>
      <c r="C110" s="53">
        <v>2</v>
      </c>
      <c r="D110" s="48">
        <v>0.52</v>
      </c>
      <c r="E110" s="48">
        <v>0.25600000000000001</v>
      </c>
      <c r="F110" s="49"/>
      <c r="G110" s="50">
        <v>0.75</v>
      </c>
      <c r="H110" s="151"/>
      <c r="I110" s="152"/>
      <c r="J110" s="49"/>
      <c r="K110" s="2"/>
    </row>
    <row r="111" spans="1:11" ht="27" customHeight="1">
      <c r="A111" s="26" t="s">
        <v>121</v>
      </c>
      <c r="B111" s="28"/>
      <c r="C111" s="53">
        <v>2</v>
      </c>
      <c r="D111" s="48">
        <v>0.253</v>
      </c>
      <c r="E111" s="49"/>
      <c r="F111" s="49"/>
      <c r="G111" s="151"/>
      <c r="H111" s="151"/>
      <c r="I111" s="152"/>
      <c r="J111" s="49"/>
      <c r="K111" s="2"/>
    </row>
    <row r="112" spans="1:11" ht="27" customHeight="1">
      <c r="A112" s="26" t="s">
        <v>122</v>
      </c>
      <c r="B112" s="28"/>
      <c r="C112" s="53">
        <v>3</v>
      </c>
      <c r="D112" s="48">
        <v>0.39700000000000002</v>
      </c>
      <c r="E112" s="49"/>
      <c r="F112" s="49"/>
      <c r="G112" s="50">
        <v>1.49</v>
      </c>
      <c r="H112" s="151"/>
      <c r="I112" s="152"/>
      <c r="J112" s="49"/>
      <c r="K112" s="2"/>
    </row>
    <row r="113" spans="1:11" ht="27" customHeight="1">
      <c r="A113" s="26" t="s">
        <v>123</v>
      </c>
      <c r="B113" s="28"/>
      <c r="C113" s="53">
        <v>4</v>
      </c>
      <c r="D113" s="48">
        <v>0.46400000000000002</v>
      </c>
      <c r="E113" s="48">
        <v>0.25600000000000001</v>
      </c>
      <c r="F113" s="49"/>
      <c r="G113" s="50">
        <v>1.49</v>
      </c>
      <c r="H113" s="151"/>
      <c r="I113" s="152"/>
      <c r="J113" s="49"/>
      <c r="K113" s="2"/>
    </row>
    <row r="114" spans="1:11" ht="27" customHeight="1">
      <c r="A114" s="26" t="s">
        <v>124</v>
      </c>
      <c r="B114" s="28"/>
      <c r="C114" s="53">
        <v>4</v>
      </c>
      <c r="D114" s="48">
        <v>0.253</v>
      </c>
      <c r="E114" s="49"/>
      <c r="F114" s="49"/>
      <c r="G114" s="151"/>
      <c r="H114" s="151"/>
      <c r="I114" s="152"/>
      <c r="J114" s="49"/>
      <c r="K114" s="2"/>
    </row>
    <row r="115" spans="1:11" ht="27" customHeight="1">
      <c r="A115" s="26" t="s">
        <v>125</v>
      </c>
      <c r="B115" s="28"/>
      <c r="C115" s="53" t="s">
        <v>20</v>
      </c>
      <c r="D115" s="48">
        <v>0.436</v>
      </c>
      <c r="E115" s="48">
        <v>0.247</v>
      </c>
      <c r="F115" s="49"/>
      <c r="G115" s="50">
        <v>6.72</v>
      </c>
      <c r="H115" s="151"/>
      <c r="I115" s="152"/>
      <c r="J115" s="49"/>
      <c r="K115" s="2"/>
    </row>
    <row r="116" spans="1:11" ht="27" customHeight="1">
      <c r="A116" s="26" t="s">
        <v>126</v>
      </c>
      <c r="B116" s="28"/>
      <c r="C116" s="53" t="s">
        <v>20</v>
      </c>
      <c r="D116" s="48">
        <v>0.63200000000000001</v>
      </c>
      <c r="E116" s="48">
        <v>0.37</v>
      </c>
      <c r="F116" s="49"/>
      <c r="G116" s="50">
        <v>5.16</v>
      </c>
      <c r="H116" s="151"/>
      <c r="I116" s="152"/>
      <c r="J116" s="49"/>
      <c r="K116" s="2"/>
    </row>
    <row r="117" spans="1:11" ht="27" customHeight="1">
      <c r="A117" s="26" t="s">
        <v>127</v>
      </c>
      <c r="B117" s="28"/>
      <c r="C117" s="53" t="s">
        <v>20</v>
      </c>
      <c r="D117" s="48">
        <v>0.59599999999999997</v>
      </c>
      <c r="E117" s="48">
        <v>0.42599999999999999</v>
      </c>
      <c r="F117" s="49"/>
      <c r="G117" s="50">
        <v>39.43</v>
      </c>
      <c r="H117" s="151"/>
      <c r="I117" s="152"/>
      <c r="J117" s="49"/>
      <c r="K117" s="2"/>
    </row>
    <row r="118" spans="1:11" ht="27" customHeight="1">
      <c r="A118" s="26" t="s">
        <v>574</v>
      </c>
      <c r="B118" s="28"/>
      <c r="C118" s="295" t="s">
        <v>6783</v>
      </c>
      <c r="D118" s="156">
        <v>1.9430000000000001</v>
      </c>
      <c r="E118" s="157">
        <v>0.34799999999999998</v>
      </c>
      <c r="F118" s="158">
        <v>0.255</v>
      </c>
      <c r="G118" s="50">
        <v>0.75</v>
      </c>
      <c r="H118" s="151"/>
      <c r="I118" s="152"/>
      <c r="J118" s="49"/>
      <c r="K118" s="2"/>
    </row>
    <row r="119" spans="1:11" ht="27" customHeight="1">
      <c r="A119" s="26" t="s">
        <v>575</v>
      </c>
      <c r="B119" s="28"/>
      <c r="C119" s="295" t="s">
        <v>6783</v>
      </c>
      <c r="D119" s="156">
        <v>1.6970000000000001</v>
      </c>
      <c r="E119" s="157">
        <v>0.32900000000000001</v>
      </c>
      <c r="F119" s="158">
        <v>0.249</v>
      </c>
      <c r="G119" s="50">
        <v>1.49</v>
      </c>
      <c r="H119" s="151"/>
      <c r="I119" s="152"/>
      <c r="J119" s="49"/>
      <c r="K119" s="2"/>
    </row>
    <row r="120" spans="1:11" ht="27" customHeight="1">
      <c r="A120" s="26" t="s">
        <v>128</v>
      </c>
      <c r="B120" s="28"/>
      <c r="C120" s="295" t="s">
        <v>6783</v>
      </c>
      <c r="D120" s="156">
        <v>1.377</v>
      </c>
      <c r="E120" s="157">
        <v>0.30199999999999999</v>
      </c>
      <c r="F120" s="158">
        <v>0.24299999999999999</v>
      </c>
      <c r="G120" s="50">
        <v>2.25</v>
      </c>
      <c r="H120" s="50">
        <v>0.54</v>
      </c>
      <c r="I120" s="153">
        <v>1.1599999999999999</v>
      </c>
      <c r="J120" s="48">
        <v>4.8000000000000001E-2</v>
      </c>
      <c r="K120" s="2"/>
    </row>
    <row r="121" spans="1:11" ht="27" customHeight="1">
      <c r="A121" s="26" t="s">
        <v>129</v>
      </c>
      <c r="B121" s="28"/>
      <c r="C121" s="295" t="s">
        <v>6783</v>
      </c>
      <c r="D121" s="156">
        <v>1.595</v>
      </c>
      <c r="E121" s="157">
        <v>0.41599999999999998</v>
      </c>
      <c r="F121" s="158">
        <v>0.36</v>
      </c>
      <c r="G121" s="50">
        <v>2.65</v>
      </c>
      <c r="H121" s="50">
        <v>0.92</v>
      </c>
      <c r="I121" s="153">
        <v>1.72</v>
      </c>
      <c r="J121" s="48">
        <v>5.1999999999999998E-2</v>
      </c>
      <c r="K121" s="2"/>
    </row>
    <row r="122" spans="1:11" ht="27" customHeight="1">
      <c r="A122" s="26" t="s">
        <v>130</v>
      </c>
      <c r="B122" s="28"/>
      <c r="C122" s="295" t="s">
        <v>6783</v>
      </c>
      <c r="D122" s="156">
        <v>1.5580000000000001</v>
      </c>
      <c r="E122" s="157">
        <v>0.46600000000000003</v>
      </c>
      <c r="F122" s="158">
        <v>0.42</v>
      </c>
      <c r="G122" s="50">
        <v>29.08</v>
      </c>
      <c r="H122" s="50">
        <v>1.1200000000000001</v>
      </c>
      <c r="I122" s="153">
        <v>2.17</v>
      </c>
      <c r="J122" s="48">
        <v>4.4999999999999998E-2</v>
      </c>
      <c r="K122" s="2"/>
    </row>
    <row r="123" spans="1:11" ht="27" customHeight="1">
      <c r="A123" s="26" t="s">
        <v>202</v>
      </c>
      <c r="B123" s="28"/>
      <c r="C123" s="53">
        <v>8</v>
      </c>
      <c r="D123" s="48">
        <v>0.54800000000000004</v>
      </c>
      <c r="E123" s="49"/>
      <c r="F123" s="49"/>
      <c r="G123" s="151"/>
      <c r="H123" s="151"/>
      <c r="I123" s="154"/>
      <c r="J123" s="49"/>
      <c r="K123" s="2"/>
    </row>
    <row r="124" spans="1:11" ht="27" customHeight="1">
      <c r="A124" s="26" t="s">
        <v>203</v>
      </c>
      <c r="B124" s="28"/>
      <c r="C124" s="53">
        <v>1</v>
      </c>
      <c r="D124" s="48">
        <v>0.59199999999999997</v>
      </c>
      <c r="E124" s="49"/>
      <c r="F124" s="49"/>
      <c r="G124" s="151"/>
      <c r="H124" s="151"/>
      <c r="I124" s="154"/>
      <c r="J124" s="49"/>
      <c r="K124" s="2"/>
    </row>
    <row r="125" spans="1:11" ht="27" customHeight="1">
      <c r="A125" s="26" t="s">
        <v>204</v>
      </c>
      <c r="B125" s="28"/>
      <c r="C125" s="53">
        <v>1</v>
      </c>
      <c r="D125" s="48">
        <v>0.72499999999999998</v>
      </c>
      <c r="E125" s="49"/>
      <c r="F125" s="49"/>
      <c r="G125" s="151"/>
      <c r="H125" s="151"/>
      <c r="I125" s="154"/>
      <c r="J125" s="49"/>
      <c r="K125" s="2"/>
    </row>
    <row r="126" spans="1:11" ht="27" customHeight="1">
      <c r="A126" s="26" t="s">
        <v>205</v>
      </c>
      <c r="B126" s="28"/>
      <c r="C126" s="53">
        <v>1</v>
      </c>
      <c r="D126" s="48">
        <v>0.505</v>
      </c>
      <c r="E126" s="49"/>
      <c r="F126" s="49"/>
      <c r="G126" s="151"/>
      <c r="H126" s="151"/>
      <c r="I126" s="154"/>
      <c r="J126" s="49"/>
      <c r="K126" s="2"/>
    </row>
    <row r="127" spans="1:11" ht="27" customHeight="1">
      <c r="A127" s="26" t="s">
        <v>131</v>
      </c>
      <c r="B127" s="28"/>
      <c r="C127" s="295" t="s">
        <v>6783</v>
      </c>
      <c r="D127" s="159">
        <v>4.2679999999999998</v>
      </c>
      <c r="E127" s="160">
        <v>0.52800000000000002</v>
      </c>
      <c r="F127" s="158">
        <v>0.40500000000000003</v>
      </c>
      <c r="G127" s="151"/>
      <c r="H127" s="151"/>
      <c r="I127" s="152"/>
      <c r="J127" s="49"/>
      <c r="K127" s="2"/>
    </row>
    <row r="128" spans="1:11" ht="27" customHeight="1">
      <c r="A128" s="26" t="s">
        <v>576</v>
      </c>
      <c r="B128" s="28"/>
      <c r="C128" s="53" t="s">
        <v>2254</v>
      </c>
      <c r="D128" s="48">
        <v>-0.216</v>
      </c>
      <c r="E128" s="49"/>
      <c r="F128" s="49"/>
      <c r="G128" s="151"/>
      <c r="H128" s="151"/>
      <c r="I128" s="152"/>
      <c r="J128" s="49"/>
      <c r="K128" s="2"/>
    </row>
    <row r="129" spans="1:11" ht="27" customHeight="1">
      <c r="A129" s="26" t="s">
        <v>132</v>
      </c>
      <c r="B129" s="28"/>
      <c r="C129" s="53">
        <v>8</v>
      </c>
      <c r="D129" s="48">
        <v>-0.23400000000000001</v>
      </c>
      <c r="E129" s="49"/>
      <c r="F129" s="49"/>
      <c r="G129" s="151"/>
      <c r="H129" s="151"/>
      <c r="I129" s="152"/>
      <c r="J129" s="49"/>
      <c r="K129" s="2"/>
    </row>
    <row r="130" spans="1:11" ht="27" customHeight="1">
      <c r="A130" s="26" t="s">
        <v>133</v>
      </c>
      <c r="B130" s="28"/>
      <c r="C130" s="295" t="s">
        <v>6783</v>
      </c>
      <c r="D130" s="48">
        <v>-0.216</v>
      </c>
      <c r="E130" s="49"/>
      <c r="F130" s="49"/>
      <c r="G130" s="151"/>
      <c r="H130" s="151"/>
      <c r="I130" s="152"/>
      <c r="J130" s="48">
        <v>7.8E-2</v>
      </c>
      <c r="K130" s="2"/>
    </row>
    <row r="131" spans="1:11" ht="27" customHeight="1">
      <c r="A131" s="26" t="s">
        <v>134</v>
      </c>
      <c r="B131" s="28"/>
      <c r="C131" s="295" t="s">
        <v>6783</v>
      </c>
      <c r="D131" s="156">
        <v>-1.8069999999999999</v>
      </c>
      <c r="E131" s="157">
        <v>-0.14000000000000001</v>
      </c>
      <c r="F131" s="158">
        <v>-4.2999999999999997E-2</v>
      </c>
      <c r="G131" s="151"/>
      <c r="H131" s="151"/>
      <c r="I131" s="152"/>
      <c r="J131" s="48">
        <v>7.8E-2</v>
      </c>
      <c r="K131" s="2"/>
    </row>
    <row r="132" spans="1:11" ht="27" customHeight="1">
      <c r="A132" s="26" t="s">
        <v>135</v>
      </c>
      <c r="B132" s="28"/>
      <c r="C132" s="295" t="s">
        <v>6783</v>
      </c>
      <c r="D132" s="48">
        <v>-0.23400000000000001</v>
      </c>
      <c r="E132" s="49"/>
      <c r="F132" s="49"/>
      <c r="G132" s="151"/>
      <c r="H132" s="151"/>
      <c r="I132" s="152"/>
      <c r="J132" s="48">
        <v>7.8E-2</v>
      </c>
      <c r="K132" s="2"/>
    </row>
    <row r="133" spans="1:11" ht="27" customHeight="1">
      <c r="A133" s="26" t="s">
        <v>136</v>
      </c>
      <c r="B133" s="28"/>
      <c r="C133" s="295" t="s">
        <v>6783</v>
      </c>
      <c r="D133" s="156">
        <v>-1.954</v>
      </c>
      <c r="E133" s="157">
        <v>-0.15</v>
      </c>
      <c r="F133" s="158">
        <v>-4.8000000000000001E-2</v>
      </c>
      <c r="G133" s="151"/>
      <c r="H133" s="151"/>
      <c r="I133" s="152"/>
      <c r="J133" s="48">
        <v>7.8E-2</v>
      </c>
      <c r="K133" s="2"/>
    </row>
    <row r="134" spans="1:11" ht="27" customHeight="1">
      <c r="A134" s="26" t="s">
        <v>137</v>
      </c>
      <c r="B134" s="28"/>
      <c r="C134" s="295" t="s">
        <v>6783</v>
      </c>
      <c r="D134" s="48">
        <v>-0.34799999999999998</v>
      </c>
      <c r="E134" s="49"/>
      <c r="F134" s="49"/>
      <c r="G134" s="50">
        <v>39.81</v>
      </c>
      <c r="H134" s="151"/>
      <c r="I134" s="152"/>
      <c r="J134" s="48">
        <v>0.14199999999999999</v>
      </c>
      <c r="K134" s="2"/>
    </row>
    <row r="135" spans="1:11" ht="27" customHeight="1">
      <c r="A135" s="26" t="s">
        <v>138</v>
      </c>
      <c r="B135" s="28"/>
      <c r="C135" s="295" t="s">
        <v>6783</v>
      </c>
      <c r="D135" s="156">
        <v>-2.8860000000000001</v>
      </c>
      <c r="E135" s="157">
        <v>-0.20899999999999999</v>
      </c>
      <c r="F135" s="158">
        <v>-8.6999999999999994E-2</v>
      </c>
      <c r="G135" s="50">
        <v>39.81</v>
      </c>
      <c r="H135" s="151"/>
      <c r="I135" s="152"/>
      <c r="J135" s="48">
        <v>0.14199999999999999</v>
      </c>
      <c r="K135" s="2"/>
    </row>
    <row r="136" spans="1:11" ht="27" customHeight="1">
      <c r="A136" s="26" t="s">
        <v>139</v>
      </c>
      <c r="B136" s="28"/>
      <c r="C136" s="53">
        <v>1</v>
      </c>
      <c r="D136" s="48">
        <v>0.27800000000000002</v>
      </c>
      <c r="E136" s="49"/>
      <c r="F136" s="49"/>
      <c r="G136" s="50">
        <v>0.42</v>
      </c>
      <c r="H136" s="151"/>
      <c r="I136" s="152"/>
      <c r="J136" s="49"/>
      <c r="K136" s="2"/>
    </row>
    <row r="137" spans="1:11" ht="27" customHeight="1">
      <c r="A137" s="26" t="s">
        <v>140</v>
      </c>
      <c r="B137" s="28"/>
      <c r="C137" s="53">
        <v>2</v>
      </c>
      <c r="D137" s="48">
        <v>0.29399999999999998</v>
      </c>
      <c r="E137" s="48">
        <v>0.14399999999999999</v>
      </c>
      <c r="F137" s="49"/>
      <c r="G137" s="50">
        <v>0.42</v>
      </c>
      <c r="H137" s="151"/>
      <c r="I137" s="152"/>
      <c r="J137" s="49"/>
      <c r="K137" s="2"/>
    </row>
    <row r="138" spans="1:11" ht="27" customHeight="1">
      <c r="A138" s="26" t="s">
        <v>141</v>
      </c>
      <c r="B138" s="28"/>
      <c r="C138" s="53">
        <v>2</v>
      </c>
      <c r="D138" s="48">
        <v>0.14299999999999999</v>
      </c>
      <c r="E138" s="49"/>
      <c r="F138" s="49"/>
      <c r="G138" s="151"/>
      <c r="H138" s="151"/>
      <c r="I138" s="152"/>
      <c r="J138" s="49"/>
      <c r="K138" s="2"/>
    </row>
    <row r="139" spans="1:11" ht="27" customHeight="1">
      <c r="A139" s="26" t="s">
        <v>142</v>
      </c>
      <c r="B139" s="28"/>
      <c r="C139" s="53">
        <v>3</v>
      </c>
      <c r="D139" s="48">
        <v>0.22500000000000001</v>
      </c>
      <c r="E139" s="49"/>
      <c r="F139" s="49"/>
      <c r="G139" s="50">
        <v>0.84</v>
      </c>
      <c r="H139" s="151"/>
      <c r="I139" s="152"/>
      <c r="J139" s="49"/>
      <c r="K139" s="2"/>
    </row>
    <row r="140" spans="1:11" ht="27" customHeight="1">
      <c r="A140" s="26" t="s">
        <v>143</v>
      </c>
      <c r="B140" s="28"/>
      <c r="C140" s="53">
        <v>4</v>
      </c>
      <c r="D140" s="48">
        <v>0.26200000000000001</v>
      </c>
      <c r="E140" s="48">
        <v>0.14499999999999999</v>
      </c>
      <c r="F140" s="49"/>
      <c r="G140" s="50">
        <v>0.84</v>
      </c>
      <c r="H140" s="151"/>
      <c r="I140" s="152"/>
      <c r="J140" s="49"/>
      <c r="K140" s="2"/>
    </row>
    <row r="141" spans="1:11" ht="27" customHeight="1">
      <c r="A141" s="26" t="s">
        <v>144</v>
      </c>
      <c r="B141" s="28"/>
      <c r="C141" s="53">
        <v>4</v>
      </c>
      <c r="D141" s="48">
        <v>0.14299999999999999</v>
      </c>
      <c r="E141" s="49"/>
      <c r="F141" s="49"/>
      <c r="G141" s="151"/>
      <c r="H141" s="151"/>
      <c r="I141" s="152"/>
      <c r="J141" s="49"/>
      <c r="K141" s="2"/>
    </row>
    <row r="142" spans="1:11" ht="27" customHeight="1">
      <c r="A142" s="26" t="s">
        <v>145</v>
      </c>
      <c r="B142" s="28"/>
      <c r="C142" s="53" t="s">
        <v>20</v>
      </c>
      <c r="D142" s="48">
        <v>0.247</v>
      </c>
      <c r="E142" s="48">
        <v>0.14000000000000001</v>
      </c>
      <c r="F142" s="49"/>
      <c r="G142" s="50">
        <v>3.8</v>
      </c>
      <c r="H142" s="151"/>
      <c r="I142" s="152"/>
      <c r="J142" s="49"/>
      <c r="K142" s="2"/>
    </row>
    <row r="143" spans="1:11" ht="27" customHeight="1">
      <c r="A143" s="26" t="s">
        <v>146</v>
      </c>
      <c r="B143" s="28"/>
      <c r="C143" s="53" t="s">
        <v>20</v>
      </c>
      <c r="D143" s="48">
        <v>0.35699999999999998</v>
      </c>
      <c r="E143" s="48">
        <v>0.20899999999999999</v>
      </c>
      <c r="F143" s="49"/>
      <c r="G143" s="50">
        <v>2.92</v>
      </c>
      <c r="H143" s="151"/>
      <c r="I143" s="152"/>
      <c r="J143" s="49"/>
      <c r="K143" s="2"/>
    </row>
    <row r="144" spans="1:11" ht="27" customHeight="1">
      <c r="A144" s="26" t="s">
        <v>147</v>
      </c>
      <c r="B144" s="28"/>
      <c r="C144" s="53" t="s">
        <v>20</v>
      </c>
      <c r="D144" s="48">
        <v>0.33700000000000002</v>
      </c>
      <c r="E144" s="48">
        <v>0.24099999999999999</v>
      </c>
      <c r="F144" s="49"/>
      <c r="G144" s="50">
        <v>22.3</v>
      </c>
      <c r="H144" s="151"/>
      <c r="I144" s="152"/>
      <c r="J144" s="49"/>
      <c r="K144" s="2"/>
    </row>
    <row r="145" spans="1:11" ht="27" customHeight="1">
      <c r="A145" s="26" t="s">
        <v>577</v>
      </c>
      <c r="B145" s="28"/>
      <c r="C145" s="295" t="s">
        <v>6783</v>
      </c>
      <c r="D145" s="156">
        <v>1.0980000000000001</v>
      </c>
      <c r="E145" s="157">
        <v>0.19700000000000001</v>
      </c>
      <c r="F145" s="158">
        <v>0.14399999999999999</v>
      </c>
      <c r="G145" s="50">
        <v>0.42</v>
      </c>
      <c r="H145" s="151"/>
      <c r="I145" s="152"/>
      <c r="J145" s="49"/>
      <c r="K145" s="2"/>
    </row>
    <row r="146" spans="1:11" ht="27" customHeight="1">
      <c r="A146" s="26" t="s">
        <v>578</v>
      </c>
      <c r="B146" s="28"/>
      <c r="C146" s="295" t="s">
        <v>6783</v>
      </c>
      <c r="D146" s="156">
        <v>0.96</v>
      </c>
      <c r="E146" s="157">
        <v>0.186</v>
      </c>
      <c r="F146" s="158">
        <v>0.14099999999999999</v>
      </c>
      <c r="G146" s="50">
        <v>0.84</v>
      </c>
      <c r="H146" s="151"/>
      <c r="I146" s="152"/>
      <c r="J146" s="49"/>
      <c r="K146" s="2"/>
    </row>
    <row r="147" spans="1:11" ht="27" customHeight="1">
      <c r="A147" s="26" t="s">
        <v>148</v>
      </c>
      <c r="B147" s="28"/>
      <c r="C147" s="295" t="s">
        <v>6783</v>
      </c>
      <c r="D147" s="156">
        <v>0.77900000000000003</v>
      </c>
      <c r="E147" s="157">
        <v>0.17100000000000001</v>
      </c>
      <c r="F147" s="158">
        <v>0.13800000000000001</v>
      </c>
      <c r="G147" s="50">
        <v>1.27</v>
      </c>
      <c r="H147" s="50">
        <v>0.31</v>
      </c>
      <c r="I147" s="153">
        <v>0.66</v>
      </c>
      <c r="J147" s="48">
        <v>2.7E-2</v>
      </c>
      <c r="K147" s="2"/>
    </row>
    <row r="148" spans="1:11" ht="27" customHeight="1">
      <c r="A148" s="26" t="s">
        <v>149</v>
      </c>
      <c r="B148" s="28"/>
      <c r="C148" s="295" t="s">
        <v>6783</v>
      </c>
      <c r="D148" s="156">
        <v>0.90200000000000002</v>
      </c>
      <c r="E148" s="157">
        <v>0.23499999999999999</v>
      </c>
      <c r="F148" s="158">
        <v>0.20399999999999999</v>
      </c>
      <c r="G148" s="50">
        <v>1.5</v>
      </c>
      <c r="H148" s="50">
        <v>0.52</v>
      </c>
      <c r="I148" s="153">
        <v>0.97</v>
      </c>
      <c r="J148" s="48">
        <v>2.9000000000000001E-2</v>
      </c>
      <c r="K148" s="2"/>
    </row>
    <row r="149" spans="1:11" ht="27" customHeight="1">
      <c r="A149" s="26" t="s">
        <v>150</v>
      </c>
      <c r="B149" s="28"/>
      <c r="C149" s="295" t="s">
        <v>6783</v>
      </c>
      <c r="D149" s="156">
        <v>0.88100000000000001</v>
      </c>
      <c r="E149" s="157">
        <v>0.26400000000000001</v>
      </c>
      <c r="F149" s="158">
        <v>0.23699999999999999</v>
      </c>
      <c r="G149" s="50">
        <v>16.45</v>
      </c>
      <c r="H149" s="50">
        <v>0.63</v>
      </c>
      <c r="I149" s="153">
        <v>1.23</v>
      </c>
      <c r="J149" s="48">
        <v>2.5999999999999999E-2</v>
      </c>
      <c r="K149" s="2"/>
    </row>
    <row r="150" spans="1:11" ht="27" customHeight="1">
      <c r="A150" s="26" t="s">
        <v>206</v>
      </c>
      <c r="B150" s="28"/>
      <c r="C150" s="53">
        <v>8</v>
      </c>
      <c r="D150" s="48">
        <v>0.31</v>
      </c>
      <c r="E150" s="49"/>
      <c r="F150" s="49"/>
      <c r="G150" s="151"/>
      <c r="H150" s="151"/>
      <c r="I150" s="154"/>
      <c r="J150" s="49"/>
      <c r="K150" s="2"/>
    </row>
    <row r="151" spans="1:11" ht="27" customHeight="1">
      <c r="A151" s="26" t="s">
        <v>207</v>
      </c>
      <c r="B151" s="28"/>
      <c r="C151" s="53">
        <v>1</v>
      </c>
      <c r="D151" s="48">
        <v>0.33500000000000002</v>
      </c>
      <c r="E151" s="49"/>
      <c r="F151" s="49"/>
      <c r="G151" s="151"/>
      <c r="H151" s="151"/>
      <c r="I151" s="154"/>
      <c r="J151" s="49"/>
      <c r="K151" s="2"/>
    </row>
    <row r="152" spans="1:11" ht="27" customHeight="1">
      <c r="A152" s="26" t="s">
        <v>208</v>
      </c>
      <c r="B152" s="28"/>
      <c r="C152" s="53">
        <v>1</v>
      </c>
      <c r="D152" s="48">
        <v>0.41</v>
      </c>
      <c r="E152" s="49"/>
      <c r="F152" s="49"/>
      <c r="G152" s="151"/>
      <c r="H152" s="151"/>
      <c r="I152" s="152"/>
      <c r="J152" s="49"/>
      <c r="K152" s="2"/>
    </row>
    <row r="153" spans="1:11" ht="27" customHeight="1">
      <c r="A153" s="26" t="s">
        <v>209</v>
      </c>
      <c r="B153" s="28"/>
      <c r="C153" s="53">
        <v>1</v>
      </c>
      <c r="D153" s="48">
        <v>0.28599999999999998</v>
      </c>
      <c r="E153" s="49"/>
      <c r="F153" s="49"/>
      <c r="G153" s="151"/>
      <c r="H153" s="151"/>
      <c r="I153" s="152"/>
      <c r="J153" s="49"/>
      <c r="K153" s="2"/>
    </row>
    <row r="154" spans="1:11" ht="27" customHeight="1">
      <c r="A154" s="26" t="s">
        <v>151</v>
      </c>
      <c r="B154" s="28"/>
      <c r="C154" s="295" t="s">
        <v>6783</v>
      </c>
      <c r="D154" s="159">
        <v>2.4140000000000001</v>
      </c>
      <c r="E154" s="160">
        <v>0.29899999999999999</v>
      </c>
      <c r="F154" s="158">
        <v>0.22900000000000001</v>
      </c>
      <c r="G154" s="151"/>
      <c r="H154" s="151"/>
      <c r="I154" s="152"/>
      <c r="J154" s="49"/>
      <c r="K154" s="2"/>
    </row>
    <row r="155" spans="1:11" ht="27" customHeight="1">
      <c r="A155" s="26" t="s">
        <v>579</v>
      </c>
      <c r="B155" s="28"/>
      <c r="C155" s="53" t="s">
        <v>2254</v>
      </c>
      <c r="D155" s="48">
        <v>-0.122</v>
      </c>
      <c r="E155" s="49"/>
      <c r="F155" s="49"/>
      <c r="G155" s="151"/>
      <c r="H155" s="151"/>
      <c r="I155" s="152"/>
      <c r="J155" s="49"/>
      <c r="K155" s="2"/>
    </row>
    <row r="156" spans="1:11" ht="27" customHeight="1">
      <c r="A156" s="26" t="s">
        <v>152</v>
      </c>
      <c r="B156" s="28"/>
      <c r="C156" s="53">
        <v>8</v>
      </c>
      <c r="D156" s="48">
        <v>-0.13200000000000001</v>
      </c>
      <c r="E156" s="49"/>
      <c r="F156" s="49"/>
      <c r="G156" s="151"/>
      <c r="H156" s="151"/>
      <c r="I156" s="152"/>
      <c r="J156" s="49"/>
      <c r="K156" s="2"/>
    </row>
    <row r="157" spans="1:11" ht="27" customHeight="1">
      <c r="A157" s="26" t="s">
        <v>153</v>
      </c>
      <c r="B157" s="28"/>
      <c r="C157" s="295" t="s">
        <v>6783</v>
      </c>
      <c r="D157" s="48">
        <v>-0.122</v>
      </c>
      <c r="E157" s="49"/>
      <c r="F157" s="49"/>
      <c r="G157" s="151"/>
      <c r="H157" s="151"/>
      <c r="I157" s="152"/>
      <c r="J157" s="48">
        <v>4.3999999999999997E-2</v>
      </c>
      <c r="K157" s="2"/>
    </row>
    <row r="158" spans="1:11" ht="27" customHeight="1">
      <c r="A158" s="26" t="s">
        <v>154</v>
      </c>
      <c r="B158" s="28"/>
      <c r="C158" s="295" t="s">
        <v>6783</v>
      </c>
      <c r="D158" s="156">
        <v>-1.022</v>
      </c>
      <c r="E158" s="157">
        <v>-7.9000000000000001E-2</v>
      </c>
      <c r="F158" s="158">
        <v>-2.4E-2</v>
      </c>
      <c r="G158" s="151"/>
      <c r="H158" s="151"/>
      <c r="I158" s="152"/>
      <c r="J158" s="48">
        <v>4.3999999999999997E-2</v>
      </c>
      <c r="K158" s="2"/>
    </row>
    <row r="159" spans="1:11" ht="27" customHeight="1">
      <c r="A159" s="26" t="s">
        <v>155</v>
      </c>
      <c r="B159" s="28"/>
      <c r="C159" s="295" t="s">
        <v>6783</v>
      </c>
      <c r="D159" s="48">
        <v>-0.13200000000000001</v>
      </c>
      <c r="E159" s="49"/>
      <c r="F159" s="49"/>
      <c r="G159" s="151"/>
      <c r="H159" s="151"/>
      <c r="I159" s="152"/>
      <c r="J159" s="48">
        <v>4.3999999999999997E-2</v>
      </c>
      <c r="K159" s="2"/>
    </row>
    <row r="160" spans="1:11" ht="27" customHeight="1">
      <c r="A160" s="26" t="s">
        <v>156</v>
      </c>
      <c r="B160" s="28"/>
      <c r="C160" s="295" t="s">
        <v>6783</v>
      </c>
      <c r="D160" s="156">
        <v>-1.105</v>
      </c>
      <c r="E160" s="157">
        <v>-8.5000000000000006E-2</v>
      </c>
      <c r="F160" s="158">
        <v>-2.7E-2</v>
      </c>
      <c r="G160" s="151"/>
      <c r="H160" s="151"/>
      <c r="I160" s="152"/>
      <c r="J160" s="48">
        <v>4.3999999999999997E-2</v>
      </c>
      <c r="K160" s="2"/>
    </row>
    <row r="161" spans="1:11" ht="27" customHeight="1">
      <c r="A161" s="26" t="s">
        <v>157</v>
      </c>
      <c r="B161" s="28"/>
      <c r="C161" s="295" t="s">
        <v>6783</v>
      </c>
      <c r="D161" s="48">
        <v>-0.19700000000000001</v>
      </c>
      <c r="E161" s="49"/>
      <c r="F161" s="49"/>
      <c r="G161" s="50">
        <v>22.51</v>
      </c>
      <c r="H161" s="151"/>
      <c r="I161" s="152"/>
      <c r="J161" s="48">
        <v>0.08</v>
      </c>
      <c r="K161" s="2"/>
    </row>
    <row r="162" spans="1:11" ht="27" customHeight="1">
      <c r="A162" s="26" t="s">
        <v>158</v>
      </c>
      <c r="B162" s="28"/>
      <c r="C162" s="295" t="s">
        <v>6783</v>
      </c>
      <c r="D162" s="156">
        <v>-1.6319999999999999</v>
      </c>
      <c r="E162" s="157">
        <v>-0.11799999999999999</v>
      </c>
      <c r="F162" s="158">
        <v>-4.9000000000000002E-2</v>
      </c>
      <c r="G162" s="50">
        <v>22.51</v>
      </c>
      <c r="H162" s="151"/>
      <c r="I162" s="152"/>
      <c r="J162" s="48">
        <v>0.08</v>
      </c>
      <c r="K162" s="2"/>
    </row>
    <row r="163" spans="1:11" ht="27" customHeight="1">
      <c r="A163" s="26" t="s">
        <v>159</v>
      </c>
      <c r="B163" s="28"/>
      <c r="C163" s="53">
        <v>1</v>
      </c>
      <c r="D163" s="48">
        <v>8.1000000000000003E-2</v>
      </c>
      <c r="E163" s="49"/>
      <c r="F163" s="49"/>
      <c r="G163" s="50">
        <v>0.12</v>
      </c>
      <c r="H163" s="151"/>
      <c r="I163" s="152"/>
      <c r="J163" s="49"/>
      <c r="K163" s="2"/>
    </row>
    <row r="164" spans="1:11" ht="27" customHeight="1">
      <c r="A164" s="26" t="s">
        <v>160</v>
      </c>
      <c r="B164" s="28"/>
      <c r="C164" s="53">
        <v>2</v>
      </c>
      <c r="D164" s="48">
        <v>8.5000000000000006E-2</v>
      </c>
      <c r="E164" s="48">
        <v>4.2000000000000003E-2</v>
      </c>
      <c r="F164" s="49"/>
      <c r="G164" s="50">
        <v>0.12</v>
      </c>
      <c r="H164" s="151"/>
      <c r="I164" s="152"/>
      <c r="J164" s="49"/>
      <c r="K164" s="2"/>
    </row>
    <row r="165" spans="1:11" ht="27" customHeight="1">
      <c r="A165" s="26" t="s">
        <v>161</v>
      </c>
      <c r="B165" s="28"/>
      <c r="C165" s="53">
        <v>2</v>
      </c>
      <c r="D165" s="48">
        <v>4.2000000000000003E-2</v>
      </c>
      <c r="E165" s="49"/>
      <c r="F165" s="49"/>
      <c r="G165" s="151"/>
      <c r="H165" s="151"/>
      <c r="I165" s="152"/>
      <c r="J165" s="49"/>
      <c r="K165" s="2"/>
    </row>
    <row r="166" spans="1:11" ht="27" customHeight="1">
      <c r="A166" s="26" t="s">
        <v>162</v>
      </c>
      <c r="B166" s="28"/>
      <c r="C166" s="53">
        <v>3</v>
      </c>
      <c r="D166" s="48">
        <v>6.5000000000000002E-2</v>
      </c>
      <c r="E166" s="49"/>
      <c r="F166" s="49"/>
      <c r="G166" s="50">
        <v>0.25</v>
      </c>
      <c r="H166" s="151"/>
      <c r="I166" s="152"/>
      <c r="J166" s="49"/>
      <c r="K166" s="2"/>
    </row>
    <row r="167" spans="1:11" ht="27" customHeight="1">
      <c r="A167" s="26" t="s">
        <v>163</v>
      </c>
      <c r="B167" s="28"/>
      <c r="C167" s="53">
        <v>4</v>
      </c>
      <c r="D167" s="48">
        <v>7.5999999999999998E-2</v>
      </c>
      <c r="E167" s="48">
        <v>4.2000000000000003E-2</v>
      </c>
      <c r="F167" s="49"/>
      <c r="G167" s="50">
        <v>0.25</v>
      </c>
      <c r="H167" s="151"/>
      <c r="I167" s="152"/>
      <c r="J167" s="49"/>
      <c r="K167" s="2"/>
    </row>
    <row r="168" spans="1:11" ht="27" customHeight="1">
      <c r="A168" s="26" t="s">
        <v>164</v>
      </c>
      <c r="B168" s="28"/>
      <c r="C168" s="53">
        <v>4</v>
      </c>
      <c r="D168" s="48">
        <v>4.2000000000000003E-2</v>
      </c>
      <c r="E168" s="49"/>
      <c r="F168" s="49"/>
      <c r="G168" s="151"/>
      <c r="H168" s="151"/>
      <c r="I168" s="152"/>
      <c r="J168" s="49"/>
      <c r="K168" s="2"/>
    </row>
    <row r="169" spans="1:11" ht="27" customHeight="1">
      <c r="A169" s="26" t="s">
        <v>165</v>
      </c>
      <c r="B169" s="28"/>
      <c r="C169" s="53" t="s">
        <v>20</v>
      </c>
      <c r="D169" s="48">
        <v>7.1999999999999995E-2</v>
      </c>
      <c r="E169" s="48">
        <v>4.1000000000000002E-2</v>
      </c>
      <c r="F169" s="49"/>
      <c r="G169" s="50">
        <v>1.1000000000000001</v>
      </c>
      <c r="H169" s="151"/>
      <c r="I169" s="152"/>
      <c r="J169" s="49"/>
      <c r="K169" s="2"/>
    </row>
    <row r="170" spans="1:11" ht="27" customHeight="1">
      <c r="A170" s="26" t="s">
        <v>166</v>
      </c>
      <c r="B170" s="28"/>
      <c r="C170" s="53" t="s">
        <v>20</v>
      </c>
      <c r="D170" s="48">
        <v>0.104</v>
      </c>
      <c r="E170" s="48">
        <v>6.0999999999999999E-2</v>
      </c>
      <c r="F170" s="49"/>
      <c r="G170" s="50">
        <v>0.85</v>
      </c>
      <c r="H170" s="151"/>
      <c r="I170" s="152"/>
      <c r="J170" s="49"/>
      <c r="K170" s="2"/>
    </row>
    <row r="171" spans="1:11" ht="27" customHeight="1">
      <c r="A171" s="26" t="s">
        <v>167</v>
      </c>
      <c r="B171" s="28"/>
      <c r="C171" s="53" t="s">
        <v>20</v>
      </c>
      <c r="D171" s="48">
        <v>9.8000000000000004E-2</v>
      </c>
      <c r="E171" s="48">
        <v>7.0000000000000007E-2</v>
      </c>
      <c r="F171" s="49"/>
      <c r="G171" s="50">
        <v>6.48</v>
      </c>
      <c r="H171" s="151"/>
      <c r="I171" s="152"/>
      <c r="J171" s="49"/>
      <c r="K171" s="2"/>
    </row>
    <row r="172" spans="1:11" ht="27" customHeight="1">
      <c r="A172" s="26" t="s">
        <v>580</v>
      </c>
      <c r="B172" s="28"/>
      <c r="C172" s="295" t="s">
        <v>6783</v>
      </c>
      <c r="D172" s="156">
        <v>0.31900000000000001</v>
      </c>
      <c r="E172" s="157">
        <v>5.7000000000000002E-2</v>
      </c>
      <c r="F172" s="158">
        <v>4.2000000000000003E-2</v>
      </c>
      <c r="G172" s="50">
        <v>0.12</v>
      </c>
      <c r="H172" s="151"/>
      <c r="I172" s="152"/>
      <c r="J172" s="49"/>
      <c r="K172" s="2"/>
    </row>
    <row r="173" spans="1:11" ht="27" customHeight="1">
      <c r="A173" s="26" t="s">
        <v>581</v>
      </c>
      <c r="B173" s="28"/>
      <c r="C173" s="295" t="s">
        <v>6783</v>
      </c>
      <c r="D173" s="156">
        <v>0.27900000000000003</v>
      </c>
      <c r="E173" s="157">
        <v>5.3999999999999999E-2</v>
      </c>
      <c r="F173" s="158">
        <v>4.1000000000000002E-2</v>
      </c>
      <c r="G173" s="50">
        <v>0.25</v>
      </c>
      <c r="H173" s="151"/>
      <c r="I173" s="152"/>
      <c r="J173" s="49"/>
      <c r="K173" s="2"/>
    </row>
    <row r="174" spans="1:11" ht="27" customHeight="1">
      <c r="A174" s="26" t="s">
        <v>168</v>
      </c>
      <c r="B174" s="28"/>
      <c r="C174" s="295" t="s">
        <v>6783</v>
      </c>
      <c r="D174" s="156">
        <v>0.22600000000000001</v>
      </c>
      <c r="E174" s="157">
        <v>0.05</v>
      </c>
      <c r="F174" s="158">
        <v>0.04</v>
      </c>
      <c r="G174" s="50">
        <v>0.37</v>
      </c>
      <c r="H174" s="50">
        <v>0.09</v>
      </c>
      <c r="I174" s="153">
        <v>0.19</v>
      </c>
      <c r="J174" s="48">
        <v>8.0000000000000002E-3</v>
      </c>
      <c r="K174" s="2"/>
    </row>
    <row r="175" spans="1:11" ht="27" customHeight="1">
      <c r="A175" s="26" t="s">
        <v>169</v>
      </c>
      <c r="B175" s="28"/>
      <c r="C175" s="295" t="s">
        <v>6783</v>
      </c>
      <c r="D175" s="156">
        <v>0.26200000000000001</v>
      </c>
      <c r="E175" s="157">
        <v>6.8000000000000005E-2</v>
      </c>
      <c r="F175" s="158">
        <v>5.8999999999999997E-2</v>
      </c>
      <c r="G175" s="50">
        <v>0.44</v>
      </c>
      <c r="H175" s="50">
        <v>0.15</v>
      </c>
      <c r="I175" s="153">
        <v>0.28000000000000003</v>
      </c>
      <c r="J175" s="48">
        <v>8.0000000000000002E-3</v>
      </c>
      <c r="K175" s="2"/>
    </row>
    <row r="176" spans="1:11" ht="27.75" customHeight="1">
      <c r="A176" s="26" t="s">
        <v>170</v>
      </c>
      <c r="B176" s="28"/>
      <c r="C176" s="295" t="s">
        <v>6783</v>
      </c>
      <c r="D176" s="156">
        <v>0.25600000000000001</v>
      </c>
      <c r="E176" s="157">
        <v>7.6999999999999999E-2</v>
      </c>
      <c r="F176" s="158">
        <v>6.9000000000000006E-2</v>
      </c>
      <c r="G176" s="50">
        <v>4.78</v>
      </c>
      <c r="H176" s="50">
        <v>0.18</v>
      </c>
      <c r="I176" s="153">
        <v>0.36</v>
      </c>
      <c r="J176" s="48">
        <v>7.0000000000000001E-3</v>
      </c>
      <c r="K176" s="2"/>
    </row>
    <row r="177" spans="1:11" ht="27.75" customHeight="1">
      <c r="A177" s="26" t="s">
        <v>210</v>
      </c>
      <c r="B177" s="28"/>
      <c r="C177" s="53">
        <v>8</v>
      </c>
      <c r="D177" s="48">
        <v>0.09</v>
      </c>
      <c r="E177" s="49"/>
      <c r="F177" s="49"/>
      <c r="G177" s="151"/>
      <c r="H177" s="151"/>
      <c r="I177" s="154"/>
      <c r="J177" s="49"/>
      <c r="K177" s="2"/>
    </row>
    <row r="178" spans="1:11" ht="27.75" customHeight="1">
      <c r="A178" s="26" t="s">
        <v>211</v>
      </c>
      <c r="B178" s="28"/>
      <c r="C178" s="53">
        <v>1</v>
      </c>
      <c r="D178" s="48">
        <v>9.7000000000000003E-2</v>
      </c>
      <c r="E178" s="49"/>
      <c r="F178" s="49"/>
      <c r="G178" s="151"/>
      <c r="H178" s="151"/>
      <c r="I178" s="154"/>
      <c r="J178" s="49"/>
      <c r="K178" s="2"/>
    </row>
    <row r="179" spans="1:11" ht="27.75" customHeight="1">
      <c r="A179" s="26" t="s">
        <v>212</v>
      </c>
      <c r="B179" s="28"/>
      <c r="C179" s="53">
        <v>1</v>
      </c>
      <c r="D179" s="48">
        <v>0.11899999999999999</v>
      </c>
      <c r="E179" s="49"/>
      <c r="F179" s="49"/>
      <c r="G179" s="151"/>
      <c r="H179" s="151"/>
      <c r="I179" s="152"/>
      <c r="J179" s="49"/>
      <c r="K179" s="2"/>
    </row>
    <row r="180" spans="1:11" ht="27.75" customHeight="1">
      <c r="A180" s="26" t="s">
        <v>213</v>
      </c>
      <c r="B180" s="28"/>
      <c r="C180" s="53">
        <v>1</v>
      </c>
      <c r="D180" s="48">
        <v>8.3000000000000004E-2</v>
      </c>
      <c r="E180" s="49"/>
      <c r="F180" s="49"/>
      <c r="G180" s="151"/>
      <c r="H180" s="151"/>
      <c r="I180" s="152"/>
      <c r="J180" s="49"/>
      <c r="K180" s="2"/>
    </row>
    <row r="181" spans="1:11" ht="27.75" customHeight="1">
      <c r="A181" s="26" t="s">
        <v>171</v>
      </c>
      <c r="B181" s="28"/>
      <c r="C181" s="295" t="s">
        <v>6783</v>
      </c>
      <c r="D181" s="159">
        <v>0.70099999999999996</v>
      </c>
      <c r="E181" s="160">
        <v>8.6999999999999994E-2</v>
      </c>
      <c r="F181" s="158">
        <v>6.6000000000000003E-2</v>
      </c>
      <c r="G181" s="151"/>
      <c r="H181" s="151"/>
      <c r="I181" s="152"/>
      <c r="J181" s="49"/>
      <c r="K181" s="2"/>
    </row>
    <row r="182" spans="1:11" ht="27.75" customHeight="1">
      <c r="A182" s="26" t="s">
        <v>582</v>
      </c>
      <c r="B182" s="28"/>
      <c r="C182" s="53" t="s">
        <v>2254</v>
      </c>
      <c r="D182" s="48">
        <v>-3.5000000000000003E-2</v>
      </c>
      <c r="E182" s="49"/>
      <c r="F182" s="49"/>
      <c r="G182" s="151"/>
      <c r="H182" s="151"/>
      <c r="I182" s="152"/>
      <c r="J182" s="49"/>
      <c r="K182" s="2"/>
    </row>
    <row r="183" spans="1:11" ht="27.75" customHeight="1">
      <c r="A183" s="26" t="s">
        <v>172</v>
      </c>
      <c r="B183" s="28"/>
      <c r="C183" s="53">
        <v>8</v>
      </c>
      <c r="D183" s="48">
        <v>-3.7999999999999999E-2</v>
      </c>
      <c r="E183" s="49"/>
      <c r="F183" s="49"/>
      <c r="G183" s="151"/>
      <c r="H183" s="151"/>
      <c r="I183" s="152"/>
      <c r="J183" s="49"/>
      <c r="K183" s="2"/>
    </row>
    <row r="184" spans="1:11" ht="27.75" customHeight="1">
      <c r="A184" s="26" t="s">
        <v>173</v>
      </c>
      <c r="B184" s="28"/>
      <c r="C184" s="295" t="s">
        <v>6783</v>
      </c>
      <c r="D184" s="48">
        <v>-3.5000000000000003E-2</v>
      </c>
      <c r="E184" s="49"/>
      <c r="F184" s="49"/>
      <c r="G184" s="151"/>
      <c r="H184" s="151"/>
      <c r="I184" s="152"/>
      <c r="J184" s="48">
        <v>1.2999999999999999E-2</v>
      </c>
      <c r="K184" s="2"/>
    </row>
    <row r="185" spans="1:11" ht="27.75" customHeight="1">
      <c r="A185" s="26" t="s">
        <v>174</v>
      </c>
      <c r="B185" s="28"/>
      <c r="C185" s="295" t="s">
        <v>6783</v>
      </c>
      <c r="D185" s="156">
        <v>-0.29699999999999999</v>
      </c>
      <c r="E185" s="157">
        <v>-2.3E-2</v>
      </c>
      <c r="F185" s="158">
        <v>-7.0000000000000001E-3</v>
      </c>
      <c r="G185" s="151"/>
      <c r="H185" s="151"/>
      <c r="I185" s="152"/>
      <c r="J185" s="48">
        <v>1.2999999999999999E-2</v>
      </c>
      <c r="K185" s="2"/>
    </row>
    <row r="186" spans="1:11" ht="27.75" customHeight="1">
      <c r="A186" s="26" t="s">
        <v>175</v>
      </c>
      <c r="B186" s="28"/>
      <c r="C186" s="295" t="s">
        <v>6783</v>
      </c>
      <c r="D186" s="48">
        <v>-3.7999999999999999E-2</v>
      </c>
      <c r="E186" s="49"/>
      <c r="F186" s="49"/>
      <c r="G186" s="151"/>
      <c r="H186" s="151"/>
      <c r="I186" s="152"/>
      <c r="J186" s="48">
        <v>1.2999999999999999E-2</v>
      </c>
      <c r="K186" s="2"/>
    </row>
    <row r="187" spans="1:11" ht="27.75" customHeight="1">
      <c r="A187" s="26" t="s">
        <v>176</v>
      </c>
      <c r="B187" s="28"/>
      <c r="C187" s="295" t="s">
        <v>6783</v>
      </c>
      <c r="D187" s="156">
        <v>-0.32100000000000001</v>
      </c>
      <c r="E187" s="157">
        <v>-2.5000000000000001E-2</v>
      </c>
      <c r="F187" s="158">
        <v>-8.0000000000000002E-3</v>
      </c>
      <c r="G187" s="151"/>
      <c r="H187" s="151"/>
      <c r="I187" s="152"/>
      <c r="J187" s="48">
        <v>1.2999999999999999E-2</v>
      </c>
      <c r="K187" s="2"/>
    </row>
    <row r="188" spans="1:11" ht="27.75" customHeight="1">
      <c r="A188" s="26" t="s">
        <v>177</v>
      </c>
      <c r="B188" s="28"/>
      <c r="C188" s="295" t="s">
        <v>6783</v>
      </c>
      <c r="D188" s="48">
        <v>-5.7000000000000002E-2</v>
      </c>
      <c r="E188" s="49"/>
      <c r="F188" s="49"/>
      <c r="G188" s="50">
        <v>6.54</v>
      </c>
      <c r="H188" s="151"/>
      <c r="I188" s="152"/>
      <c r="J188" s="48">
        <v>2.3E-2</v>
      </c>
      <c r="K188" s="2"/>
    </row>
    <row r="189" spans="1:11" ht="27.75" customHeight="1">
      <c r="A189" s="26" t="s">
        <v>178</v>
      </c>
      <c r="B189" s="28"/>
      <c r="C189" s="295" t="s">
        <v>6783</v>
      </c>
      <c r="D189" s="156">
        <v>-0.47399999999999998</v>
      </c>
      <c r="E189" s="157">
        <v>-3.4000000000000002E-2</v>
      </c>
      <c r="F189" s="158">
        <v>-1.4E-2</v>
      </c>
      <c r="G189" s="50">
        <v>6.54</v>
      </c>
      <c r="H189" s="151"/>
      <c r="I189" s="152"/>
      <c r="J189" s="48">
        <v>2.3E-2</v>
      </c>
      <c r="K189" s="2"/>
    </row>
  </sheetData>
  <mergeCells count="12">
    <mergeCell ref="H9:J9"/>
    <mergeCell ref="B1:D1"/>
    <mergeCell ref="F1:H1"/>
    <mergeCell ref="A2:J2"/>
    <mergeCell ref="A4:D4"/>
    <mergeCell ref="F4:J4"/>
    <mergeCell ref="F5:G5"/>
    <mergeCell ref="F6:G6"/>
    <mergeCell ref="F7:G7"/>
    <mergeCell ref="B8:D8"/>
    <mergeCell ref="F8:G8"/>
    <mergeCell ref="F9:G9"/>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9"/>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4" ht="27.75" customHeight="1">
      <c r="A1" s="14" t="s">
        <v>87</v>
      </c>
      <c r="B1" s="379"/>
      <c r="C1" s="379"/>
      <c r="D1" s="379"/>
      <c r="F1" s="380"/>
      <c r="G1" s="380"/>
      <c r="H1" s="380"/>
      <c r="I1" s="4"/>
      <c r="J1" s="2"/>
      <c r="K1" s="2"/>
    </row>
    <row r="2" spans="1:14" ht="31.5" customHeight="1">
      <c r="A2" s="381" t="str">
        <f>Overview!B4&amp; " - Effective from "&amp;Overview!D4&amp;" - "&amp;Overview!E4&amp;" LDNO tariffs in WPD South West Area (GSP Group _L)"</f>
        <v>Southern Electric Power Distribution plc - Effective from 1 April 2020 - Final LDNO tariffs in WPD South West Area (GSP Group _L)</v>
      </c>
      <c r="B2" s="381"/>
      <c r="C2" s="381"/>
      <c r="D2" s="381"/>
      <c r="E2" s="381"/>
      <c r="F2" s="381"/>
      <c r="G2" s="381"/>
      <c r="H2" s="381"/>
      <c r="I2" s="381"/>
      <c r="J2" s="381"/>
    </row>
    <row r="3" spans="1:14" ht="8.25" customHeight="1">
      <c r="A3" s="97"/>
      <c r="B3" s="97"/>
      <c r="C3" s="97"/>
      <c r="D3" s="97"/>
      <c r="E3" s="97"/>
      <c r="F3" s="97"/>
      <c r="G3" s="97"/>
      <c r="H3" s="97"/>
      <c r="I3" s="97"/>
      <c r="J3" s="97"/>
    </row>
    <row r="4" spans="1:14" s="117" customFormat="1" ht="27" customHeight="1">
      <c r="A4" s="381" t="s">
        <v>496</v>
      </c>
      <c r="B4" s="381"/>
      <c r="C4" s="381"/>
      <c r="D4" s="381"/>
      <c r="E4" s="173"/>
      <c r="F4" s="381" t="s">
        <v>495</v>
      </c>
      <c r="G4" s="381"/>
      <c r="H4" s="381"/>
      <c r="I4" s="381"/>
      <c r="J4" s="381"/>
      <c r="K4" s="174"/>
      <c r="L4" s="174"/>
    </row>
    <row r="5" spans="1:14" s="117" customFormat="1" ht="32.25" customHeight="1">
      <c r="A5" s="175" t="s">
        <v>80</v>
      </c>
      <c r="B5" s="176" t="s">
        <v>487</v>
      </c>
      <c r="C5" s="177" t="s">
        <v>488</v>
      </c>
      <c r="D5" s="178" t="s">
        <v>489</v>
      </c>
      <c r="E5" s="97"/>
      <c r="F5" s="382"/>
      <c r="G5" s="383"/>
      <c r="H5" s="179" t="s">
        <v>493</v>
      </c>
      <c r="I5" s="180" t="s">
        <v>494</v>
      </c>
      <c r="J5" s="178" t="s">
        <v>489</v>
      </c>
      <c r="K5" s="97"/>
      <c r="L5" s="174"/>
      <c r="M5" s="174"/>
    </row>
    <row r="6" spans="1:14" ht="51" customHeight="1">
      <c r="A6" s="237" t="s">
        <v>725</v>
      </c>
      <c r="B6" s="244" t="s">
        <v>769</v>
      </c>
      <c r="C6" s="251" t="s">
        <v>766</v>
      </c>
      <c r="D6" s="249" t="s">
        <v>767</v>
      </c>
      <c r="E6" s="93"/>
      <c r="F6" s="338" t="s">
        <v>768</v>
      </c>
      <c r="G6" s="338"/>
      <c r="H6" s="244" t="s">
        <v>769</v>
      </c>
      <c r="I6" s="245" t="s">
        <v>766</v>
      </c>
      <c r="J6" s="245" t="s">
        <v>767</v>
      </c>
      <c r="K6" s="93"/>
      <c r="L6" s="93"/>
      <c r="M6" s="4"/>
      <c r="N6" s="4"/>
    </row>
    <row r="7" spans="1:14" ht="51" customHeight="1">
      <c r="A7" s="237" t="s">
        <v>730</v>
      </c>
      <c r="B7" s="247"/>
      <c r="C7" s="212" t="s">
        <v>770</v>
      </c>
      <c r="D7" s="245" t="s">
        <v>771</v>
      </c>
      <c r="E7" s="93"/>
      <c r="F7" s="338" t="s">
        <v>772</v>
      </c>
      <c r="G7" s="338"/>
      <c r="H7" s="247"/>
      <c r="I7" s="245" t="s">
        <v>773</v>
      </c>
      <c r="J7" s="245" t="s">
        <v>767</v>
      </c>
      <c r="K7" s="93"/>
      <c r="L7" s="93"/>
      <c r="M7" s="4"/>
      <c r="N7" s="4"/>
    </row>
    <row r="8" spans="1:14" ht="51" customHeight="1">
      <c r="A8" s="210" t="s">
        <v>81</v>
      </c>
      <c r="B8" s="332" t="s">
        <v>82</v>
      </c>
      <c r="C8" s="332"/>
      <c r="D8" s="332"/>
      <c r="E8" s="93"/>
      <c r="F8" s="338" t="s">
        <v>730</v>
      </c>
      <c r="G8" s="338"/>
      <c r="H8" s="247"/>
      <c r="I8" s="245" t="s">
        <v>770</v>
      </c>
      <c r="J8" s="245" t="s">
        <v>771</v>
      </c>
      <c r="K8" s="93"/>
      <c r="L8" s="93"/>
      <c r="M8" s="4"/>
      <c r="N8" s="4"/>
    </row>
    <row r="9" spans="1:14" s="87" customFormat="1" ht="29.25" customHeight="1">
      <c r="A9" s="216"/>
      <c r="B9" s="217"/>
      <c r="C9" s="218"/>
      <c r="D9" s="217"/>
      <c r="E9" s="204"/>
      <c r="F9" s="347" t="s">
        <v>81</v>
      </c>
      <c r="G9" s="347"/>
      <c r="H9" s="348" t="s">
        <v>82</v>
      </c>
      <c r="I9" s="349"/>
      <c r="J9" s="350"/>
      <c r="K9" s="93"/>
      <c r="L9" s="93"/>
      <c r="M9" s="59"/>
      <c r="N9" s="59"/>
    </row>
    <row r="10" spans="1:14" s="95" customFormat="1" ht="39" customHeight="1">
      <c r="A10" s="93"/>
      <c r="B10" s="93"/>
      <c r="C10" s="93"/>
      <c r="D10" s="93"/>
      <c r="E10" s="93"/>
      <c r="F10" s="98"/>
      <c r="G10" s="98"/>
      <c r="H10" s="99"/>
      <c r="I10" s="99"/>
      <c r="J10" s="99"/>
      <c r="K10" s="94"/>
      <c r="L10" s="94"/>
    </row>
    <row r="11" spans="1:14" ht="66" customHeight="1">
      <c r="A11" s="42" t="s">
        <v>683</v>
      </c>
      <c r="B11" s="42" t="s">
        <v>193</v>
      </c>
      <c r="C11" s="25" t="s">
        <v>92</v>
      </c>
      <c r="D11" s="293" t="s">
        <v>629</v>
      </c>
      <c r="E11" s="293" t="s">
        <v>630</v>
      </c>
      <c r="F11" s="293" t="s">
        <v>631</v>
      </c>
      <c r="G11" s="25" t="s">
        <v>93</v>
      </c>
      <c r="H11" s="25" t="s">
        <v>94</v>
      </c>
      <c r="I11" s="25" t="s">
        <v>684</v>
      </c>
      <c r="J11" s="25" t="s">
        <v>452</v>
      </c>
      <c r="K11" s="2"/>
    </row>
    <row r="12" spans="1:14" ht="27" customHeight="1">
      <c r="A12" s="26" t="s">
        <v>21</v>
      </c>
      <c r="B12" s="294"/>
      <c r="C12" s="53">
        <v>1</v>
      </c>
      <c r="D12" s="48">
        <v>1.7230000000000001</v>
      </c>
      <c r="E12" s="49"/>
      <c r="F12" s="49"/>
      <c r="G12" s="50">
        <v>3.05</v>
      </c>
      <c r="H12" s="151"/>
      <c r="I12" s="152"/>
      <c r="J12" s="49"/>
      <c r="K12" s="2"/>
    </row>
    <row r="13" spans="1:14" ht="27" customHeight="1">
      <c r="A13" s="26" t="s">
        <v>22</v>
      </c>
      <c r="B13" s="294"/>
      <c r="C13" s="53">
        <v>2</v>
      </c>
      <c r="D13" s="48">
        <v>1.883</v>
      </c>
      <c r="E13" s="48">
        <v>0.88800000000000001</v>
      </c>
      <c r="F13" s="49"/>
      <c r="G13" s="50">
        <v>3.05</v>
      </c>
      <c r="H13" s="151"/>
      <c r="I13" s="152"/>
      <c r="J13" s="49"/>
      <c r="K13" s="2"/>
    </row>
    <row r="14" spans="1:14" ht="27" customHeight="1">
      <c r="A14" s="26" t="s">
        <v>23</v>
      </c>
      <c r="B14" s="294"/>
      <c r="C14" s="53">
        <v>2</v>
      </c>
      <c r="D14" s="48">
        <v>0.89</v>
      </c>
      <c r="E14" s="49"/>
      <c r="F14" s="49"/>
      <c r="G14" s="151"/>
      <c r="H14" s="151"/>
      <c r="I14" s="152"/>
      <c r="J14" s="49"/>
      <c r="K14" s="2"/>
    </row>
    <row r="15" spans="1:14" ht="27" customHeight="1">
      <c r="A15" s="26" t="s">
        <v>24</v>
      </c>
      <c r="B15" s="294"/>
      <c r="C15" s="53">
        <v>3</v>
      </c>
      <c r="D15" s="48">
        <v>1.573</v>
      </c>
      <c r="E15" s="49"/>
      <c r="F15" s="49"/>
      <c r="G15" s="50">
        <v>5.5</v>
      </c>
      <c r="H15" s="151"/>
      <c r="I15" s="152"/>
      <c r="J15" s="49"/>
      <c r="K15" s="2"/>
    </row>
    <row r="16" spans="1:14" ht="27" customHeight="1">
      <c r="A16" s="26" t="s">
        <v>25</v>
      </c>
      <c r="B16" s="294"/>
      <c r="C16" s="53">
        <v>4</v>
      </c>
      <c r="D16" s="48">
        <v>1.7070000000000001</v>
      </c>
      <c r="E16" s="48">
        <v>0.88800000000000001</v>
      </c>
      <c r="F16" s="49"/>
      <c r="G16" s="50">
        <v>5.5</v>
      </c>
      <c r="H16" s="151"/>
      <c r="I16" s="152"/>
      <c r="J16" s="49"/>
      <c r="K16" s="2"/>
    </row>
    <row r="17" spans="1:11" ht="27" customHeight="1">
      <c r="A17" s="26" t="s">
        <v>26</v>
      </c>
      <c r="B17" s="294"/>
      <c r="C17" s="53">
        <v>4</v>
      </c>
      <c r="D17" s="48">
        <v>0.89500000000000002</v>
      </c>
      <c r="E17" s="49"/>
      <c r="F17" s="49"/>
      <c r="G17" s="151"/>
      <c r="H17" s="151"/>
      <c r="I17" s="152"/>
      <c r="J17" s="49"/>
      <c r="K17" s="2"/>
    </row>
    <row r="18" spans="1:11" ht="27" customHeight="1">
      <c r="A18" s="26" t="s">
        <v>27</v>
      </c>
      <c r="B18" s="294"/>
      <c r="C18" s="53" t="s">
        <v>20</v>
      </c>
      <c r="D18" s="48">
        <v>1.5740000000000001</v>
      </c>
      <c r="E18" s="48">
        <v>0.871</v>
      </c>
      <c r="F18" s="49"/>
      <c r="G18" s="50">
        <v>23.22</v>
      </c>
      <c r="H18" s="151"/>
      <c r="I18" s="152"/>
      <c r="J18" s="49"/>
      <c r="K18" s="2"/>
    </row>
    <row r="19" spans="1:11" ht="27" customHeight="1">
      <c r="A19" s="26" t="s">
        <v>562</v>
      </c>
      <c r="B19" s="294"/>
      <c r="C19" s="308">
        <v>0</v>
      </c>
      <c r="D19" s="156">
        <v>8.6760000000000002</v>
      </c>
      <c r="E19" s="157">
        <v>1.2110000000000001</v>
      </c>
      <c r="F19" s="158">
        <v>0.88200000000000001</v>
      </c>
      <c r="G19" s="50">
        <v>3.05</v>
      </c>
      <c r="H19" s="151"/>
      <c r="I19" s="152"/>
      <c r="J19" s="49"/>
      <c r="K19" s="2"/>
    </row>
    <row r="20" spans="1:11" ht="27" customHeight="1">
      <c r="A20" s="26" t="s">
        <v>563</v>
      </c>
      <c r="B20" s="294"/>
      <c r="C20" s="308">
        <v>0</v>
      </c>
      <c r="D20" s="156">
        <v>8.702</v>
      </c>
      <c r="E20" s="157">
        <v>1.212</v>
      </c>
      <c r="F20" s="158">
        <v>0.88200000000000001</v>
      </c>
      <c r="G20" s="50">
        <v>5.5</v>
      </c>
      <c r="H20" s="151"/>
      <c r="I20" s="152"/>
      <c r="J20" s="49"/>
      <c r="K20" s="2"/>
    </row>
    <row r="21" spans="1:11" ht="27" customHeight="1">
      <c r="A21" s="26" t="s">
        <v>28</v>
      </c>
      <c r="B21" s="294"/>
      <c r="C21" s="308">
        <v>0</v>
      </c>
      <c r="D21" s="156">
        <v>5.7110000000000003</v>
      </c>
      <c r="E21" s="157">
        <v>1.0409999999999999</v>
      </c>
      <c r="F21" s="158">
        <v>0.85599999999999998</v>
      </c>
      <c r="G21" s="50">
        <v>7.42</v>
      </c>
      <c r="H21" s="50">
        <v>2.0299999999999998</v>
      </c>
      <c r="I21" s="153">
        <v>4.62</v>
      </c>
      <c r="J21" s="48">
        <v>8.1000000000000003E-2</v>
      </c>
      <c r="K21" s="2"/>
    </row>
    <row r="22" spans="1:11" ht="27" customHeight="1">
      <c r="A22" s="26" t="s">
        <v>185</v>
      </c>
      <c r="B22" s="294"/>
      <c r="C22" s="53">
        <v>8</v>
      </c>
      <c r="D22" s="48">
        <v>1.9</v>
      </c>
      <c r="E22" s="49"/>
      <c r="F22" s="49"/>
      <c r="G22" s="151"/>
      <c r="H22" s="151"/>
      <c r="I22" s="152"/>
      <c r="J22" s="49"/>
      <c r="K22" s="2"/>
    </row>
    <row r="23" spans="1:11" ht="27" customHeight="1">
      <c r="A23" s="26" t="s">
        <v>186</v>
      </c>
      <c r="B23" s="294"/>
      <c r="C23" s="53">
        <v>1</v>
      </c>
      <c r="D23" s="48">
        <v>2.0219999999999998</v>
      </c>
      <c r="E23" s="49"/>
      <c r="F23" s="49"/>
      <c r="G23" s="151"/>
      <c r="H23" s="151"/>
      <c r="I23" s="152"/>
      <c r="J23" s="49"/>
      <c r="K23" s="2"/>
    </row>
    <row r="24" spans="1:11" ht="27" customHeight="1">
      <c r="A24" s="26" t="s">
        <v>187</v>
      </c>
      <c r="B24" s="294"/>
      <c r="C24" s="53">
        <v>1</v>
      </c>
      <c r="D24" s="48">
        <v>2.508</v>
      </c>
      <c r="E24" s="49"/>
      <c r="F24" s="49"/>
      <c r="G24" s="151"/>
      <c r="H24" s="151"/>
      <c r="I24" s="152"/>
      <c r="J24" s="49"/>
      <c r="K24" s="2"/>
    </row>
    <row r="25" spans="1:11" ht="27" customHeight="1">
      <c r="A25" s="26" t="s">
        <v>188</v>
      </c>
      <c r="B25" s="294"/>
      <c r="C25" s="53">
        <v>1</v>
      </c>
      <c r="D25" s="48">
        <v>1.7829999999999999</v>
      </c>
      <c r="E25" s="49"/>
      <c r="F25" s="49"/>
      <c r="G25" s="151"/>
      <c r="H25" s="151"/>
      <c r="I25" s="152"/>
      <c r="J25" s="49"/>
      <c r="K25" s="2"/>
    </row>
    <row r="26" spans="1:11" ht="27" customHeight="1">
      <c r="A26" s="26" t="s">
        <v>29</v>
      </c>
      <c r="B26" s="294"/>
      <c r="C26" s="308">
        <v>0</v>
      </c>
      <c r="D26" s="159">
        <v>17.98</v>
      </c>
      <c r="E26" s="160">
        <v>1.891</v>
      </c>
      <c r="F26" s="158">
        <v>1.399</v>
      </c>
      <c r="G26" s="151"/>
      <c r="H26" s="151"/>
      <c r="I26" s="152"/>
      <c r="J26" s="49"/>
      <c r="K26" s="2"/>
    </row>
    <row r="27" spans="1:11" ht="27" customHeight="1">
      <c r="A27" s="26" t="s">
        <v>564</v>
      </c>
      <c r="B27" s="294"/>
      <c r="C27" s="53" t="s">
        <v>2254</v>
      </c>
      <c r="D27" s="48">
        <v>-0.68200000000000005</v>
      </c>
      <c r="E27" s="49"/>
      <c r="F27" s="49"/>
      <c r="G27" s="151"/>
      <c r="H27" s="151"/>
      <c r="I27" s="152"/>
      <c r="J27" s="49"/>
      <c r="K27" s="2"/>
    </row>
    <row r="28" spans="1:11" ht="27" customHeight="1">
      <c r="A28" s="26" t="s">
        <v>30</v>
      </c>
      <c r="B28" s="294"/>
      <c r="C28" s="308">
        <v>0</v>
      </c>
      <c r="D28" s="48">
        <v>-0.68200000000000005</v>
      </c>
      <c r="E28" s="49"/>
      <c r="F28" s="49"/>
      <c r="G28" s="151"/>
      <c r="H28" s="151"/>
      <c r="I28" s="152"/>
      <c r="J28" s="48">
        <v>0.14299999999999999</v>
      </c>
      <c r="K28" s="2"/>
    </row>
    <row r="29" spans="1:11" ht="27" customHeight="1">
      <c r="A29" s="26" t="s">
        <v>31</v>
      </c>
      <c r="B29" s="294"/>
      <c r="C29" s="308">
        <v>0</v>
      </c>
      <c r="D29" s="156">
        <v>-8.1760000000000002</v>
      </c>
      <c r="E29" s="157">
        <v>-0.40600000000000003</v>
      </c>
      <c r="F29" s="158">
        <v>-6.4000000000000001E-2</v>
      </c>
      <c r="G29" s="151"/>
      <c r="H29" s="151"/>
      <c r="I29" s="152"/>
      <c r="J29" s="48">
        <v>0.14299999999999999</v>
      </c>
      <c r="K29" s="2"/>
    </row>
    <row r="30" spans="1:11" ht="27" customHeight="1">
      <c r="A30" s="26" t="s">
        <v>32</v>
      </c>
      <c r="B30" s="294"/>
      <c r="C30" s="53">
        <v>1</v>
      </c>
      <c r="D30" s="48">
        <v>1.1339999999999999</v>
      </c>
      <c r="E30" s="49"/>
      <c r="F30" s="49"/>
      <c r="G30" s="50">
        <v>2.0099999999999998</v>
      </c>
      <c r="H30" s="151"/>
      <c r="I30" s="152"/>
      <c r="J30" s="49"/>
      <c r="K30" s="2"/>
    </row>
    <row r="31" spans="1:11" ht="27" customHeight="1">
      <c r="A31" s="26" t="s">
        <v>33</v>
      </c>
      <c r="B31" s="294"/>
      <c r="C31" s="53">
        <v>2</v>
      </c>
      <c r="D31" s="48">
        <v>1.24</v>
      </c>
      <c r="E31" s="48">
        <v>0.58399999999999996</v>
      </c>
      <c r="F31" s="49"/>
      <c r="G31" s="50">
        <v>2.0099999999999998</v>
      </c>
      <c r="H31" s="151"/>
      <c r="I31" s="152"/>
      <c r="J31" s="49"/>
      <c r="K31" s="2"/>
    </row>
    <row r="32" spans="1:11" ht="27" customHeight="1">
      <c r="A32" s="26" t="s">
        <v>34</v>
      </c>
      <c r="B32" s="294"/>
      <c r="C32" s="53">
        <v>2</v>
      </c>
      <c r="D32" s="48">
        <v>0.58599999999999997</v>
      </c>
      <c r="E32" s="49"/>
      <c r="F32" s="49"/>
      <c r="G32" s="151"/>
      <c r="H32" s="151"/>
      <c r="I32" s="152"/>
      <c r="J32" s="49"/>
      <c r="K32" s="2"/>
    </row>
    <row r="33" spans="1:11" ht="27" customHeight="1">
      <c r="A33" s="26" t="s">
        <v>35</v>
      </c>
      <c r="B33" s="294"/>
      <c r="C33" s="53">
        <v>3</v>
      </c>
      <c r="D33" s="48">
        <v>1.0349999999999999</v>
      </c>
      <c r="E33" s="49"/>
      <c r="F33" s="49"/>
      <c r="G33" s="50">
        <v>3.62</v>
      </c>
      <c r="H33" s="151"/>
      <c r="I33" s="152"/>
      <c r="J33" s="49"/>
      <c r="K33" s="2"/>
    </row>
    <row r="34" spans="1:11" ht="27" customHeight="1">
      <c r="A34" s="26" t="s">
        <v>36</v>
      </c>
      <c r="B34" s="294"/>
      <c r="C34" s="53">
        <v>4</v>
      </c>
      <c r="D34" s="48">
        <v>1.123</v>
      </c>
      <c r="E34" s="48">
        <v>0.58499999999999996</v>
      </c>
      <c r="F34" s="49"/>
      <c r="G34" s="50">
        <v>3.62</v>
      </c>
      <c r="H34" s="151"/>
      <c r="I34" s="152"/>
      <c r="J34" s="49"/>
      <c r="K34" s="2"/>
    </row>
    <row r="35" spans="1:11" ht="27" customHeight="1">
      <c r="A35" s="26" t="s">
        <v>37</v>
      </c>
      <c r="B35" s="294"/>
      <c r="C35" s="53">
        <v>4</v>
      </c>
      <c r="D35" s="48">
        <v>0.58799999999999997</v>
      </c>
      <c r="E35" s="49"/>
      <c r="F35" s="49"/>
      <c r="G35" s="151"/>
      <c r="H35" s="151"/>
      <c r="I35" s="152"/>
      <c r="J35" s="49"/>
      <c r="K35" s="2"/>
    </row>
    <row r="36" spans="1:11" ht="27" customHeight="1">
      <c r="A36" s="26" t="s">
        <v>38</v>
      </c>
      <c r="B36" s="294"/>
      <c r="C36" s="53" t="s">
        <v>20</v>
      </c>
      <c r="D36" s="48">
        <v>1.036</v>
      </c>
      <c r="E36" s="48">
        <v>0.57299999999999995</v>
      </c>
      <c r="F36" s="49"/>
      <c r="G36" s="50">
        <v>15.28</v>
      </c>
      <c r="H36" s="151"/>
      <c r="I36" s="152"/>
      <c r="J36" s="49"/>
      <c r="K36" s="2"/>
    </row>
    <row r="37" spans="1:11" ht="27" customHeight="1">
      <c r="A37" s="26" t="s">
        <v>565</v>
      </c>
      <c r="B37" s="294"/>
      <c r="C37" s="308">
        <v>0</v>
      </c>
      <c r="D37" s="156">
        <v>5.71</v>
      </c>
      <c r="E37" s="157">
        <v>0.79700000000000004</v>
      </c>
      <c r="F37" s="158">
        <v>0.57999999999999996</v>
      </c>
      <c r="G37" s="50">
        <v>2.0099999999999998</v>
      </c>
      <c r="H37" s="151"/>
      <c r="I37" s="152"/>
      <c r="J37" s="49"/>
      <c r="K37" s="2"/>
    </row>
    <row r="38" spans="1:11" ht="27" customHeight="1">
      <c r="A38" s="26" t="s">
        <v>566</v>
      </c>
      <c r="B38" s="294"/>
      <c r="C38" s="308">
        <v>0</v>
      </c>
      <c r="D38" s="156">
        <v>5.7270000000000003</v>
      </c>
      <c r="E38" s="157">
        <v>0.79800000000000004</v>
      </c>
      <c r="F38" s="158">
        <v>0.57999999999999996</v>
      </c>
      <c r="G38" s="50">
        <v>3.62</v>
      </c>
      <c r="H38" s="151"/>
      <c r="I38" s="152"/>
      <c r="J38" s="49"/>
      <c r="K38" s="2"/>
    </row>
    <row r="39" spans="1:11" ht="27" customHeight="1">
      <c r="A39" s="26" t="s">
        <v>39</v>
      </c>
      <c r="B39" s="294"/>
      <c r="C39" s="308">
        <v>0</v>
      </c>
      <c r="D39" s="156">
        <v>3.7589999999999999</v>
      </c>
      <c r="E39" s="157">
        <v>0.68500000000000005</v>
      </c>
      <c r="F39" s="158">
        <v>0.56299999999999994</v>
      </c>
      <c r="G39" s="50">
        <v>4.88</v>
      </c>
      <c r="H39" s="50">
        <v>1.33</v>
      </c>
      <c r="I39" s="153">
        <v>3.04</v>
      </c>
      <c r="J39" s="48">
        <v>5.2999999999999999E-2</v>
      </c>
      <c r="K39" s="2"/>
    </row>
    <row r="40" spans="1:11" ht="27" customHeight="1">
      <c r="A40" s="26" t="s">
        <v>40</v>
      </c>
      <c r="B40" s="294"/>
      <c r="C40" s="308">
        <v>0</v>
      </c>
      <c r="D40" s="156">
        <v>5.0229999999999997</v>
      </c>
      <c r="E40" s="157">
        <v>1.038</v>
      </c>
      <c r="F40" s="158">
        <v>0.91400000000000003</v>
      </c>
      <c r="G40" s="50">
        <v>6.28</v>
      </c>
      <c r="H40" s="50">
        <v>2.25</v>
      </c>
      <c r="I40" s="153">
        <v>4.63</v>
      </c>
      <c r="J40" s="48">
        <v>6.0999999999999999E-2</v>
      </c>
      <c r="K40" s="2"/>
    </row>
    <row r="41" spans="1:11" ht="27" customHeight="1">
      <c r="A41" s="26" t="s">
        <v>41</v>
      </c>
      <c r="B41" s="294"/>
      <c r="C41" s="308">
        <v>0</v>
      </c>
      <c r="D41" s="156">
        <v>4.7569999999999997</v>
      </c>
      <c r="E41" s="157">
        <v>1.1579999999999999</v>
      </c>
      <c r="F41" s="158">
        <v>1.073</v>
      </c>
      <c r="G41" s="50">
        <v>68.77</v>
      </c>
      <c r="H41" s="50">
        <v>2.17</v>
      </c>
      <c r="I41" s="153">
        <v>5.31</v>
      </c>
      <c r="J41" s="48">
        <v>0.05</v>
      </c>
      <c r="K41" s="2"/>
    </row>
    <row r="42" spans="1:11" ht="27" customHeight="1">
      <c r="A42" s="26" t="s">
        <v>189</v>
      </c>
      <c r="B42" s="294"/>
      <c r="C42" s="53">
        <v>8</v>
      </c>
      <c r="D42" s="48">
        <v>1.2509999999999999</v>
      </c>
      <c r="E42" s="49"/>
      <c r="F42" s="49"/>
      <c r="G42" s="151"/>
      <c r="H42" s="151"/>
      <c r="I42" s="152"/>
      <c r="J42" s="49"/>
      <c r="K42" s="2"/>
    </row>
    <row r="43" spans="1:11" ht="27" customHeight="1">
      <c r="A43" s="26" t="s">
        <v>190</v>
      </c>
      <c r="B43" s="294"/>
      <c r="C43" s="53">
        <v>1</v>
      </c>
      <c r="D43" s="48">
        <v>1.33</v>
      </c>
      <c r="E43" s="49"/>
      <c r="F43" s="49"/>
      <c r="G43" s="151"/>
      <c r="H43" s="151"/>
      <c r="I43" s="152"/>
      <c r="J43" s="49"/>
      <c r="K43" s="2"/>
    </row>
    <row r="44" spans="1:11" ht="27" customHeight="1">
      <c r="A44" s="26" t="s">
        <v>191</v>
      </c>
      <c r="B44" s="294"/>
      <c r="C44" s="53">
        <v>1</v>
      </c>
      <c r="D44" s="48">
        <v>1.651</v>
      </c>
      <c r="E44" s="49"/>
      <c r="F44" s="49"/>
      <c r="G44" s="151"/>
      <c r="H44" s="151"/>
      <c r="I44" s="152"/>
      <c r="J44" s="49"/>
      <c r="K44" s="2"/>
    </row>
    <row r="45" spans="1:11" ht="27" customHeight="1">
      <c r="A45" s="26" t="s">
        <v>192</v>
      </c>
      <c r="B45" s="294"/>
      <c r="C45" s="53">
        <v>1</v>
      </c>
      <c r="D45" s="48">
        <v>1.1739999999999999</v>
      </c>
      <c r="E45" s="49"/>
      <c r="F45" s="49"/>
      <c r="G45" s="151"/>
      <c r="H45" s="151"/>
      <c r="I45" s="152"/>
      <c r="J45" s="49"/>
      <c r="K45" s="2"/>
    </row>
    <row r="46" spans="1:11" ht="27" customHeight="1">
      <c r="A46" s="26" t="s">
        <v>42</v>
      </c>
      <c r="B46" s="294"/>
      <c r="C46" s="308">
        <v>0</v>
      </c>
      <c r="D46" s="159">
        <v>11.833</v>
      </c>
      <c r="E46" s="160">
        <v>1.244</v>
      </c>
      <c r="F46" s="158">
        <v>0.92</v>
      </c>
      <c r="G46" s="151"/>
      <c r="H46" s="151"/>
      <c r="I46" s="152"/>
      <c r="J46" s="49"/>
      <c r="K46" s="2"/>
    </row>
    <row r="47" spans="1:11" ht="27" customHeight="1">
      <c r="A47" s="26" t="s">
        <v>567</v>
      </c>
      <c r="B47" s="294"/>
      <c r="C47" s="53" t="s">
        <v>2254</v>
      </c>
      <c r="D47" s="48">
        <v>-0.68200000000000005</v>
      </c>
      <c r="E47" s="49"/>
      <c r="F47" s="49"/>
      <c r="G47" s="151"/>
      <c r="H47" s="151"/>
      <c r="I47" s="152"/>
      <c r="J47" s="49"/>
      <c r="K47" s="2"/>
    </row>
    <row r="48" spans="1:11" ht="27" customHeight="1">
      <c r="A48" s="26" t="s">
        <v>43</v>
      </c>
      <c r="B48" s="294"/>
      <c r="C48" s="53">
        <v>8</v>
      </c>
      <c r="D48" s="48">
        <v>-0.61299999999999999</v>
      </c>
      <c r="E48" s="49"/>
      <c r="F48" s="49"/>
      <c r="G48" s="151"/>
      <c r="H48" s="151"/>
      <c r="I48" s="152"/>
      <c r="J48" s="49"/>
      <c r="K48" s="2"/>
    </row>
    <row r="49" spans="1:11" ht="27" customHeight="1">
      <c r="A49" s="26" t="s">
        <v>44</v>
      </c>
      <c r="B49" s="294"/>
      <c r="C49" s="308">
        <v>0</v>
      </c>
      <c r="D49" s="48">
        <v>-0.68200000000000005</v>
      </c>
      <c r="E49" s="49"/>
      <c r="F49" s="49"/>
      <c r="G49" s="151"/>
      <c r="H49" s="151"/>
      <c r="I49" s="152"/>
      <c r="J49" s="48">
        <v>0.14299999999999999</v>
      </c>
      <c r="K49" s="2"/>
    </row>
    <row r="50" spans="1:11" ht="27" customHeight="1">
      <c r="A50" s="26" t="s">
        <v>45</v>
      </c>
      <c r="B50" s="294"/>
      <c r="C50" s="308">
        <v>0</v>
      </c>
      <c r="D50" s="156">
        <v>-8.1760000000000002</v>
      </c>
      <c r="E50" s="157">
        <v>-0.40600000000000003</v>
      </c>
      <c r="F50" s="158">
        <v>-6.4000000000000001E-2</v>
      </c>
      <c r="G50" s="151"/>
      <c r="H50" s="151"/>
      <c r="I50" s="152"/>
      <c r="J50" s="48">
        <v>0.14299999999999999</v>
      </c>
      <c r="K50" s="2"/>
    </row>
    <row r="51" spans="1:11" ht="39.75" customHeight="1">
      <c r="A51" s="26" t="s">
        <v>46</v>
      </c>
      <c r="B51" s="294"/>
      <c r="C51" s="308">
        <v>0</v>
      </c>
      <c r="D51" s="48">
        <v>-0.61299999999999999</v>
      </c>
      <c r="E51" s="49"/>
      <c r="F51" s="49"/>
      <c r="G51" s="151"/>
      <c r="H51" s="151"/>
      <c r="I51" s="152"/>
      <c r="J51" s="48">
        <v>0.11700000000000001</v>
      </c>
      <c r="K51" s="2"/>
    </row>
    <row r="52" spans="1:11" ht="27" customHeight="1">
      <c r="A52" s="26" t="s">
        <v>47</v>
      </c>
      <c r="B52" s="294"/>
      <c r="C52" s="308">
        <v>0</v>
      </c>
      <c r="D52" s="156">
        <v>-7.4690000000000003</v>
      </c>
      <c r="E52" s="157">
        <v>-0.35</v>
      </c>
      <c r="F52" s="158">
        <v>-5.5E-2</v>
      </c>
      <c r="G52" s="151"/>
      <c r="H52" s="151"/>
      <c r="I52" s="152"/>
      <c r="J52" s="48">
        <v>0.11700000000000001</v>
      </c>
      <c r="K52" s="2"/>
    </row>
    <row r="53" spans="1:11" ht="27" customHeight="1">
      <c r="A53" s="26" t="s">
        <v>48</v>
      </c>
      <c r="B53" s="294"/>
      <c r="C53" s="308">
        <v>0</v>
      </c>
      <c r="D53" s="48">
        <v>-0.38</v>
      </c>
      <c r="E53" s="49"/>
      <c r="F53" s="49"/>
      <c r="G53" s="151"/>
      <c r="H53" s="151"/>
      <c r="I53" s="152"/>
      <c r="J53" s="48">
        <v>8.8999999999999996E-2</v>
      </c>
      <c r="K53" s="2"/>
    </row>
    <row r="54" spans="1:11" ht="27" customHeight="1">
      <c r="A54" s="26" t="s">
        <v>49</v>
      </c>
      <c r="B54" s="294"/>
      <c r="C54" s="308">
        <v>0</v>
      </c>
      <c r="D54" s="156">
        <v>-5.0679999999999996</v>
      </c>
      <c r="E54" s="157">
        <v>-0.16200000000000001</v>
      </c>
      <c r="F54" s="158">
        <v>-2.7E-2</v>
      </c>
      <c r="G54" s="151"/>
      <c r="H54" s="151"/>
      <c r="I54" s="152"/>
      <c r="J54" s="48">
        <v>8.8999999999999996E-2</v>
      </c>
      <c r="K54" s="2"/>
    </row>
    <row r="55" spans="1:11" ht="27" customHeight="1">
      <c r="A55" s="26" t="s">
        <v>97</v>
      </c>
      <c r="B55" s="294"/>
      <c r="C55" s="53">
        <v>1</v>
      </c>
      <c r="D55" s="48">
        <v>0.80100000000000005</v>
      </c>
      <c r="E55" s="49"/>
      <c r="F55" s="49"/>
      <c r="G55" s="50">
        <v>1.42</v>
      </c>
      <c r="H55" s="151"/>
      <c r="I55" s="152"/>
      <c r="J55" s="49"/>
      <c r="K55" s="2"/>
    </row>
    <row r="56" spans="1:11" ht="27" customHeight="1">
      <c r="A56" s="26" t="s">
        <v>98</v>
      </c>
      <c r="B56" s="294"/>
      <c r="C56" s="53">
        <v>2</v>
      </c>
      <c r="D56" s="48">
        <v>0.875</v>
      </c>
      <c r="E56" s="48">
        <v>0.41299999999999998</v>
      </c>
      <c r="F56" s="49"/>
      <c r="G56" s="50">
        <v>1.42</v>
      </c>
      <c r="H56" s="151"/>
      <c r="I56" s="152"/>
      <c r="J56" s="49"/>
      <c r="K56" s="2"/>
    </row>
    <row r="57" spans="1:11" ht="27" customHeight="1">
      <c r="A57" s="26" t="s">
        <v>99</v>
      </c>
      <c r="B57" s="294"/>
      <c r="C57" s="53">
        <v>2</v>
      </c>
      <c r="D57" s="48">
        <v>0.41399999999999998</v>
      </c>
      <c r="E57" s="49"/>
      <c r="F57" s="49"/>
      <c r="G57" s="151"/>
      <c r="H57" s="151"/>
      <c r="I57" s="152"/>
      <c r="J57" s="49"/>
      <c r="K57" s="2"/>
    </row>
    <row r="58" spans="1:11" ht="27" customHeight="1">
      <c r="A58" s="26" t="s">
        <v>100</v>
      </c>
      <c r="B58" s="294"/>
      <c r="C58" s="53">
        <v>3</v>
      </c>
      <c r="D58" s="48">
        <v>0.73099999999999998</v>
      </c>
      <c r="E58" s="49"/>
      <c r="F58" s="49"/>
      <c r="G58" s="50">
        <v>2.5499999999999998</v>
      </c>
      <c r="H58" s="151"/>
      <c r="I58" s="152"/>
      <c r="J58" s="49"/>
      <c r="K58" s="2"/>
    </row>
    <row r="59" spans="1:11" ht="27" customHeight="1">
      <c r="A59" s="26" t="s">
        <v>101</v>
      </c>
      <c r="B59" s="294"/>
      <c r="C59" s="53">
        <v>4</v>
      </c>
      <c r="D59" s="48">
        <v>0.79300000000000004</v>
      </c>
      <c r="E59" s="48">
        <v>0.41299999999999998</v>
      </c>
      <c r="F59" s="49"/>
      <c r="G59" s="50">
        <v>2.5499999999999998</v>
      </c>
      <c r="H59" s="151"/>
      <c r="I59" s="152"/>
      <c r="J59" s="49"/>
      <c r="K59" s="2"/>
    </row>
    <row r="60" spans="1:11" ht="27" customHeight="1">
      <c r="A60" s="26" t="s">
        <v>102</v>
      </c>
      <c r="B60" s="294"/>
      <c r="C60" s="53">
        <v>4</v>
      </c>
      <c r="D60" s="48">
        <v>0.41599999999999998</v>
      </c>
      <c r="E60" s="49"/>
      <c r="F60" s="49"/>
      <c r="G60" s="151"/>
      <c r="H60" s="151"/>
      <c r="I60" s="152"/>
      <c r="J60" s="49"/>
      <c r="K60" s="2"/>
    </row>
    <row r="61" spans="1:11" ht="27" customHeight="1">
      <c r="A61" s="26" t="s">
        <v>103</v>
      </c>
      <c r="B61" s="294"/>
      <c r="C61" s="53" t="s">
        <v>20</v>
      </c>
      <c r="D61" s="48">
        <v>0.73099999999999998</v>
      </c>
      <c r="E61" s="48">
        <v>0.40500000000000003</v>
      </c>
      <c r="F61" s="49"/>
      <c r="G61" s="50">
        <v>10.79</v>
      </c>
      <c r="H61" s="151"/>
      <c r="I61" s="152"/>
      <c r="J61" s="49"/>
      <c r="K61" s="2"/>
    </row>
    <row r="62" spans="1:11" ht="27" customHeight="1">
      <c r="A62" s="26" t="s">
        <v>104</v>
      </c>
      <c r="B62" s="294"/>
      <c r="C62" s="53" t="s">
        <v>20</v>
      </c>
      <c r="D62" s="48">
        <v>1.121</v>
      </c>
      <c r="E62" s="48">
        <v>0.65200000000000002</v>
      </c>
      <c r="F62" s="49"/>
      <c r="G62" s="50">
        <v>10.01</v>
      </c>
      <c r="H62" s="151"/>
      <c r="I62" s="152"/>
      <c r="J62" s="49"/>
      <c r="K62" s="2"/>
    </row>
    <row r="63" spans="1:11" ht="27" customHeight="1">
      <c r="A63" s="26" t="s">
        <v>105</v>
      </c>
      <c r="B63" s="294"/>
      <c r="C63" s="53" t="s">
        <v>20</v>
      </c>
      <c r="D63" s="48">
        <v>1.087</v>
      </c>
      <c r="E63" s="48">
        <v>0.746</v>
      </c>
      <c r="F63" s="49"/>
      <c r="G63" s="50">
        <v>77.150000000000006</v>
      </c>
      <c r="H63" s="151"/>
      <c r="I63" s="152"/>
      <c r="J63" s="49"/>
      <c r="K63" s="2"/>
    </row>
    <row r="64" spans="1:11" ht="27" customHeight="1">
      <c r="A64" s="26" t="s">
        <v>568</v>
      </c>
      <c r="B64" s="294"/>
      <c r="C64" s="308">
        <v>0</v>
      </c>
      <c r="D64" s="156">
        <v>4.0309999999999997</v>
      </c>
      <c r="E64" s="157">
        <v>0.56200000000000006</v>
      </c>
      <c r="F64" s="158">
        <v>0.41</v>
      </c>
      <c r="G64" s="50">
        <v>1.42</v>
      </c>
      <c r="H64" s="151"/>
      <c r="I64" s="152"/>
      <c r="J64" s="49"/>
      <c r="K64" s="2"/>
    </row>
    <row r="65" spans="1:11" ht="27" customHeight="1">
      <c r="A65" s="26" t="s">
        <v>569</v>
      </c>
      <c r="B65" s="294"/>
      <c r="C65" s="308">
        <v>0</v>
      </c>
      <c r="D65" s="156">
        <v>4.0430000000000001</v>
      </c>
      <c r="E65" s="157">
        <v>0.56299999999999994</v>
      </c>
      <c r="F65" s="158">
        <v>0.41</v>
      </c>
      <c r="G65" s="50">
        <v>2.5499999999999998</v>
      </c>
      <c r="H65" s="151"/>
      <c r="I65" s="152"/>
      <c r="J65" s="49"/>
      <c r="K65" s="2"/>
    </row>
    <row r="66" spans="1:11" ht="27" customHeight="1">
      <c r="A66" s="26" t="s">
        <v>106</v>
      </c>
      <c r="B66" s="294"/>
      <c r="C66" s="308">
        <v>0</v>
      </c>
      <c r="D66" s="156">
        <v>2.6539999999999999</v>
      </c>
      <c r="E66" s="157">
        <v>0.48399999999999999</v>
      </c>
      <c r="F66" s="158">
        <v>0.39800000000000002</v>
      </c>
      <c r="G66" s="50">
        <v>3.45</v>
      </c>
      <c r="H66" s="50">
        <v>0.94</v>
      </c>
      <c r="I66" s="153">
        <v>2.14</v>
      </c>
      <c r="J66" s="48">
        <v>3.7999999999999999E-2</v>
      </c>
      <c r="K66" s="2"/>
    </row>
    <row r="67" spans="1:11" ht="27" customHeight="1">
      <c r="A67" s="26" t="s">
        <v>107</v>
      </c>
      <c r="B67" s="294"/>
      <c r="C67" s="308">
        <v>0</v>
      </c>
      <c r="D67" s="156">
        <v>3.4950000000000001</v>
      </c>
      <c r="E67" s="157">
        <v>0.72199999999999998</v>
      </c>
      <c r="F67" s="158">
        <v>0.63600000000000001</v>
      </c>
      <c r="G67" s="50">
        <v>4.37</v>
      </c>
      <c r="H67" s="50">
        <v>1.57</v>
      </c>
      <c r="I67" s="153">
        <v>3.22</v>
      </c>
      <c r="J67" s="48">
        <v>4.2999999999999997E-2</v>
      </c>
      <c r="K67" s="2"/>
    </row>
    <row r="68" spans="1:11" ht="27" customHeight="1">
      <c r="A68" s="26" t="s">
        <v>108</v>
      </c>
      <c r="B68" s="294"/>
      <c r="C68" s="308">
        <v>0</v>
      </c>
      <c r="D68" s="156">
        <v>3.286</v>
      </c>
      <c r="E68" s="157">
        <v>0.79900000000000004</v>
      </c>
      <c r="F68" s="158">
        <v>0.74099999999999999</v>
      </c>
      <c r="G68" s="50">
        <v>47.51</v>
      </c>
      <c r="H68" s="50">
        <v>1.5</v>
      </c>
      <c r="I68" s="153">
        <v>3.67</v>
      </c>
      <c r="J68" s="48">
        <v>3.5000000000000003E-2</v>
      </c>
      <c r="K68" s="2"/>
    </row>
    <row r="69" spans="1:11" ht="27" customHeight="1">
      <c r="A69" s="26" t="s">
        <v>194</v>
      </c>
      <c r="B69" s="294"/>
      <c r="C69" s="53">
        <v>8</v>
      </c>
      <c r="D69" s="48">
        <v>0.88300000000000001</v>
      </c>
      <c r="E69" s="49"/>
      <c r="F69" s="49"/>
      <c r="G69" s="151"/>
      <c r="H69" s="151"/>
      <c r="I69" s="154"/>
      <c r="J69" s="49"/>
      <c r="K69" s="2"/>
    </row>
    <row r="70" spans="1:11" ht="27" customHeight="1">
      <c r="A70" s="26" t="s">
        <v>195</v>
      </c>
      <c r="B70" s="294"/>
      <c r="C70" s="53">
        <v>1</v>
      </c>
      <c r="D70" s="48">
        <v>0.93899999999999995</v>
      </c>
      <c r="E70" s="49"/>
      <c r="F70" s="49"/>
      <c r="G70" s="151"/>
      <c r="H70" s="151"/>
      <c r="I70" s="154"/>
      <c r="J70" s="49"/>
      <c r="K70" s="2"/>
    </row>
    <row r="71" spans="1:11" ht="27" customHeight="1">
      <c r="A71" s="26" t="s">
        <v>196</v>
      </c>
      <c r="B71" s="294"/>
      <c r="C71" s="53">
        <v>1</v>
      </c>
      <c r="D71" s="48">
        <v>1.1659999999999999</v>
      </c>
      <c r="E71" s="49"/>
      <c r="F71" s="49"/>
      <c r="G71" s="151"/>
      <c r="H71" s="151"/>
      <c r="I71" s="154"/>
      <c r="J71" s="49"/>
      <c r="K71" s="2"/>
    </row>
    <row r="72" spans="1:11" ht="27" customHeight="1">
      <c r="A72" s="26" t="s">
        <v>197</v>
      </c>
      <c r="B72" s="294"/>
      <c r="C72" s="53">
        <v>1</v>
      </c>
      <c r="D72" s="48">
        <v>0.82799999999999996</v>
      </c>
      <c r="E72" s="49"/>
      <c r="F72" s="49"/>
      <c r="G72" s="151"/>
      <c r="H72" s="151"/>
      <c r="I72" s="154"/>
      <c r="J72" s="49"/>
      <c r="K72" s="2"/>
    </row>
    <row r="73" spans="1:11" ht="27" customHeight="1">
      <c r="A73" s="26" t="s">
        <v>109</v>
      </c>
      <c r="B73" s="294"/>
      <c r="C73" s="308">
        <v>0</v>
      </c>
      <c r="D73" s="159">
        <v>8.3550000000000004</v>
      </c>
      <c r="E73" s="160">
        <v>0.879</v>
      </c>
      <c r="F73" s="158">
        <v>0.65</v>
      </c>
      <c r="G73" s="151"/>
      <c r="H73" s="151"/>
      <c r="I73" s="152"/>
      <c r="J73" s="49"/>
      <c r="K73" s="2"/>
    </row>
    <row r="74" spans="1:11" ht="27" customHeight="1">
      <c r="A74" s="26" t="s">
        <v>570</v>
      </c>
      <c r="B74" s="294"/>
      <c r="C74" s="53" t="s">
        <v>2254</v>
      </c>
      <c r="D74" s="48">
        <v>-0.31900000000000001</v>
      </c>
      <c r="E74" s="49"/>
      <c r="F74" s="49"/>
      <c r="G74" s="151"/>
      <c r="H74" s="151"/>
      <c r="I74" s="152"/>
      <c r="J74" s="49"/>
      <c r="K74" s="2"/>
    </row>
    <row r="75" spans="1:11" ht="27" customHeight="1">
      <c r="A75" s="26" t="s">
        <v>110</v>
      </c>
      <c r="B75" s="294"/>
      <c r="C75" s="53">
        <v>8</v>
      </c>
      <c r="D75" s="48">
        <v>-0.33800000000000002</v>
      </c>
      <c r="E75" s="49"/>
      <c r="F75" s="49"/>
      <c r="G75" s="151"/>
      <c r="H75" s="151"/>
      <c r="I75" s="152"/>
      <c r="J75" s="49"/>
      <c r="K75" s="2"/>
    </row>
    <row r="76" spans="1:11" ht="27" customHeight="1">
      <c r="A76" s="26" t="s">
        <v>111</v>
      </c>
      <c r="B76" s="294"/>
      <c r="C76" s="308">
        <v>0</v>
      </c>
      <c r="D76" s="48">
        <v>-0.31900000000000001</v>
      </c>
      <c r="E76" s="49"/>
      <c r="F76" s="49"/>
      <c r="G76" s="151"/>
      <c r="H76" s="151"/>
      <c r="I76" s="152"/>
      <c r="J76" s="48">
        <v>6.7000000000000004E-2</v>
      </c>
      <c r="K76" s="2"/>
    </row>
    <row r="77" spans="1:11" ht="27" customHeight="1">
      <c r="A77" s="26" t="s">
        <v>112</v>
      </c>
      <c r="B77" s="294"/>
      <c r="C77" s="308">
        <v>0</v>
      </c>
      <c r="D77" s="156">
        <v>-3.823</v>
      </c>
      <c r="E77" s="157">
        <v>-0.19</v>
      </c>
      <c r="F77" s="158">
        <v>-0.03</v>
      </c>
      <c r="G77" s="151"/>
      <c r="H77" s="151"/>
      <c r="I77" s="152"/>
      <c r="J77" s="48">
        <v>6.7000000000000004E-2</v>
      </c>
      <c r="K77" s="2"/>
    </row>
    <row r="78" spans="1:11" ht="27" customHeight="1">
      <c r="A78" s="26" t="s">
        <v>113</v>
      </c>
      <c r="B78" s="294"/>
      <c r="C78" s="308">
        <v>0</v>
      </c>
      <c r="D78" s="48">
        <v>-0.33800000000000002</v>
      </c>
      <c r="E78" s="49"/>
      <c r="F78" s="49"/>
      <c r="G78" s="151"/>
      <c r="H78" s="151"/>
      <c r="I78" s="152"/>
      <c r="J78" s="48">
        <v>6.4000000000000001E-2</v>
      </c>
      <c r="K78" s="2"/>
    </row>
    <row r="79" spans="1:11" ht="27" customHeight="1">
      <c r="A79" s="26" t="s">
        <v>114</v>
      </c>
      <c r="B79" s="294"/>
      <c r="C79" s="308">
        <v>0</v>
      </c>
      <c r="D79" s="156">
        <v>-4.1120000000000001</v>
      </c>
      <c r="E79" s="157">
        <v>-0.193</v>
      </c>
      <c r="F79" s="158">
        <v>-0.03</v>
      </c>
      <c r="G79" s="151"/>
      <c r="H79" s="151"/>
      <c r="I79" s="152"/>
      <c r="J79" s="48">
        <v>6.4000000000000001E-2</v>
      </c>
      <c r="K79" s="2"/>
    </row>
    <row r="80" spans="1:11" ht="27" customHeight="1">
      <c r="A80" s="26" t="s">
        <v>115</v>
      </c>
      <c r="B80" s="294"/>
      <c r="C80" s="308">
        <v>0</v>
      </c>
      <c r="D80" s="48">
        <v>-0.38</v>
      </c>
      <c r="E80" s="49"/>
      <c r="F80" s="49"/>
      <c r="G80" s="50">
        <v>54</v>
      </c>
      <c r="H80" s="151"/>
      <c r="I80" s="152"/>
      <c r="J80" s="48">
        <v>8.8999999999999996E-2</v>
      </c>
      <c r="K80" s="2"/>
    </row>
    <row r="81" spans="1:11" ht="27" customHeight="1">
      <c r="A81" s="26" t="s">
        <v>116</v>
      </c>
      <c r="B81" s="294"/>
      <c r="C81" s="308">
        <v>0</v>
      </c>
      <c r="D81" s="156">
        <v>-5.0679999999999996</v>
      </c>
      <c r="E81" s="157">
        <v>-0.16200000000000001</v>
      </c>
      <c r="F81" s="158">
        <v>-2.7E-2</v>
      </c>
      <c r="G81" s="50">
        <v>54</v>
      </c>
      <c r="H81" s="151"/>
      <c r="I81" s="152"/>
      <c r="J81" s="48">
        <v>8.8999999999999996E-2</v>
      </c>
      <c r="K81" s="2"/>
    </row>
    <row r="82" spans="1:11" ht="27" customHeight="1">
      <c r="A82" s="26" t="s">
        <v>62</v>
      </c>
      <c r="B82" s="294"/>
      <c r="C82" s="53">
        <v>1</v>
      </c>
      <c r="D82" s="48">
        <v>0.622</v>
      </c>
      <c r="E82" s="49"/>
      <c r="F82" s="49"/>
      <c r="G82" s="50">
        <v>1.1000000000000001</v>
      </c>
      <c r="H82" s="151"/>
      <c r="I82" s="152"/>
      <c r="J82" s="49"/>
      <c r="K82" s="2"/>
    </row>
    <row r="83" spans="1:11" ht="27" customHeight="1">
      <c r="A83" s="26" t="s">
        <v>63</v>
      </c>
      <c r="B83" s="294"/>
      <c r="C83" s="53">
        <v>2</v>
      </c>
      <c r="D83" s="48">
        <v>0.68</v>
      </c>
      <c r="E83" s="48">
        <v>0.32100000000000001</v>
      </c>
      <c r="F83" s="49"/>
      <c r="G83" s="50">
        <v>1.1000000000000001</v>
      </c>
      <c r="H83" s="151"/>
      <c r="I83" s="152"/>
      <c r="J83" s="49"/>
      <c r="K83" s="2"/>
    </row>
    <row r="84" spans="1:11" ht="27" customHeight="1">
      <c r="A84" s="26" t="s">
        <v>64</v>
      </c>
      <c r="B84" s="294"/>
      <c r="C84" s="53">
        <v>2</v>
      </c>
      <c r="D84" s="48">
        <v>0.32200000000000001</v>
      </c>
      <c r="E84" s="49"/>
      <c r="F84" s="49"/>
      <c r="G84" s="151"/>
      <c r="H84" s="151"/>
      <c r="I84" s="152"/>
      <c r="J84" s="49"/>
      <c r="K84" s="2"/>
    </row>
    <row r="85" spans="1:11" ht="27" customHeight="1">
      <c r="A85" s="26" t="s">
        <v>65</v>
      </c>
      <c r="B85" s="294"/>
      <c r="C85" s="53">
        <v>3</v>
      </c>
      <c r="D85" s="48">
        <v>0.56799999999999995</v>
      </c>
      <c r="E85" s="49"/>
      <c r="F85" s="49"/>
      <c r="G85" s="50">
        <v>1.99</v>
      </c>
      <c r="H85" s="151"/>
      <c r="I85" s="152"/>
      <c r="J85" s="49"/>
      <c r="K85" s="2"/>
    </row>
    <row r="86" spans="1:11" ht="27" customHeight="1">
      <c r="A86" s="26" t="s">
        <v>66</v>
      </c>
      <c r="B86" s="294"/>
      <c r="C86" s="53">
        <v>4</v>
      </c>
      <c r="D86" s="48">
        <v>0.61699999999999999</v>
      </c>
      <c r="E86" s="48">
        <v>0.32100000000000001</v>
      </c>
      <c r="F86" s="49"/>
      <c r="G86" s="50">
        <v>1.99</v>
      </c>
      <c r="H86" s="151"/>
      <c r="I86" s="152"/>
      <c r="J86" s="49"/>
      <c r="K86" s="2"/>
    </row>
    <row r="87" spans="1:11" ht="27" customHeight="1">
      <c r="A87" s="26" t="s">
        <v>67</v>
      </c>
      <c r="B87" s="294"/>
      <c r="C87" s="53">
        <v>4</v>
      </c>
      <c r="D87" s="48">
        <v>0.32300000000000001</v>
      </c>
      <c r="E87" s="49"/>
      <c r="F87" s="49"/>
      <c r="G87" s="151"/>
      <c r="H87" s="151"/>
      <c r="I87" s="152"/>
      <c r="J87" s="49"/>
      <c r="K87" s="2"/>
    </row>
    <row r="88" spans="1:11" ht="27" customHeight="1">
      <c r="A88" s="26" t="s">
        <v>68</v>
      </c>
      <c r="B88" s="294"/>
      <c r="C88" s="53" t="s">
        <v>20</v>
      </c>
      <c r="D88" s="48">
        <v>0.56799999999999995</v>
      </c>
      <c r="E88" s="48">
        <v>0.315</v>
      </c>
      <c r="F88" s="49"/>
      <c r="G88" s="50">
        <v>8.39</v>
      </c>
      <c r="H88" s="151"/>
      <c r="I88" s="152"/>
      <c r="J88" s="49"/>
      <c r="K88" s="2"/>
    </row>
    <row r="89" spans="1:11" ht="27" customHeight="1">
      <c r="A89" s="26" t="s">
        <v>117</v>
      </c>
      <c r="B89" s="294"/>
      <c r="C89" s="53" t="s">
        <v>20</v>
      </c>
      <c r="D89" s="48">
        <v>0.872</v>
      </c>
      <c r="E89" s="48">
        <v>0.50700000000000001</v>
      </c>
      <c r="F89" s="49"/>
      <c r="G89" s="50">
        <v>7.78</v>
      </c>
      <c r="H89" s="151"/>
      <c r="I89" s="152"/>
      <c r="J89" s="49"/>
      <c r="K89" s="2"/>
    </row>
    <row r="90" spans="1:11" ht="27" customHeight="1">
      <c r="A90" s="26" t="s">
        <v>118</v>
      </c>
      <c r="B90" s="294"/>
      <c r="C90" s="53" t="s">
        <v>20</v>
      </c>
      <c r="D90" s="48">
        <v>0.84499999999999997</v>
      </c>
      <c r="E90" s="48">
        <v>0.57999999999999996</v>
      </c>
      <c r="F90" s="49"/>
      <c r="G90" s="50">
        <v>59.98</v>
      </c>
      <c r="H90" s="151"/>
      <c r="I90" s="152"/>
      <c r="J90" s="49"/>
      <c r="K90" s="2"/>
    </row>
    <row r="91" spans="1:11" ht="27" customHeight="1">
      <c r="A91" s="26" t="s">
        <v>571</v>
      </c>
      <c r="B91" s="294"/>
      <c r="C91" s="308">
        <v>0</v>
      </c>
      <c r="D91" s="156">
        <v>3.1339999999999999</v>
      </c>
      <c r="E91" s="157">
        <v>0.437</v>
      </c>
      <c r="F91" s="158">
        <v>0.318</v>
      </c>
      <c r="G91" s="50">
        <v>1.1000000000000001</v>
      </c>
      <c r="H91" s="151"/>
      <c r="I91" s="152"/>
      <c r="J91" s="49"/>
      <c r="K91" s="2"/>
    </row>
    <row r="92" spans="1:11" ht="27" customHeight="1">
      <c r="A92" s="26" t="s">
        <v>572</v>
      </c>
      <c r="B92" s="294"/>
      <c r="C92" s="308">
        <v>0</v>
      </c>
      <c r="D92" s="156">
        <v>3.1440000000000001</v>
      </c>
      <c r="E92" s="157">
        <v>0.438</v>
      </c>
      <c r="F92" s="158">
        <v>0.31900000000000001</v>
      </c>
      <c r="G92" s="50">
        <v>1.99</v>
      </c>
      <c r="H92" s="151"/>
      <c r="I92" s="152"/>
      <c r="J92" s="49"/>
      <c r="K92" s="2"/>
    </row>
    <row r="93" spans="1:11" ht="27" customHeight="1">
      <c r="A93" s="26" t="s">
        <v>69</v>
      </c>
      <c r="B93" s="294"/>
      <c r="C93" s="308">
        <v>0</v>
      </c>
      <c r="D93" s="156">
        <v>2.0630000000000002</v>
      </c>
      <c r="E93" s="157">
        <v>0.376</v>
      </c>
      <c r="F93" s="158">
        <v>0.309</v>
      </c>
      <c r="G93" s="50">
        <v>2.68</v>
      </c>
      <c r="H93" s="50">
        <v>0.73</v>
      </c>
      <c r="I93" s="153">
        <v>1.67</v>
      </c>
      <c r="J93" s="48">
        <v>2.9000000000000001E-2</v>
      </c>
      <c r="K93" s="2"/>
    </row>
    <row r="94" spans="1:11" ht="27" customHeight="1">
      <c r="A94" s="26" t="s">
        <v>70</v>
      </c>
      <c r="B94" s="294"/>
      <c r="C94" s="308">
        <v>0</v>
      </c>
      <c r="D94" s="156">
        <v>2.7170000000000001</v>
      </c>
      <c r="E94" s="157">
        <v>0.56100000000000005</v>
      </c>
      <c r="F94" s="158">
        <v>0.49399999999999999</v>
      </c>
      <c r="G94" s="50">
        <v>3.4</v>
      </c>
      <c r="H94" s="50">
        <v>1.22</v>
      </c>
      <c r="I94" s="153">
        <v>2.5</v>
      </c>
      <c r="J94" s="48">
        <v>3.3000000000000002E-2</v>
      </c>
      <c r="K94" s="2"/>
    </row>
    <row r="95" spans="1:11" ht="27" customHeight="1">
      <c r="A95" s="26" t="s">
        <v>71</v>
      </c>
      <c r="B95" s="294"/>
      <c r="C95" s="308">
        <v>0</v>
      </c>
      <c r="D95" s="156">
        <v>2.5550000000000002</v>
      </c>
      <c r="E95" s="157">
        <v>0.622</v>
      </c>
      <c r="F95" s="158">
        <v>0.57599999999999996</v>
      </c>
      <c r="G95" s="50">
        <v>36.93</v>
      </c>
      <c r="H95" s="50">
        <v>1.1599999999999999</v>
      </c>
      <c r="I95" s="153">
        <v>2.85</v>
      </c>
      <c r="J95" s="48">
        <v>2.7E-2</v>
      </c>
      <c r="K95" s="2"/>
    </row>
    <row r="96" spans="1:11" ht="27" customHeight="1">
      <c r="A96" s="26" t="s">
        <v>198</v>
      </c>
      <c r="B96" s="294"/>
      <c r="C96" s="53">
        <v>8</v>
      </c>
      <c r="D96" s="48">
        <v>0.68600000000000005</v>
      </c>
      <c r="E96" s="49"/>
      <c r="F96" s="49"/>
      <c r="G96" s="151"/>
      <c r="H96" s="151"/>
      <c r="I96" s="154"/>
      <c r="J96" s="49"/>
      <c r="K96" s="2"/>
    </row>
    <row r="97" spans="1:11" ht="27" customHeight="1">
      <c r="A97" s="26" t="s">
        <v>199</v>
      </c>
      <c r="B97" s="294"/>
      <c r="C97" s="53">
        <v>1</v>
      </c>
      <c r="D97" s="48">
        <v>0.73</v>
      </c>
      <c r="E97" s="49"/>
      <c r="F97" s="49"/>
      <c r="G97" s="151"/>
      <c r="H97" s="151"/>
      <c r="I97" s="154"/>
      <c r="J97" s="49"/>
      <c r="K97" s="2"/>
    </row>
    <row r="98" spans="1:11" ht="27" customHeight="1">
      <c r="A98" s="26" t="s">
        <v>200</v>
      </c>
      <c r="B98" s="294"/>
      <c r="C98" s="53">
        <v>1</v>
      </c>
      <c r="D98" s="48">
        <v>0.90600000000000003</v>
      </c>
      <c r="E98" s="49"/>
      <c r="F98" s="49"/>
      <c r="G98" s="151"/>
      <c r="H98" s="151"/>
      <c r="I98" s="154"/>
      <c r="J98" s="49"/>
      <c r="K98" s="2"/>
    </row>
    <row r="99" spans="1:11" ht="27" customHeight="1">
      <c r="A99" s="26" t="s">
        <v>201</v>
      </c>
      <c r="B99" s="294"/>
      <c r="C99" s="53">
        <v>1</v>
      </c>
      <c r="D99" s="48">
        <v>0.64400000000000002</v>
      </c>
      <c r="E99" s="49"/>
      <c r="F99" s="49"/>
      <c r="G99" s="151"/>
      <c r="H99" s="151"/>
      <c r="I99" s="154"/>
      <c r="J99" s="49"/>
      <c r="K99" s="2"/>
    </row>
    <row r="100" spans="1:11" ht="27" customHeight="1">
      <c r="A100" s="26" t="s">
        <v>72</v>
      </c>
      <c r="B100" s="294"/>
      <c r="C100" s="308">
        <v>0</v>
      </c>
      <c r="D100" s="159">
        <v>6.4950000000000001</v>
      </c>
      <c r="E100" s="160">
        <v>0.68300000000000005</v>
      </c>
      <c r="F100" s="158">
        <v>0.505</v>
      </c>
      <c r="G100" s="151"/>
      <c r="H100" s="151"/>
      <c r="I100" s="152"/>
      <c r="J100" s="49"/>
      <c r="K100" s="2"/>
    </row>
    <row r="101" spans="1:11" ht="27" customHeight="1">
      <c r="A101" s="26" t="s">
        <v>573</v>
      </c>
      <c r="B101" s="294"/>
      <c r="C101" s="53" t="s">
        <v>2254</v>
      </c>
      <c r="D101" s="48">
        <v>-0.248</v>
      </c>
      <c r="E101" s="49"/>
      <c r="F101" s="49"/>
      <c r="G101" s="151"/>
      <c r="H101" s="151"/>
      <c r="I101" s="152"/>
      <c r="J101" s="49"/>
      <c r="K101" s="2"/>
    </row>
    <row r="102" spans="1:11" ht="27" customHeight="1">
      <c r="A102" s="26" t="s">
        <v>73</v>
      </c>
      <c r="B102" s="294"/>
      <c r="C102" s="53">
        <v>8</v>
      </c>
      <c r="D102" s="48">
        <v>-0.26200000000000001</v>
      </c>
      <c r="E102" s="49"/>
      <c r="F102" s="49"/>
      <c r="G102" s="151"/>
      <c r="H102" s="151"/>
      <c r="I102" s="152"/>
      <c r="J102" s="49"/>
      <c r="K102" s="2"/>
    </row>
    <row r="103" spans="1:11" ht="27" customHeight="1">
      <c r="A103" s="26" t="s">
        <v>74</v>
      </c>
      <c r="B103" s="294"/>
      <c r="C103" s="308">
        <v>0</v>
      </c>
      <c r="D103" s="48">
        <v>-0.248</v>
      </c>
      <c r="E103" s="49"/>
      <c r="F103" s="49"/>
      <c r="G103" s="151"/>
      <c r="H103" s="151"/>
      <c r="I103" s="152"/>
      <c r="J103" s="48">
        <v>5.1999999999999998E-2</v>
      </c>
      <c r="K103" s="2"/>
    </row>
    <row r="104" spans="1:11" ht="27" customHeight="1">
      <c r="A104" s="26" t="s">
        <v>75</v>
      </c>
      <c r="B104" s="294"/>
      <c r="C104" s="308">
        <v>0</v>
      </c>
      <c r="D104" s="156">
        <v>-2.972</v>
      </c>
      <c r="E104" s="157">
        <v>-0.14799999999999999</v>
      </c>
      <c r="F104" s="158">
        <v>-2.3E-2</v>
      </c>
      <c r="G104" s="151"/>
      <c r="H104" s="151"/>
      <c r="I104" s="152"/>
      <c r="J104" s="48">
        <v>5.1999999999999998E-2</v>
      </c>
      <c r="K104" s="2"/>
    </row>
    <row r="105" spans="1:11" ht="27" customHeight="1">
      <c r="A105" s="26" t="s">
        <v>76</v>
      </c>
      <c r="B105" s="294"/>
      <c r="C105" s="308">
        <v>0</v>
      </c>
      <c r="D105" s="48">
        <v>-0.26200000000000001</v>
      </c>
      <c r="E105" s="49"/>
      <c r="F105" s="49"/>
      <c r="G105" s="151"/>
      <c r="H105" s="151"/>
      <c r="I105" s="152"/>
      <c r="J105" s="48">
        <v>0.05</v>
      </c>
      <c r="K105" s="2"/>
    </row>
    <row r="106" spans="1:11" ht="27" customHeight="1">
      <c r="A106" s="26" t="s">
        <v>77</v>
      </c>
      <c r="B106" s="294"/>
      <c r="C106" s="308">
        <v>0</v>
      </c>
      <c r="D106" s="156">
        <v>-3.1970000000000001</v>
      </c>
      <c r="E106" s="157">
        <v>-0.15</v>
      </c>
      <c r="F106" s="158">
        <v>-2.4E-2</v>
      </c>
      <c r="G106" s="151"/>
      <c r="H106" s="151"/>
      <c r="I106" s="152"/>
      <c r="J106" s="48">
        <v>0.05</v>
      </c>
      <c r="K106" s="2"/>
    </row>
    <row r="107" spans="1:11" ht="27" customHeight="1">
      <c r="A107" s="26" t="s">
        <v>78</v>
      </c>
      <c r="B107" s="294"/>
      <c r="C107" s="308">
        <v>0</v>
      </c>
      <c r="D107" s="48">
        <v>-0.29499999999999998</v>
      </c>
      <c r="E107" s="49"/>
      <c r="F107" s="49"/>
      <c r="G107" s="50">
        <v>41.98</v>
      </c>
      <c r="H107" s="151"/>
      <c r="I107" s="152"/>
      <c r="J107" s="48">
        <v>6.9000000000000006E-2</v>
      </c>
      <c r="K107" s="2"/>
    </row>
    <row r="108" spans="1:11" ht="27" customHeight="1">
      <c r="A108" s="26" t="s">
        <v>79</v>
      </c>
      <c r="B108" s="294"/>
      <c r="C108" s="308">
        <v>0</v>
      </c>
      <c r="D108" s="156">
        <v>-3.94</v>
      </c>
      <c r="E108" s="157">
        <v>-0.126</v>
      </c>
      <c r="F108" s="158">
        <v>-2.1000000000000001E-2</v>
      </c>
      <c r="G108" s="50">
        <v>41.98</v>
      </c>
      <c r="H108" s="151"/>
      <c r="I108" s="152"/>
      <c r="J108" s="48">
        <v>6.9000000000000006E-2</v>
      </c>
      <c r="K108" s="2"/>
    </row>
    <row r="109" spans="1:11" ht="27" customHeight="1">
      <c r="A109" s="26" t="s">
        <v>119</v>
      </c>
      <c r="B109" s="294"/>
      <c r="C109" s="53">
        <v>1</v>
      </c>
      <c r="D109" s="48">
        <v>0.47499999999999998</v>
      </c>
      <c r="E109" s="49"/>
      <c r="F109" s="49"/>
      <c r="G109" s="50">
        <v>0.84</v>
      </c>
      <c r="H109" s="151"/>
      <c r="I109" s="152"/>
      <c r="J109" s="49"/>
      <c r="K109" s="2"/>
    </row>
    <row r="110" spans="1:11" ht="27" customHeight="1">
      <c r="A110" s="26" t="s">
        <v>120</v>
      </c>
      <c r="B110" s="294"/>
      <c r="C110" s="53">
        <v>2</v>
      </c>
      <c r="D110" s="48">
        <v>0.51900000000000002</v>
      </c>
      <c r="E110" s="48">
        <v>0.245</v>
      </c>
      <c r="F110" s="49"/>
      <c r="G110" s="50">
        <v>0.84</v>
      </c>
      <c r="H110" s="151"/>
      <c r="I110" s="152"/>
      <c r="J110" s="49"/>
      <c r="K110" s="2"/>
    </row>
    <row r="111" spans="1:11" ht="27" customHeight="1">
      <c r="A111" s="26" t="s">
        <v>121</v>
      </c>
      <c r="B111" s="294"/>
      <c r="C111" s="53">
        <v>2</v>
      </c>
      <c r="D111" s="48">
        <v>0.245</v>
      </c>
      <c r="E111" s="49"/>
      <c r="F111" s="49"/>
      <c r="G111" s="151"/>
      <c r="H111" s="151"/>
      <c r="I111" s="152"/>
      <c r="J111" s="49"/>
      <c r="K111" s="2"/>
    </row>
    <row r="112" spans="1:11" ht="27" customHeight="1">
      <c r="A112" s="26" t="s">
        <v>122</v>
      </c>
      <c r="B112" s="294"/>
      <c r="C112" s="53">
        <v>3</v>
      </c>
      <c r="D112" s="48">
        <v>0.434</v>
      </c>
      <c r="E112" s="49"/>
      <c r="F112" s="49"/>
      <c r="G112" s="50">
        <v>1.51</v>
      </c>
      <c r="H112" s="151"/>
      <c r="I112" s="152"/>
      <c r="J112" s="49"/>
      <c r="K112" s="2"/>
    </row>
    <row r="113" spans="1:11" ht="27" customHeight="1">
      <c r="A113" s="26" t="s">
        <v>123</v>
      </c>
      <c r="B113" s="294"/>
      <c r="C113" s="53">
        <v>4</v>
      </c>
      <c r="D113" s="48">
        <v>0.47</v>
      </c>
      <c r="E113" s="48">
        <v>0.245</v>
      </c>
      <c r="F113" s="49"/>
      <c r="G113" s="50">
        <v>1.51</v>
      </c>
      <c r="H113" s="151"/>
      <c r="I113" s="152"/>
      <c r="J113" s="49"/>
      <c r="K113" s="2"/>
    </row>
    <row r="114" spans="1:11" ht="27" customHeight="1">
      <c r="A114" s="26" t="s">
        <v>124</v>
      </c>
      <c r="B114" s="294"/>
      <c r="C114" s="53">
        <v>4</v>
      </c>
      <c r="D114" s="48">
        <v>0.247</v>
      </c>
      <c r="E114" s="49"/>
      <c r="F114" s="49"/>
      <c r="G114" s="151"/>
      <c r="H114" s="151"/>
      <c r="I114" s="152"/>
      <c r="J114" s="49"/>
      <c r="K114" s="2"/>
    </row>
    <row r="115" spans="1:11" ht="27" customHeight="1">
      <c r="A115" s="26" t="s">
        <v>125</v>
      </c>
      <c r="B115" s="294"/>
      <c r="C115" s="53" t="s">
        <v>20</v>
      </c>
      <c r="D115" s="48">
        <v>0.434</v>
      </c>
      <c r="E115" s="48">
        <v>0.24</v>
      </c>
      <c r="F115" s="49"/>
      <c r="G115" s="50">
        <v>6.4</v>
      </c>
      <c r="H115" s="151"/>
      <c r="I115" s="152"/>
      <c r="J115" s="49"/>
      <c r="K115" s="2"/>
    </row>
    <row r="116" spans="1:11" ht="27" customHeight="1">
      <c r="A116" s="26" t="s">
        <v>126</v>
      </c>
      <c r="B116" s="294"/>
      <c r="C116" s="53" t="s">
        <v>20</v>
      </c>
      <c r="D116" s="48">
        <v>0.66500000000000004</v>
      </c>
      <c r="E116" s="48">
        <v>0.38700000000000001</v>
      </c>
      <c r="F116" s="49"/>
      <c r="G116" s="50">
        <v>5.94</v>
      </c>
      <c r="H116" s="151"/>
      <c r="I116" s="152"/>
      <c r="J116" s="49"/>
      <c r="K116" s="2"/>
    </row>
    <row r="117" spans="1:11" ht="27" customHeight="1">
      <c r="A117" s="26" t="s">
        <v>127</v>
      </c>
      <c r="B117" s="294"/>
      <c r="C117" s="53" t="s">
        <v>20</v>
      </c>
      <c r="D117" s="48">
        <v>0.64500000000000002</v>
      </c>
      <c r="E117" s="48">
        <v>0.443</v>
      </c>
      <c r="F117" s="49"/>
      <c r="G117" s="50">
        <v>45.76</v>
      </c>
      <c r="H117" s="151"/>
      <c r="I117" s="152"/>
      <c r="J117" s="49"/>
      <c r="K117" s="2"/>
    </row>
    <row r="118" spans="1:11" ht="27" customHeight="1">
      <c r="A118" s="26" t="s">
        <v>574</v>
      </c>
      <c r="B118" s="294"/>
      <c r="C118" s="308">
        <v>0</v>
      </c>
      <c r="D118" s="156">
        <v>2.391</v>
      </c>
      <c r="E118" s="157">
        <v>0.33400000000000002</v>
      </c>
      <c r="F118" s="158">
        <v>0.24299999999999999</v>
      </c>
      <c r="G118" s="50">
        <v>0.84</v>
      </c>
      <c r="H118" s="151"/>
      <c r="I118" s="152"/>
      <c r="J118" s="49"/>
      <c r="K118" s="2"/>
    </row>
    <row r="119" spans="1:11" ht="27" customHeight="1">
      <c r="A119" s="26" t="s">
        <v>575</v>
      </c>
      <c r="B119" s="294"/>
      <c r="C119" s="308">
        <v>0</v>
      </c>
      <c r="D119" s="156">
        <v>2.3980000000000001</v>
      </c>
      <c r="E119" s="157">
        <v>0.33400000000000002</v>
      </c>
      <c r="F119" s="158">
        <v>0.24299999999999999</v>
      </c>
      <c r="G119" s="50">
        <v>1.51</v>
      </c>
      <c r="H119" s="151"/>
      <c r="I119" s="152"/>
      <c r="J119" s="49"/>
      <c r="K119" s="2"/>
    </row>
    <row r="120" spans="1:11" ht="27" customHeight="1">
      <c r="A120" s="26" t="s">
        <v>128</v>
      </c>
      <c r="B120" s="294"/>
      <c r="C120" s="308">
        <v>0</v>
      </c>
      <c r="D120" s="156">
        <v>1.5740000000000001</v>
      </c>
      <c r="E120" s="157">
        <v>0.28699999999999998</v>
      </c>
      <c r="F120" s="158">
        <v>0.23599999999999999</v>
      </c>
      <c r="G120" s="50">
        <v>2.04</v>
      </c>
      <c r="H120" s="50">
        <v>0.56000000000000005</v>
      </c>
      <c r="I120" s="153">
        <v>1.27</v>
      </c>
      <c r="J120" s="48">
        <v>2.1999999999999999E-2</v>
      </c>
      <c r="K120" s="2"/>
    </row>
    <row r="121" spans="1:11" ht="27" customHeight="1">
      <c r="A121" s="26" t="s">
        <v>129</v>
      </c>
      <c r="B121" s="294"/>
      <c r="C121" s="308">
        <v>0</v>
      </c>
      <c r="D121" s="156">
        <v>2.073</v>
      </c>
      <c r="E121" s="157">
        <v>0.42799999999999999</v>
      </c>
      <c r="F121" s="158">
        <v>0.377</v>
      </c>
      <c r="G121" s="50">
        <v>2.59</v>
      </c>
      <c r="H121" s="50">
        <v>0.93</v>
      </c>
      <c r="I121" s="153">
        <v>1.91</v>
      </c>
      <c r="J121" s="48">
        <v>2.5000000000000001E-2</v>
      </c>
      <c r="K121" s="2"/>
    </row>
    <row r="122" spans="1:11" ht="27" customHeight="1">
      <c r="A122" s="26" t="s">
        <v>130</v>
      </c>
      <c r="B122" s="294"/>
      <c r="C122" s="308">
        <v>0</v>
      </c>
      <c r="D122" s="156">
        <v>1.9490000000000001</v>
      </c>
      <c r="E122" s="157">
        <v>0.47399999999999998</v>
      </c>
      <c r="F122" s="158">
        <v>0.44</v>
      </c>
      <c r="G122" s="50">
        <v>28.18</v>
      </c>
      <c r="H122" s="50">
        <v>0.89</v>
      </c>
      <c r="I122" s="153">
        <v>2.1800000000000002</v>
      </c>
      <c r="J122" s="48">
        <v>2.1000000000000001E-2</v>
      </c>
      <c r="K122" s="2"/>
    </row>
    <row r="123" spans="1:11" ht="27" customHeight="1">
      <c r="A123" s="26" t="s">
        <v>202</v>
      </c>
      <c r="B123" s="294"/>
      <c r="C123" s="53">
        <v>8</v>
      </c>
      <c r="D123" s="48">
        <v>0.52400000000000002</v>
      </c>
      <c r="E123" s="49"/>
      <c r="F123" s="49"/>
      <c r="G123" s="151"/>
      <c r="H123" s="151"/>
      <c r="I123" s="154"/>
      <c r="J123" s="49"/>
      <c r="K123" s="2"/>
    </row>
    <row r="124" spans="1:11" ht="27" customHeight="1">
      <c r="A124" s="26" t="s">
        <v>203</v>
      </c>
      <c r="B124" s="294"/>
      <c r="C124" s="53">
        <v>1</v>
      </c>
      <c r="D124" s="48">
        <v>0.55700000000000005</v>
      </c>
      <c r="E124" s="49"/>
      <c r="F124" s="49"/>
      <c r="G124" s="151"/>
      <c r="H124" s="151"/>
      <c r="I124" s="154"/>
      <c r="J124" s="49"/>
      <c r="K124" s="2"/>
    </row>
    <row r="125" spans="1:11" ht="27" customHeight="1">
      <c r="A125" s="26" t="s">
        <v>204</v>
      </c>
      <c r="B125" s="294"/>
      <c r="C125" s="53">
        <v>1</v>
      </c>
      <c r="D125" s="48">
        <v>0.69099999999999995</v>
      </c>
      <c r="E125" s="49"/>
      <c r="F125" s="49"/>
      <c r="G125" s="151"/>
      <c r="H125" s="151"/>
      <c r="I125" s="154"/>
      <c r="J125" s="49"/>
      <c r="K125" s="2"/>
    </row>
    <row r="126" spans="1:11" ht="27" customHeight="1">
      <c r="A126" s="26" t="s">
        <v>205</v>
      </c>
      <c r="B126" s="294"/>
      <c r="C126" s="53">
        <v>1</v>
      </c>
      <c r="D126" s="48">
        <v>0.49099999999999999</v>
      </c>
      <c r="E126" s="49"/>
      <c r="F126" s="49"/>
      <c r="G126" s="151"/>
      <c r="H126" s="151"/>
      <c r="I126" s="154"/>
      <c r="J126" s="49"/>
      <c r="K126" s="2"/>
    </row>
    <row r="127" spans="1:11" ht="27" customHeight="1">
      <c r="A127" s="26" t="s">
        <v>131</v>
      </c>
      <c r="B127" s="294"/>
      <c r="C127" s="308">
        <v>0</v>
      </c>
      <c r="D127" s="159">
        <v>4.9560000000000004</v>
      </c>
      <c r="E127" s="160">
        <v>0.52100000000000002</v>
      </c>
      <c r="F127" s="158">
        <v>0.38600000000000001</v>
      </c>
      <c r="G127" s="151"/>
      <c r="H127" s="151"/>
      <c r="I127" s="152"/>
      <c r="J127" s="49"/>
      <c r="K127" s="2"/>
    </row>
    <row r="128" spans="1:11" ht="27" customHeight="1">
      <c r="A128" s="26" t="s">
        <v>576</v>
      </c>
      <c r="B128" s="294"/>
      <c r="C128" s="53" t="s">
        <v>2254</v>
      </c>
      <c r="D128" s="48">
        <v>-0.189</v>
      </c>
      <c r="E128" s="49"/>
      <c r="F128" s="49"/>
      <c r="G128" s="151"/>
      <c r="H128" s="151"/>
      <c r="I128" s="152"/>
      <c r="J128" s="49"/>
      <c r="K128" s="2"/>
    </row>
    <row r="129" spans="1:11" ht="27" customHeight="1">
      <c r="A129" s="26" t="s">
        <v>132</v>
      </c>
      <c r="B129" s="294"/>
      <c r="C129" s="53">
        <v>8</v>
      </c>
      <c r="D129" s="48">
        <v>-0.2</v>
      </c>
      <c r="E129" s="49"/>
      <c r="F129" s="49"/>
      <c r="G129" s="151"/>
      <c r="H129" s="151"/>
      <c r="I129" s="152"/>
      <c r="J129" s="49"/>
      <c r="K129" s="2"/>
    </row>
    <row r="130" spans="1:11" ht="27" customHeight="1">
      <c r="A130" s="26" t="s">
        <v>133</v>
      </c>
      <c r="B130" s="294"/>
      <c r="C130" s="308">
        <v>0</v>
      </c>
      <c r="D130" s="48">
        <v>-0.189</v>
      </c>
      <c r="E130" s="49"/>
      <c r="F130" s="49"/>
      <c r="G130" s="151"/>
      <c r="H130" s="151"/>
      <c r="I130" s="152"/>
      <c r="J130" s="48">
        <v>0.04</v>
      </c>
      <c r="K130" s="2"/>
    </row>
    <row r="131" spans="1:11" ht="27" customHeight="1">
      <c r="A131" s="26" t="s">
        <v>134</v>
      </c>
      <c r="B131" s="294"/>
      <c r="C131" s="308">
        <v>0</v>
      </c>
      <c r="D131" s="156">
        <v>-2.2679999999999998</v>
      </c>
      <c r="E131" s="157">
        <v>-0.113</v>
      </c>
      <c r="F131" s="158">
        <v>-1.7999999999999999E-2</v>
      </c>
      <c r="G131" s="151"/>
      <c r="H131" s="151"/>
      <c r="I131" s="152"/>
      <c r="J131" s="48">
        <v>0.04</v>
      </c>
      <c r="K131" s="2"/>
    </row>
    <row r="132" spans="1:11" ht="27" customHeight="1">
      <c r="A132" s="26" t="s">
        <v>135</v>
      </c>
      <c r="B132" s="294"/>
      <c r="C132" s="308">
        <v>0</v>
      </c>
      <c r="D132" s="48">
        <v>-0.2</v>
      </c>
      <c r="E132" s="49"/>
      <c r="F132" s="49"/>
      <c r="G132" s="151"/>
      <c r="H132" s="151"/>
      <c r="I132" s="152"/>
      <c r="J132" s="48">
        <v>3.7999999999999999E-2</v>
      </c>
      <c r="K132" s="2"/>
    </row>
    <row r="133" spans="1:11" ht="27" customHeight="1">
      <c r="A133" s="26" t="s">
        <v>136</v>
      </c>
      <c r="B133" s="294"/>
      <c r="C133" s="308">
        <v>0</v>
      </c>
      <c r="D133" s="156">
        <v>-2.4390000000000001</v>
      </c>
      <c r="E133" s="157">
        <v>-0.114</v>
      </c>
      <c r="F133" s="158">
        <v>-1.7999999999999999E-2</v>
      </c>
      <c r="G133" s="151"/>
      <c r="H133" s="151"/>
      <c r="I133" s="152"/>
      <c r="J133" s="48">
        <v>3.7999999999999999E-2</v>
      </c>
      <c r="K133" s="2"/>
    </row>
    <row r="134" spans="1:11" ht="27" customHeight="1">
      <c r="A134" s="26" t="s">
        <v>137</v>
      </c>
      <c r="B134" s="294"/>
      <c r="C134" s="308">
        <v>0</v>
      </c>
      <c r="D134" s="48">
        <v>-0.22500000000000001</v>
      </c>
      <c r="E134" s="49"/>
      <c r="F134" s="49"/>
      <c r="G134" s="50">
        <v>32.03</v>
      </c>
      <c r="H134" s="151"/>
      <c r="I134" s="152"/>
      <c r="J134" s="48">
        <v>5.2999999999999999E-2</v>
      </c>
      <c r="K134" s="2"/>
    </row>
    <row r="135" spans="1:11" ht="27" customHeight="1">
      <c r="A135" s="26" t="s">
        <v>138</v>
      </c>
      <c r="B135" s="294"/>
      <c r="C135" s="308">
        <v>0</v>
      </c>
      <c r="D135" s="156">
        <v>-3.0059999999999998</v>
      </c>
      <c r="E135" s="157">
        <v>-9.6000000000000002E-2</v>
      </c>
      <c r="F135" s="158">
        <v>-1.6E-2</v>
      </c>
      <c r="G135" s="50">
        <v>32.03</v>
      </c>
      <c r="H135" s="151"/>
      <c r="I135" s="152"/>
      <c r="J135" s="48">
        <v>5.2999999999999999E-2</v>
      </c>
      <c r="K135" s="2"/>
    </row>
    <row r="136" spans="1:11" ht="27" customHeight="1">
      <c r="A136" s="26" t="s">
        <v>139</v>
      </c>
      <c r="B136" s="294"/>
      <c r="C136" s="53">
        <v>1</v>
      </c>
      <c r="D136" s="48">
        <v>0.33</v>
      </c>
      <c r="E136" s="49"/>
      <c r="F136" s="49"/>
      <c r="G136" s="50">
        <v>0.57999999999999996</v>
      </c>
      <c r="H136" s="151"/>
      <c r="I136" s="152"/>
      <c r="J136" s="49"/>
      <c r="K136" s="2"/>
    </row>
    <row r="137" spans="1:11" ht="27" customHeight="1">
      <c r="A137" s="26" t="s">
        <v>140</v>
      </c>
      <c r="B137" s="294"/>
      <c r="C137" s="53">
        <v>2</v>
      </c>
      <c r="D137" s="48">
        <v>0.36</v>
      </c>
      <c r="E137" s="48">
        <v>0.17</v>
      </c>
      <c r="F137" s="49"/>
      <c r="G137" s="50">
        <v>0.57999999999999996</v>
      </c>
      <c r="H137" s="151"/>
      <c r="I137" s="152"/>
      <c r="J137" s="49"/>
      <c r="K137" s="2"/>
    </row>
    <row r="138" spans="1:11" ht="27" customHeight="1">
      <c r="A138" s="26" t="s">
        <v>141</v>
      </c>
      <c r="B138" s="294"/>
      <c r="C138" s="53">
        <v>2</v>
      </c>
      <c r="D138" s="48">
        <v>0.17</v>
      </c>
      <c r="E138" s="49"/>
      <c r="F138" s="49"/>
      <c r="G138" s="151"/>
      <c r="H138" s="151"/>
      <c r="I138" s="152"/>
      <c r="J138" s="49"/>
      <c r="K138" s="2"/>
    </row>
    <row r="139" spans="1:11" ht="27" customHeight="1">
      <c r="A139" s="26" t="s">
        <v>142</v>
      </c>
      <c r="B139" s="294"/>
      <c r="C139" s="53">
        <v>3</v>
      </c>
      <c r="D139" s="48">
        <v>0.30099999999999999</v>
      </c>
      <c r="E139" s="49"/>
      <c r="F139" s="49"/>
      <c r="G139" s="50">
        <v>1.05</v>
      </c>
      <c r="H139" s="151"/>
      <c r="I139" s="152"/>
      <c r="J139" s="49"/>
      <c r="K139" s="2"/>
    </row>
    <row r="140" spans="1:11" ht="27" customHeight="1">
      <c r="A140" s="26" t="s">
        <v>143</v>
      </c>
      <c r="B140" s="294"/>
      <c r="C140" s="53">
        <v>4</v>
      </c>
      <c r="D140" s="48">
        <v>0.32700000000000001</v>
      </c>
      <c r="E140" s="48">
        <v>0.17</v>
      </c>
      <c r="F140" s="49"/>
      <c r="G140" s="50">
        <v>1.05</v>
      </c>
      <c r="H140" s="151"/>
      <c r="I140" s="152"/>
      <c r="J140" s="49"/>
      <c r="K140" s="2"/>
    </row>
    <row r="141" spans="1:11" ht="27" customHeight="1">
      <c r="A141" s="26" t="s">
        <v>144</v>
      </c>
      <c r="B141" s="294"/>
      <c r="C141" s="53">
        <v>4</v>
      </c>
      <c r="D141" s="48">
        <v>0.17100000000000001</v>
      </c>
      <c r="E141" s="49"/>
      <c r="F141" s="49"/>
      <c r="G141" s="151"/>
      <c r="H141" s="151"/>
      <c r="I141" s="152"/>
      <c r="J141" s="49"/>
      <c r="K141" s="2"/>
    </row>
    <row r="142" spans="1:11" ht="27" customHeight="1">
      <c r="A142" s="26" t="s">
        <v>145</v>
      </c>
      <c r="B142" s="294"/>
      <c r="C142" s="53" t="s">
        <v>20</v>
      </c>
      <c r="D142" s="48">
        <v>0.30099999999999999</v>
      </c>
      <c r="E142" s="48">
        <v>0.16700000000000001</v>
      </c>
      <c r="F142" s="49"/>
      <c r="G142" s="50">
        <v>4.4400000000000004</v>
      </c>
      <c r="H142" s="151"/>
      <c r="I142" s="152"/>
      <c r="J142" s="49"/>
      <c r="K142" s="2"/>
    </row>
    <row r="143" spans="1:11" ht="27" customHeight="1">
      <c r="A143" s="26" t="s">
        <v>146</v>
      </c>
      <c r="B143" s="294"/>
      <c r="C143" s="53" t="s">
        <v>20</v>
      </c>
      <c r="D143" s="48">
        <v>0.46200000000000002</v>
      </c>
      <c r="E143" s="48">
        <v>0.26900000000000002</v>
      </c>
      <c r="F143" s="49"/>
      <c r="G143" s="50">
        <v>4.12</v>
      </c>
      <c r="H143" s="151"/>
      <c r="I143" s="152"/>
      <c r="J143" s="49"/>
      <c r="K143" s="2"/>
    </row>
    <row r="144" spans="1:11" ht="27" customHeight="1">
      <c r="A144" s="26" t="s">
        <v>147</v>
      </c>
      <c r="B144" s="294"/>
      <c r="C144" s="53" t="s">
        <v>20</v>
      </c>
      <c r="D144" s="48">
        <v>0.44800000000000001</v>
      </c>
      <c r="E144" s="48">
        <v>0.307</v>
      </c>
      <c r="F144" s="49"/>
      <c r="G144" s="50">
        <v>31.78</v>
      </c>
      <c r="H144" s="151"/>
      <c r="I144" s="152"/>
      <c r="J144" s="49"/>
      <c r="K144" s="2"/>
    </row>
    <row r="145" spans="1:11" ht="27" customHeight="1">
      <c r="A145" s="26" t="s">
        <v>577</v>
      </c>
      <c r="B145" s="294"/>
      <c r="C145" s="308">
        <v>0</v>
      </c>
      <c r="D145" s="156">
        <v>1.66</v>
      </c>
      <c r="E145" s="157">
        <v>0.23200000000000001</v>
      </c>
      <c r="F145" s="158">
        <v>0.16900000000000001</v>
      </c>
      <c r="G145" s="50">
        <v>0.57999999999999996</v>
      </c>
      <c r="H145" s="151"/>
      <c r="I145" s="152"/>
      <c r="J145" s="49"/>
      <c r="K145" s="2"/>
    </row>
    <row r="146" spans="1:11" ht="27" customHeight="1">
      <c r="A146" s="26" t="s">
        <v>578</v>
      </c>
      <c r="B146" s="294"/>
      <c r="C146" s="308">
        <v>0</v>
      </c>
      <c r="D146" s="156">
        <v>1.665</v>
      </c>
      <c r="E146" s="157">
        <v>0.23200000000000001</v>
      </c>
      <c r="F146" s="158">
        <v>0.16900000000000001</v>
      </c>
      <c r="G146" s="50">
        <v>1.05</v>
      </c>
      <c r="H146" s="151"/>
      <c r="I146" s="152"/>
      <c r="J146" s="49"/>
      <c r="K146" s="2"/>
    </row>
    <row r="147" spans="1:11" ht="27" customHeight="1">
      <c r="A147" s="26" t="s">
        <v>148</v>
      </c>
      <c r="B147" s="294"/>
      <c r="C147" s="308">
        <v>0</v>
      </c>
      <c r="D147" s="156">
        <v>1.093</v>
      </c>
      <c r="E147" s="157">
        <v>0.19900000000000001</v>
      </c>
      <c r="F147" s="158">
        <v>0.16400000000000001</v>
      </c>
      <c r="G147" s="50">
        <v>1.42</v>
      </c>
      <c r="H147" s="50">
        <v>0.39</v>
      </c>
      <c r="I147" s="153">
        <v>0.88</v>
      </c>
      <c r="J147" s="48">
        <v>1.6E-2</v>
      </c>
      <c r="K147" s="2"/>
    </row>
    <row r="148" spans="1:11" ht="27" customHeight="1">
      <c r="A148" s="26" t="s">
        <v>149</v>
      </c>
      <c r="B148" s="294"/>
      <c r="C148" s="308">
        <v>0</v>
      </c>
      <c r="D148" s="156">
        <v>1.44</v>
      </c>
      <c r="E148" s="157">
        <v>0.29699999999999999</v>
      </c>
      <c r="F148" s="158">
        <v>0.26200000000000001</v>
      </c>
      <c r="G148" s="50">
        <v>1.8</v>
      </c>
      <c r="H148" s="50">
        <v>0.65</v>
      </c>
      <c r="I148" s="153">
        <v>1.33</v>
      </c>
      <c r="J148" s="48">
        <v>1.7999999999999999E-2</v>
      </c>
      <c r="K148" s="2"/>
    </row>
    <row r="149" spans="1:11" ht="27" customHeight="1">
      <c r="A149" s="26" t="s">
        <v>150</v>
      </c>
      <c r="B149" s="294"/>
      <c r="C149" s="308">
        <v>0</v>
      </c>
      <c r="D149" s="156">
        <v>1.353</v>
      </c>
      <c r="E149" s="157">
        <v>0.32900000000000001</v>
      </c>
      <c r="F149" s="158">
        <v>0.30499999999999999</v>
      </c>
      <c r="G149" s="50">
        <v>19.57</v>
      </c>
      <c r="H149" s="50">
        <v>0.62</v>
      </c>
      <c r="I149" s="153">
        <v>1.51</v>
      </c>
      <c r="J149" s="48">
        <v>1.4E-2</v>
      </c>
      <c r="K149" s="2"/>
    </row>
    <row r="150" spans="1:11" ht="27" customHeight="1">
      <c r="A150" s="26" t="s">
        <v>206</v>
      </c>
      <c r="B150" s="294"/>
      <c r="C150" s="53">
        <v>8</v>
      </c>
      <c r="D150" s="48">
        <v>0.36399999999999999</v>
      </c>
      <c r="E150" s="49"/>
      <c r="F150" s="49"/>
      <c r="G150" s="151"/>
      <c r="H150" s="151"/>
      <c r="I150" s="154"/>
      <c r="J150" s="49"/>
      <c r="K150" s="2"/>
    </row>
    <row r="151" spans="1:11" ht="27" customHeight="1">
      <c r="A151" s="26" t="s">
        <v>207</v>
      </c>
      <c r="B151" s="294"/>
      <c r="C151" s="53">
        <v>1</v>
      </c>
      <c r="D151" s="48">
        <v>0.38700000000000001</v>
      </c>
      <c r="E151" s="49"/>
      <c r="F151" s="49"/>
      <c r="G151" s="151"/>
      <c r="H151" s="151"/>
      <c r="I151" s="154"/>
      <c r="J151" s="49"/>
      <c r="K151" s="2"/>
    </row>
    <row r="152" spans="1:11" ht="27" customHeight="1">
      <c r="A152" s="26" t="s">
        <v>208</v>
      </c>
      <c r="B152" s="294"/>
      <c r="C152" s="53">
        <v>1</v>
      </c>
      <c r="D152" s="48">
        <v>0.48</v>
      </c>
      <c r="E152" s="49"/>
      <c r="F152" s="49"/>
      <c r="G152" s="151"/>
      <c r="H152" s="151"/>
      <c r="I152" s="152"/>
      <c r="J152" s="49"/>
      <c r="K152" s="2"/>
    </row>
    <row r="153" spans="1:11" ht="27" customHeight="1">
      <c r="A153" s="26" t="s">
        <v>209</v>
      </c>
      <c r="B153" s="294"/>
      <c r="C153" s="53">
        <v>1</v>
      </c>
      <c r="D153" s="48">
        <v>0.34100000000000003</v>
      </c>
      <c r="E153" s="49"/>
      <c r="F153" s="49"/>
      <c r="G153" s="151"/>
      <c r="H153" s="151"/>
      <c r="I153" s="152"/>
      <c r="J153" s="49"/>
      <c r="K153" s="2"/>
    </row>
    <row r="154" spans="1:11" ht="27" customHeight="1">
      <c r="A154" s="26" t="s">
        <v>151</v>
      </c>
      <c r="B154" s="294"/>
      <c r="C154" s="308">
        <v>0</v>
      </c>
      <c r="D154" s="159">
        <v>3.4409999999999998</v>
      </c>
      <c r="E154" s="160">
        <v>0.36199999999999999</v>
      </c>
      <c r="F154" s="158">
        <v>0.26800000000000002</v>
      </c>
      <c r="G154" s="151"/>
      <c r="H154" s="151"/>
      <c r="I154" s="152"/>
      <c r="J154" s="49"/>
      <c r="K154" s="2"/>
    </row>
    <row r="155" spans="1:11" ht="27" customHeight="1">
      <c r="A155" s="26" t="s">
        <v>579</v>
      </c>
      <c r="B155" s="294"/>
      <c r="C155" s="53" t="s">
        <v>2254</v>
      </c>
      <c r="D155" s="48">
        <v>-0.13100000000000001</v>
      </c>
      <c r="E155" s="49"/>
      <c r="F155" s="49"/>
      <c r="G155" s="151"/>
      <c r="H155" s="151"/>
      <c r="I155" s="152"/>
      <c r="J155" s="49"/>
      <c r="K155" s="2"/>
    </row>
    <row r="156" spans="1:11" ht="27" customHeight="1">
      <c r="A156" s="26" t="s">
        <v>152</v>
      </c>
      <c r="B156" s="294"/>
      <c r="C156" s="53">
        <v>8</v>
      </c>
      <c r="D156" s="48">
        <v>-0.13900000000000001</v>
      </c>
      <c r="E156" s="49"/>
      <c r="F156" s="49"/>
      <c r="G156" s="151"/>
      <c r="H156" s="151"/>
      <c r="I156" s="152"/>
      <c r="J156" s="49"/>
      <c r="K156" s="2"/>
    </row>
    <row r="157" spans="1:11" ht="27" customHeight="1">
      <c r="A157" s="26" t="s">
        <v>153</v>
      </c>
      <c r="B157" s="294"/>
      <c r="C157" s="308">
        <v>0</v>
      </c>
      <c r="D157" s="48">
        <v>-0.13100000000000001</v>
      </c>
      <c r="E157" s="49"/>
      <c r="F157" s="49"/>
      <c r="G157" s="151"/>
      <c r="H157" s="151"/>
      <c r="I157" s="152"/>
      <c r="J157" s="48">
        <v>2.8000000000000001E-2</v>
      </c>
      <c r="K157" s="2"/>
    </row>
    <row r="158" spans="1:11" ht="27" customHeight="1">
      <c r="A158" s="26" t="s">
        <v>154</v>
      </c>
      <c r="B158" s="294"/>
      <c r="C158" s="308">
        <v>0</v>
      </c>
      <c r="D158" s="156">
        <v>-1.575</v>
      </c>
      <c r="E158" s="157">
        <v>-7.8E-2</v>
      </c>
      <c r="F158" s="158">
        <v>-1.2E-2</v>
      </c>
      <c r="G158" s="151"/>
      <c r="H158" s="151"/>
      <c r="I158" s="152"/>
      <c r="J158" s="48">
        <v>2.8000000000000001E-2</v>
      </c>
      <c r="K158" s="2"/>
    </row>
    <row r="159" spans="1:11" ht="27" customHeight="1">
      <c r="A159" s="26" t="s">
        <v>155</v>
      </c>
      <c r="B159" s="294"/>
      <c r="C159" s="308">
        <v>0</v>
      </c>
      <c r="D159" s="48">
        <v>-0.13900000000000001</v>
      </c>
      <c r="E159" s="49"/>
      <c r="F159" s="49"/>
      <c r="G159" s="151"/>
      <c r="H159" s="151"/>
      <c r="I159" s="152"/>
      <c r="J159" s="48">
        <v>2.7E-2</v>
      </c>
      <c r="K159" s="2"/>
    </row>
    <row r="160" spans="1:11" ht="27" customHeight="1">
      <c r="A160" s="26" t="s">
        <v>156</v>
      </c>
      <c r="B160" s="294"/>
      <c r="C160" s="308">
        <v>0</v>
      </c>
      <c r="D160" s="156">
        <v>-1.694</v>
      </c>
      <c r="E160" s="157">
        <v>-7.9000000000000001E-2</v>
      </c>
      <c r="F160" s="158">
        <v>-1.2E-2</v>
      </c>
      <c r="G160" s="151"/>
      <c r="H160" s="151"/>
      <c r="I160" s="152"/>
      <c r="J160" s="48">
        <v>2.7E-2</v>
      </c>
      <c r="K160" s="2"/>
    </row>
    <row r="161" spans="1:11" ht="27" customHeight="1">
      <c r="A161" s="26" t="s">
        <v>157</v>
      </c>
      <c r="B161" s="294"/>
      <c r="C161" s="308">
        <v>0</v>
      </c>
      <c r="D161" s="48">
        <v>-0.157</v>
      </c>
      <c r="E161" s="49"/>
      <c r="F161" s="49"/>
      <c r="G161" s="50">
        <v>22.24</v>
      </c>
      <c r="H161" s="151"/>
      <c r="I161" s="152"/>
      <c r="J161" s="48">
        <v>3.6999999999999998E-2</v>
      </c>
      <c r="K161" s="2"/>
    </row>
    <row r="162" spans="1:11" ht="27" customHeight="1">
      <c r="A162" s="26" t="s">
        <v>158</v>
      </c>
      <c r="B162" s="294"/>
      <c r="C162" s="308">
        <v>0</v>
      </c>
      <c r="D162" s="156">
        <v>-2.0870000000000002</v>
      </c>
      <c r="E162" s="157">
        <v>-6.7000000000000004E-2</v>
      </c>
      <c r="F162" s="158">
        <v>-1.0999999999999999E-2</v>
      </c>
      <c r="G162" s="50">
        <v>22.24</v>
      </c>
      <c r="H162" s="151"/>
      <c r="I162" s="152"/>
      <c r="J162" s="48">
        <v>3.6999999999999998E-2</v>
      </c>
      <c r="K162" s="2"/>
    </row>
    <row r="163" spans="1:11" ht="27" customHeight="1">
      <c r="A163" s="26" t="s">
        <v>159</v>
      </c>
      <c r="B163" s="294"/>
      <c r="C163" s="53">
        <v>1</v>
      </c>
      <c r="D163" s="48">
        <v>0.13500000000000001</v>
      </c>
      <c r="E163" s="49"/>
      <c r="F163" s="49"/>
      <c r="G163" s="50">
        <v>0.24</v>
      </c>
      <c r="H163" s="151"/>
      <c r="I163" s="152"/>
      <c r="J163" s="49"/>
      <c r="K163" s="2"/>
    </row>
    <row r="164" spans="1:11" ht="27" customHeight="1">
      <c r="A164" s="26" t="s">
        <v>160</v>
      </c>
      <c r="B164" s="294"/>
      <c r="C164" s="53">
        <v>2</v>
      </c>
      <c r="D164" s="48">
        <v>0.14799999999999999</v>
      </c>
      <c r="E164" s="48">
        <v>7.0000000000000007E-2</v>
      </c>
      <c r="F164" s="49"/>
      <c r="G164" s="50">
        <v>0.24</v>
      </c>
      <c r="H164" s="151"/>
      <c r="I164" s="152"/>
      <c r="J164" s="49"/>
      <c r="K164" s="2"/>
    </row>
    <row r="165" spans="1:11" ht="27" customHeight="1">
      <c r="A165" s="26" t="s">
        <v>161</v>
      </c>
      <c r="B165" s="294"/>
      <c r="C165" s="53">
        <v>2</v>
      </c>
      <c r="D165" s="48">
        <v>7.0000000000000007E-2</v>
      </c>
      <c r="E165" s="49"/>
      <c r="F165" s="49"/>
      <c r="G165" s="151"/>
      <c r="H165" s="151"/>
      <c r="I165" s="152"/>
      <c r="J165" s="49"/>
      <c r="K165" s="2"/>
    </row>
    <row r="166" spans="1:11" ht="27" customHeight="1">
      <c r="A166" s="26" t="s">
        <v>162</v>
      </c>
      <c r="B166" s="294"/>
      <c r="C166" s="53">
        <v>3</v>
      </c>
      <c r="D166" s="48">
        <v>0.124</v>
      </c>
      <c r="E166" s="49"/>
      <c r="F166" s="49"/>
      <c r="G166" s="50">
        <v>0.43</v>
      </c>
      <c r="H166" s="151"/>
      <c r="I166" s="152"/>
      <c r="J166" s="49"/>
      <c r="K166" s="2"/>
    </row>
    <row r="167" spans="1:11" ht="27" customHeight="1">
      <c r="A167" s="26" t="s">
        <v>163</v>
      </c>
      <c r="B167" s="294"/>
      <c r="C167" s="53">
        <v>4</v>
      </c>
      <c r="D167" s="48">
        <v>0.13400000000000001</v>
      </c>
      <c r="E167" s="48">
        <v>7.0000000000000007E-2</v>
      </c>
      <c r="F167" s="49"/>
      <c r="G167" s="50">
        <v>0.43</v>
      </c>
      <c r="H167" s="151"/>
      <c r="I167" s="152"/>
      <c r="J167" s="49"/>
      <c r="K167" s="2"/>
    </row>
    <row r="168" spans="1:11" ht="27" customHeight="1">
      <c r="A168" s="26" t="s">
        <v>164</v>
      </c>
      <c r="B168" s="294"/>
      <c r="C168" s="53">
        <v>4</v>
      </c>
      <c r="D168" s="48">
        <v>7.0000000000000007E-2</v>
      </c>
      <c r="E168" s="49"/>
      <c r="F168" s="49"/>
      <c r="G168" s="151"/>
      <c r="H168" s="151"/>
      <c r="I168" s="152"/>
      <c r="J168" s="49"/>
      <c r="K168" s="2"/>
    </row>
    <row r="169" spans="1:11" ht="27" customHeight="1">
      <c r="A169" s="26" t="s">
        <v>165</v>
      </c>
      <c r="B169" s="294"/>
      <c r="C169" s="53" t="s">
        <v>20</v>
      </c>
      <c r="D169" s="48">
        <v>0.124</v>
      </c>
      <c r="E169" s="48">
        <v>6.8000000000000005E-2</v>
      </c>
      <c r="F169" s="49"/>
      <c r="G169" s="50">
        <v>1.83</v>
      </c>
      <c r="H169" s="151"/>
      <c r="I169" s="152"/>
      <c r="J169" s="49"/>
      <c r="K169" s="2"/>
    </row>
    <row r="170" spans="1:11" ht="27" customHeight="1">
      <c r="A170" s="26" t="s">
        <v>166</v>
      </c>
      <c r="B170" s="294"/>
      <c r="C170" s="53" t="s">
        <v>20</v>
      </c>
      <c r="D170" s="48">
        <v>0.19</v>
      </c>
      <c r="E170" s="48">
        <v>0.11</v>
      </c>
      <c r="F170" s="49"/>
      <c r="G170" s="50">
        <v>1.69</v>
      </c>
      <c r="H170" s="151"/>
      <c r="I170" s="152"/>
      <c r="J170" s="49"/>
      <c r="K170" s="2"/>
    </row>
    <row r="171" spans="1:11" ht="27" customHeight="1">
      <c r="A171" s="26" t="s">
        <v>167</v>
      </c>
      <c r="B171" s="294"/>
      <c r="C171" s="53" t="s">
        <v>20</v>
      </c>
      <c r="D171" s="48">
        <v>0.184</v>
      </c>
      <c r="E171" s="48">
        <v>0.126</v>
      </c>
      <c r="F171" s="49"/>
      <c r="G171" s="50">
        <v>13.05</v>
      </c>
      <c r="H171" s="151"/>
      <c r="I171" s="152"/>
      <c r="J171" s="49"/>
      <c r="K171" s="2"/>
    </row>
    <row r="172" spans="1:11" ht="27" customHeight="1">
      <c r="A172" s="26" t="s">
        <v>580</v>
      </c>
      <c r="B172" s="294"/>
      <c r="C172" s="308">
        <v>0</v>
      </c>
      <c r="D172" s="156">
        <v>0.68200000000000005</v>
      </c>
      <c r="E172" s="157">
        <v>9.5000000000000001E-2</v>
      </c>
      <c r="F172" s="158">
        <v>6.9000000000000006E-2</v>
      </c>
      <c r="G172" s="50">
        <v>0.24</v>
      </c>
      <c r="H172" s="151"/>
      <c r="I172" s="152"/>
      <c r="J172" s="49"/>
      <c r="K172" s="2"/>
    </row>
    <row r="173" spans="1:11" ht="27" customHeight="1">
      <c r="A173" s="26" t="s">
        <v>581</v>
      </c>
      <c r="B173" s="294"/>
      <c r="C173" s="308">
        <v>0</v>
      </c>
      <c r="D173" s="156">
        <v>0.68400000000000005</v>
      </c>
      <c r="E173" s="157">
        <v>9.5000000000000001E-2</v>
      </c>
      <c r="F173" s="158">
        <v>6.9000000000000006E-2</v>
      </c>
      <c r="G173" s="50">
        <v>0.43</v>
      </c>
      <c r="H173" s="151"/>
      <c r="I173" s="152"/>
      <c r="J173" s="49"/>
      <c r="K173" s="2"/>
    </row>
    <row r="174" spans="1:11" ht="27" customHeight="1">
      <c r="A174" s="26" t="s">
        <v>168</v>
      </c>
      <c r="B174" s="294"/>
      <c r="C174" s="308">
        <v>0</v>
      </c>
      <c r="D174" s="156">
        <v>0.44900000000000001</v>
      </c>
      <c r="E174" s="157">
        <v>8.2000000000000003E-2</v>
      </c>
      <c r="F174" s="158">
        <v>6.7000000000000004E-2</v>
      </c>
      <c r="G174" s="50">
        <v>0.57999999999999996</v>
      </c>
      <c r="H174" s="50">
        <v>0.16</v>
      </c>
      <c r="I174" s="153">
        <v>0.36</v>
      </c>
      <c r="J174" s="48">
        <v>6.0000000000000001E-3</v>
      </c>
      <c r="K174" s="2"/>
    </row>
    <row r="175" spans="1:11" ht="27" customHeight="1">
      <c r="A175" s="26" t="s">
        <v>169</v>
      </c>
      <c r="B175" s="294"/>
      <c r="C175" s="308">
        <v>0</v>
      </c>
      <c r="D175" s="156">
        <v>0.59099999999999997</v>
      </c>
      <c r="E175" s="157">
        <v>0.122</v>
      </c>
      <c r="F175" s="158">
        <v>0.108</v>
      </c>
      <c r="G175" s="50">
        <v>0.74</v>
      </c>
      <c r="H175" s="50">
        <v>0.27</v>
      </c>
      <c r="I175" s="153">
        <v>0.55000000000000004</v>
      </c>
      <c r="J175" s="48">
        <v>7.0000000000000001E-3</v>
      </c>
      <c r="K175" s="2"/>
    </row>
    <row r="176" spans="1:11" ht="27.75" customHeight="1">
      <c r="A176" s="26" t="s">
        <v>170</v>
      </c>
      <c r="B176" s="294"/>
      <c r="C176" s="308">
        <v>0</v>
      </c>
      <c r="D176" s="156">
        <v>0.55600000000000005</v>
      </c>
      <c r="E176" s="157">
        <v>0.13500000000000001</v>
      </c>
      <c r="F176" s="158">
        <v>0.125</v>
      </c>
      <c r="G176" s="50">
        <v>8.0399999999999991</v>
      </c>
      <c r="H176" s="50">
        <v>0.25</v>
      </c>
      <c r="I176" s="153">
        <v>0.62</v>
      </c>
      <c r="J176" s="48">
        <v>6.0000000000000001E-3</v>
      </c>
      <c r="K176" s="2"/>
    </row>
    <row r="177" spans="1:11" ht="27.75" customHeight="1">
      <c r="A177" s="26" t="s">
        <v>210</v>
      </c>
      <c r="B177" s="294"/>
      <c r="C177" s="53">
        <v>8</v>
      </c>
      <c r="D177" s="48">
        <v>0.14899999999999999</v>
      </c>
      <c r="E177" s="49"/>
      <c r="F177" s="49"/>
      <c r="G177" s="151"/>
      <c r="H177" s="151"/>
      <c r="I177" s="154"/>
      <c r="J177" s="49"/>
      <c r="K177" s="2"/>
    </row>
    <row r="178" spans="1:11" ht="27.75" customHeight="1">
      <c r="A178" s="26" t="s">
        <v>211</v>
      </c>
      <c r="B178" s="294"/>
      <c r="C178" s="53">
        <v>1</v>
      </c>
      <c r="D178" s="48">
        <v>0.159</v>
      </c>
      <c r="E178" s="49"/>
      <c r="F178" s="49"/>
      <c r="G178" s="151"/>
      <c r="H178" s="151"/>
      <c r="I178" s="154"/>
      <c r="J178" s="49"/>
      <c r="K178" s="2"/>
    </row>
    <row r="179" spans="1:11" ht="27.75" customHeight="1">
      <c r="A179" s="26" t="s">
        <v>212</v>
      </c>
      <c r="B179" s="294"/>
      <c r="C179" s="53">
        <v>1</v>
      </c>
      <c r="D179" s="48">
        <v>0.19700000000000001</v>
      </c>
      <c r="E179" s="49"/>
      <c r="F179" s="49"/>
      <c r="G179" s="151"/>
      <c r="H179" s="151"/>
      <c r="I179" s="152"/>
      <c r="J179" s="49"/>
      <c r="K179" s="2"/>
    </row>
    <row r="180" spans="1:11" ht="27.75" customHeight="1">
      <c r="A180" s="26" t="s">
        <v>213</v>
      </c>
      <c r="B180" s="294"/>
      <c r="C180" s="53">
        <v>1</v>
      </c>
      <c r="D180" s="48">
        <v>0.14000000000000001</v>
      </c>
      <c r="E180" s="49"/>
      <c r="F180" s="49"/>
      <c r="G180" s="151"/>
      <c r="H180" s="151"/>
      <c r="I180" s="152"/>
      <c r="J180" s="49"/>
      <c r="K180" s="2"/>
    </row>
    <row r="181" spans="1:11" ht="27.75" customHeight="1">
      <c r="A181" s="26" t="s">
        <v>171</v>
      </c>
      <c r="B181" s="294"/>
      <c r="C181" s="308">
        <v>0</v>
      </c>
      <c r="D181" s="159">
        <v>1.4139999999999999</v>
      </c>
      <c r="E181" s="160">
        <v>0.14899999999999999</v>
      </c>
      <c r="F181" s="158">
        <v>0.11</v>
      </c>
      <c r="G181" s="151"/>
      <c r="H181" s="151"/>
      <c r="I181" s="152"/>
      <c r="J181" s="49"/>
      <c r="K181" s="2"/>
    </row>
    <row r="182" spans="1:11" ht="27.75" customHeight="1">
      <c r="A182" s="26" t="s">
        <v>582</v>
      </c>
      <c r="B182" s="294"/>
      <c r="C182" s="53" t="s">
        <v>2254</v>
      </c>
      <c r="D182" s="48">
        <v>-5.3999999999999999E-2</v>
      </c>
      <c r="E182" s="49"/>
      <c r="F182" s="49"/>
      <c r="G182" s="151"/>
      <c r="H182" s="151"/>
      <c r="I182" s="152"/>
      <c r="J182" s="49"/>
      <c r="K182" s="2"/>
    </row>
    <row r="183" spans="1:11" ht="27.75" customHeight="1">
      <c r="A183" s="26" t="s">
        <v>172</v>
      </c>
      <c r="B183" s="294"/>
      <c r="C183" s="53">
        <v>8</v>
      </c>
      <c r="D183" s="48">
        <v>-5.7000000000000002E-2</v>
      </c>
      <c r="E183" s="49"/>
      <c r="F183" s="49"/>
      <c r="G183" s="151"/>
      <c r="H183" s="151"/>
      <c r="I183" s="152"/>
      <c r="J183" s="49"/>
      <c r="K183" s="2"/>
    </row>
    <row r="184" spans="1:11" ht="27.75" customHeight="1">
      <c r="A184" s="26" t="s">
        <v>173</v>
      </c>
      <c r="B184" s="294"/>
      <c r="C184" s="308">
        <v>0</v>
      </c>
      <c r="D184" s="48">
        <v>-5.3999999999999999E-2</v>
      </c>
      <c r="E184" s="49"/>
      <c r="F184" s="49"/>
      <c r="G184" s="151"/>
      <c r="H184" s="151"/>
      <c r="I184" s="152"/>
      <c r="J184" s="48">
        <v>1.0999999999999999E-2</v>
      </c>
      <c r="K184" s="2"/>
    </row>
    <row r="185" spans="1:11" ht="27.75" customHeight="1">
      <c r="A185" s="26" t="s">
        <v>174</v>
      </c>
      <c r="B185" s="294"/>
      <c r="C185" s="308">
        <v>0</v>
      </c>
      <c r="D185" s="156">
        <v>-0.64700000000000002</v>
      </c>
      <c r="E185" s="157">
        <v>-3.2000000000000001E-2</v>
      </c>
      <c r="F185" s="158">
        <v>-5.0000000000000001E-3</v>
      </c>
      <c r="G185" s="151"/>
      <c r="H185" s="151"/>
      <c r="I185" s="152"/>
      <c r="J185" s="48">
        <v>1.0999999999999999E-2</v>
      </c>
      <c r="K185" s="2"/>
    </row>
    <row r="186" spans="1:11" ht="27.75" customHeight="1">
      <c r="A186" s="26" t="s">
        <v>175</v>
      </c>
      <c r="B186" s="294"/>
      <c r="C186" s="308">
        <v>0</v>
      </c>
      <c r="D186" s="48">
        <v>-5.7000000000000002E-2</v>
      </c>
      <c r="E186" s="49"/>
      <c r="F186" s="49"/>
      <c r="G186" s="151"/>
      <c r="H186" s="151"/>
      <c r="I186" s="152"/>
      <c r="J186" s="48">
        <v>1.0999999999999999E-2</v>
      </c>
      <c r="K186" s="2"/>
    </row>
    <row r="187" spans="1:11" ht="27.75" customHeight="1">
      <c r="A187" s="26" t="s">
        <v>176</v>
      </c>
      <c r="B187" s="294"/>
      <c r="C187" s="308">
        <v>0</v>
      </c>
      <c r="D187" s="156">
        <v>-0.69599999999999995</v>
      </c>
      <c r="E187" s="157">
        <v>-3.3000000000000002E-2</v>
      </c>
      <c r="F187" s="158">
        <v>-5.0000000000000001E-3</v>
      </c>
      <c r="G187" s="151"/>
      <c r="H187" s="151"/>
      <c r="I187" s="152"/>
      <c r="J187" s="48">
        <v>1.0999999999999999E-2</v>
      </c>
      <c r="K187" s="2"/>
    </row>
    <row r="188" spans="1:11" ht="27.75" customHeight="1">
      <c r="A188" s="26" t="s">
        <v>177</v>
      </c>
      <c r="B188" s="294"/>
      <c r="C188" s="308">
        <v>0</v>
      </c>
      <c r="D188" s="48">
        <v>-6.4000000000000001E-2</v>
      </c>
      <c r="E188" s="49"/>
      <c r="F188" s="49"/>
      <c r="G188" s="50">
        <v>9.14</v>
      </c>
      <c r="H188" s="151"/>
      <c r="I188" s="152"/>
      <c r="J188" s="48">
        <v>1.4999999999999999E-2</v>
      </c>
      <c r="K188" s="2"/>
    </row>
    <row r="189" spans="1:11" ht="27.75" customHeight="1">
      <c r="A189" s="26" t="s">
        <v>178</v>
      </c>
      <c r="B189" s="294"/>
      <c r="C189" s="308">
        <v>0</v>
      </c>
      <c r="D189" s="156">
        <v>-0.85799999999999998</v>
      </c>
      <c r="E189" s="157">
        <v>-2.7E-2</v>
      </c>
      <c r="F189" s="158">
        <v>-5.0000000000000001E-3</v>
      </c>
      <c r="G189" s="50">
        <v>9.14</v>
      </c>
      <c r="H189" s="151"/>
      <c r="I189" s="152"/>
      <c r="J189" s="48">
        <v>1.4999999999999999E-2</v>
      </c>
      <c r="K189" s="2"/>
    </row>
  </sheetData>
  <mergeCells count="12">
    <mergeCell ref="H9:J9"/>
    <mergeCell ref="B1:D1"/>
    <mergeCell ref="F1:H1"/>
    <mergeCell ref="A2:J2"/>
    <mergeCell ref="A4:D4"/>
    <mergeCell ref="F4:J4"/>
    <mergeCell ref="F5:G5"/>
    <mergeCell ref="F6:G6"/>
    <mergeCell ref="F7:G7"/>
    <mergeCell ref="B8:D8"/>
    <mergeCell ref="F8:G8"/>
    <mergeCell ref="F9:G9"/>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9"/>
  <sheetViews>
    <sheetView zoomScale="85" zoomScaleNormal="85" workbookViewId="0"/>
  </sheetViews>
  <sheetFormatPr defaultRowHeight="27.75" customHeight="1"/>
  <cols>
    <col min="1" max="1" width="58" style="2" bestFit="1" customWidth="1"/>
    <col min="2" max="2" width="17.7109375" style="3" customWidth="1"/>
    <col min="3" max="4" width="17.7109375" style="2" customWidth="1"/>
    <col min="5" max="7" width="17.7109375" style="3" customWidth="1"/>
    <col min="8" max="9" width="17.7109375" style="9" customWidth="1"/>
    <col min="10" max="10" width="17.7109375" style="4" customWidth="1"/>
    <col min="11" max="11" width="15.5703125" style="4" customWidth="1"/>
    <col min="12" max="17" width="15.5703125" style="2" customWidth="1"/>
    <col min="18" max="16384" width="9.140625" style="2"/>
  </cols>
  <sheetData>
    <row r="1" spans="1:13" ht="27.75" customHeight="1">
      <c r="A1" s="14" t="s">
        <v>87</v>
      </c>
      <c r="B1" s="379"/>
      <c r="C1" s="379"/>
      <c r="D1" s="379"/>
      <c r="F1" s="380"/>
      <c r="G1" s="380"/>
      <c r="H1" s="380"/>
      <c r="I1" s="4"/>
      <c r="J1" s="2"/>
      <c r="K1" s="2"/>
    </row>
    <row r="2" spans="1:13" ht="31.5" customHeight="1">
      <c r="A2" s="381" t="str">
        <f>Overview!B4&amp; " - Effective from "&amp;Overview!D4&amp;" - "&amp;Overview!E4&amp;" LDNO tariffs in NPG Yorkshire Area (GSP Group _M)"</f>
        <v>Southern Electric Power Distribution plc - Effective from 1 April 2020 - Final LDNO tariffs in NPG Yorkshire Area (GSP Group _M)</v>
      </c>
      <c r="B2" s="381"/>
      <c r="C2" s="381"/>
      <c r="D2" s="381"/>
      <c r="E2" s="381"/>
      <c r="F2" s="381"/>
      <c r="G2" s="381"/>
      <c r="H2" s="381"/>
      <c r="I2" s="381"/>
      <c r="J2" s="381"/>
    </row>
    <row r="3" spans="1:13" ht="8.25" customHeight="1">
      <c r="A3" s="97"/>
      <c r="B3" s="97"/>
      <c r="C3" s="97"/>
      <c r="D3" s="97"/>
      <c r="E3" s="97"/>
      <c r="F3" s="97"/>
      <c r="G3" s="97"/>
      <c r="H3" s="97"/>
      <c r="I3" s="97"/>
      <c r="J3" s="97"/>
    </row>
    <row r="4" spans="1:13" s="117" customFormat="1" ht="27" customHeight="1">
      <c r="A4" s="381" t="s">
        <v>496</v>
      </c>
      <c r="B4" s="381"/>
      <c r="C4" s="381"/>
      <c r="D4" s="381"/>
      <c r="E4" s="173"/>
      <c r="F4" s="381" t="s">
        <v>495</v>
      </c>
      <c r="G4" s="381"/>
      <c r="H4" s="381"/>
      <c r="I4" s="381"/>
      <c r="J4" s="381"/>
      <c r="K4" s="174"/>
      <c r="L4" s="174"/>
    </row>
    <row r="5" spans="1:13" s="117" customFormat="1" ht="32.25" customHeight="1">
      <c r="A5" s="175" t="s">
        <v>80</v>
      </c>
      <c r="B5" s="176" t="s">
        <v>487</v>
      </c>
      <c r="C5" s="177" t="s">
        <v>488</v>
      </c>
      <c r="D5" s="178" t="s">
        <v>489</v>
      </c>
      <c r="E5" s="97"/>
      <c r="F5" s="382"/>
      <c r="G5" s="383"/>
      <c r="H5" s="179" t="s">
        <v>493</v>
      </c>
      <c r="I5" s="180" t="s">
        <v>494</v>
      </c>
      <c r="J5" s="178" t="s">
        <v>489</v>
      </c>
      <c r="K5" s="97"/>
      <c r="L5" s="174"/>
      <c r="M5" s="174"/>
    </row>
    <row r="6" spans="1:13" ht="56.25" customHeight="1">
      <c r="A6" s="89" t="s">
        <v>490</v>
      </c>
      <c r="B6" s="211" t="s">
        <v>747</v>
      </c>
      <c r="C6" s="211" t="s">
        <v>748</v>
      </c>
      <c r="D6" s="211" t="s">
        <v>749</v>
      </c>
      <c r="E6" s="93"/>
      <c r="F6" s="353" t="s">
        <v>491</v>
      </c>
      <c r="G6" s="353"/>
      <c r="H6" s="22" t="s">
        <v>747</v>
      </c>
      <c r="I6" s="211" t="s">
        <v>748</v>
      </c>
      <c r="J6" s="211" t="s">
        <v>749</v>
      </c>
      <c r="K6" s="2"/>
    </row>
    <row r="7" spans="1:13" ht="56.25" customHeight="1">
      <c r="A7" s="89" t="s">
        <v>83</v>
      </c>
      <c r="B7" s="202">
        <v>0</v>
      </c>
      <c r="C7" s="202">
        <v>0</v>
      </c>
      <c r="D7" s="211" t="s">
        <v>731</v>
      </c>
      <c r="E7" s="93"/>
      <c r="F7" s="353" t="s">
        <v>750</v>
      </c>
      <c r="G7" s="353"/>
      <c r="H7" s="202">
        <v>0</v>
      </c>
      <c r="I7" s="211" t="s">
        <v>751</v>
      </c>
      <c r="J7" s="211" t="s">
        <v>749</v>
      </c>
      <c r="K7" s="2"/>
    </row>
    <row r="8" spans="1:13" ht="55.5" customHeight="1">
      <c r="A8" s="215" t="s">
        <v>81</v>
      </c>
      <c r="B8" s="348" t="s">
        <v>82</v>
      </c>
      <c r="C8" s="349"/>
      <c r="D8" s="350"/>
      <c r="E8" s="93"/>
      <c r="F8" s="353" t="s">
        <v>724</v>
      </c>
      <c r="G8" s="353"/>
      <c r="H8" s="202">
        <v>0</v>
      </c>
      <c r="I8" s="202">
        <v>0</v>
      </c>
      <c r="J8" s="211" t="s">
        <v>731</v>
      </c>
      <c r="K8" s="2"/>
    </row>
    <row r="9" spans="1:13" s="95" customFormat="1" ht="21" customHeight="1">
      <c r="B9" s="93"/>
      <c r="C9" s="93"/>
      <c r="D9" s="93"/>
      <c r="E9" s="204"/>
      <c r="F9" s="325" t="s">
        <v>81</v>
      </c>
      <c r="G9" s="325"/>
      <c r="H9" s="384" t="s">
        <v>82</v>
      </c>
      <c r="I9" s="384"/>
      <c r="J9" s="384"/>
    </row>
    <row r="10" spans="1:13" s="95" customFormat="1" ht="39" customHeight="1">
      <c r="A10" s="93"/>
      <c r="B10" s="93"/>
      <c r="C10" s="93"/>
      <c r="D10" s="93"/>
      <c r="E10" s="93"/>
      <c r="F10" s="98"/>
      <c r="G10" s="98"/>
      <c r="H10" s="99"/>
      <c r="I10" s="99"/>
      <c r="J10" s="99"/>
      <c r="K10" s="94"/>
      <c r="L10" s="94"/>
    </row>
    <row r="11" spans="1:13" ht="66" customHeight="1">
      <c r="A11" s="42" t="s">
        <v>683</v>
      </c>
      <c r="B11" s="42" t="s">
        <v>193</v>
      </c>
      <c r="C11" s="25" t="s">
        <v>92</v>
      </c>
      <c r="D11" s="293" t="s">
        <v>629</v>
      </c>
      <c r="E11" s="293" t="s">
        <v>630</v>
      </c>
      <c r="F11" s="293" t="s">
        <v>631</v>
      </c>
      <c r="G11" s="25" t="s">
        <v>93</v>
      </c>
      <c r="H11" s="25" t="s">
        <v>94</v>
      </c>
      <c r="I11" s="25" t="s">
        <v>684</v>
      </c>
      <c r="J11" s="25" t="s">
        <v>452</v>
      </c>
      <c r="K11" s="2"/>
    </row>
    <row r="12" spans="1:13" ht="27" customHeight="1">
      <c r="A12" s="26" t="s">
        <v>21</v>
      </c>
      <c r="B12" s="268"/>
      <c r="C12" s="53">
        <v>1</v>
      </c>
      <c r="D12" s="254">
        <v>1.133</v>
      </c>
      <c r="E12" s="255">
        <v>0</v>
      </c>
      <c r="F12" s="255">
        <v>0</v>
      </c>
      <c r="G12" s="256">
        <v>4.09</v>
      </c>
      <c r="H12" s="257">
        <v>0</v>
      </c>
      <c r="I12" s="265">
        <v>0</v>
      </c>
      <c r="J12" s="255">
        <v>0</v>
      </c>
      <c r="K12" s="2"/>
    </row>
    <row r="13" spans="1:13" ht="27" customHeight="1">
      <c r="A13" s="26" t="s">
        <v>22</v>
      </c>
      <c r="B13" s="268"/>
      <c r="C13" s="53">
        <v>2</v>
      </c>
      <c r="D13" s="254">
        <v>1.29</v>
      </c>
      <c r="E13" s="254">
        <v>0.63200000000000001</v>
      </c>
      <c r="F13" s="255">
        <v>0</v>
      </c>
      <c r="G13" s="256">
        <v>4.09</v>
      </c>
      <c r="H13" s="257">
        <v>0</v>
      </c>
      <c r="I13" s="265">
        <v>0</v>
      </c>
      <c r="J13" s="255">
        <v>0</v>
      </c>
      <c r="K13" s="2"/>
    </row>
    <row r="14" spans="1:13" ht="27" customHeight="1">
      <c r="A14" s="26" t="s">
        <v>23</v>
      </c>
      <c r="B14" s="268"/>
      <c r="C14" s="53">
        <v>2</v>
      </c>
      <c r="D14" s="254">
        <v>0.73099999999999998</v>
      </c>
      <c r="E14" s="255">
        <v>0</v>
      </c>
      <c r="F14" s="255">
        <v>0</v>
      </c>
      <c r="G14" s="257">
        <v>0</v>
      </c>
      <c r="H14" s="257">
        <v>0</v>
      </c>
      <c r="I14" s="265">
        <v>0</v>
      </c>
      <c r="J14" s="255">
        <v>0</v>
      </c>
      <c r="K14" s="2"/>
    </row>
    <row r="15" spans="1:13" ht="27" customHeight="1">
      <c r="A15" s="26" t="s">
        <v>24</v>
      </c>
      <c r="B15" s="268"/>
      <c r="C15" s="53">
        <v>3</v>
      </c>
      <c r="D15" s="254">
        <v>1.2949999999999999</v>
      </c>
      <c r="E15" s="255">
        <v>0</v>
      </c>
      <c r="F15" s="255">
        <v>0</v>
      </c>
      <c r="G15" s="256">
        <v>4.3499999999999996</v>
      </c>
      <c r="H15" s="257">
        <v>0</v>
      </c>
      <c r="I15" s="265">
        <v>0</v>
      </c>
      <c r="J15" s="255">
        <v>0</v>
      </c>
      <c r="K15" s="2"/>
    </row>
    <row r="16" spans="1:13" ht="27" customHeight="1">
      <c r="A16" s="26" t="s">
        <v>25</v>
      </c>
      <c r="B16" s="268"/>
      <c r="C16" s="53">
        <v>4</v>
      </c>
      <c r="D16" s="254">
        <v>1.419</v>
      </c>
      <c r="E16" s="254">
        <v>0.67300000000000004</v>
      </c>
      <c r="F16" s="255">
        <v>0</v>
      </c>
      <c r="G16" s="256">
        <v>4.3499999999999996</v>
      </c>
      <c r="H16" s="257">
        <v>0</v>
      </c>
      <c r="I16" s="265">
        <v>0</v>
      </c>
      <c r="J16" s="255">
        <v>0</v>
      </c>
      <c r="K16" s="2"/>
    </row>
    <row r="17" spans="1:11" ht="27" customHeight="1">
      <c r="A17" s="26" t="s">
        <v>26</v>
      </c>
      <c r="B17" s="268"/>
      <c r="C17" s="53">
        <v>4</v>
      </c>
      <c r="D17" s="254">
        <v>0.76100000000000001</v>
      </c>
      <c r="E17" s="255">
        <v>0</v>
      </c>
      <c r="F17" s="255">
        <v>0</v>
      </c>
      <c r="G17" s="257">
        <v>0</v>
      </c>
      <c r="H17" s="257">
        <v>0</v>
      </c>
      <c r="I17" s="265">
        <v>0</v>
      </c>
      <c r="J17" s="255">
        <v>0</v>
      </c>
      <c r="K17" s="2"/>
    </row>
    <row r="18" spans="1:11" ht="27" customHeight="1">
      <c r="A18" s="26" t="s">
        <v>27</v>
      </c>
      <c r="B18" s="268"/>
      <c r="C18" s="53" t="s">
        <v>20</v>
      </c>
      <c r="D18" s="254">
        <v>1.266</v>
      </c>
      <c r="E18" s="254">
        <v>0.621</v>
      </c>
      <c r="F18" s="255">
        <v>0</v>
      </c>
      <c r="G18" s="256">
        <v>26.86</v>
      </c>
      <c r="H18" s="257">
        <v>0</v>
      </c>
      <c r="I18" s="265">
        <v>0</v>
      </c>
      <c r="J18" s="255">
        <v>0</v>
      </c>
      <c r="K18" s="2"/>
    </row>
    <row r="19" spans="1:11" ht="27" customHeight="1">
      <c r="A19" s="26" t="s">
        <v>562</v>
      </c>
      <c r="B19" s="268"/>
      <c r="C19" s="53">
        <v>0</v>
      </c>
      <c r="D19" s="258">
        <v>3.0779999999999998</v>
      </c>
      <c r="E19" s="259">
        <v>1.0589999999999999</v>
      </c>
      <c r="F19" s="260">
        <v>0.61499999999999999</v>
      </c>
      <c r="G19" s="256">
        <v>4.09</v>
      </c>
      <c r="H19" s="257">
        <v>0</v>
      </c>
      <c r="I19" s="265">
        <v>0</v>
      </c>
      <c r="J19" s="255">
        <v>0</v>
      </c>
      <c r="K19" s="2"/>
    </row>
    <row r="20" spans="1:11" ht="27" customHeight="1">
      <c r="A20" s="26" t="s">
        <v>563</v>
      </c>
      <c r="B20" s="268"/>
      <c r="C20" s="53">
        <v>0</v>
      </c>
      <c r="D20" s="258">
        <v>3.738</v>
      </c>
      <c r="E20" s="259">
        <v>1.1870000000000001</v>
      </c>
      <c r="F20" s="260">
        <v>0.627</v>
      </c>
      <c r="G20" s="256">
        <v>4.3499999999999996</v>
      </c>
      <c r="H20" s="257">
        <v>0</v>
      </c>
      <c r="I20" s="265">
        <v>0</v>
      </c>
      <c r="J20" s="255">
        <v>0</v>
      </c>
      <c r="K20" s="2"/>
    </row>
    <row r="21" spans="1:11" ht="27" customHeight="1">
      <c r="A21" s="26" t="s">
        <v>28</v>
      </c>
      <c r="B21" s="268"/>
      <c r="C21" s="53">
        <v>0</v>
      </c>
      <c r="D21" s="258">
        <v>2.5219999999999998</v>
      </c>
      <c r="E21" s="259">
        <v>0.94099999999999995</v>
      </c>
      <c r="F21" s="260">
        <v>0.60499999999999998</v>
      </c>
      <c r="G21" s="256">
        <v>11.97</v>
      </c>
      <c r="H21" s="256">
        <v>0.84</v>
      </c>
      <c r="I21" s="261">
        <v>1.77</v>
      </c>
      <c r="J21" s="254">
        <v>8.4000000000000005E-2</v>
      </c>
      <c r="K21" s="2"/>
    </row>
    <row r="22" spans="1:11" ht="27" customHeight="1">
      <c r="A22" s="26" t="s">
        <v>185</v>
      </c>
      <c r="B22" s="268"/>
      <c r="C22" s="53">
        <v>8</v>
      </c>
      <c r="D22" s="254">
        <v>1.004</v>
      </c>
      <c r="E22" s="255">
        <v>0</v>
      </c>
      <c r="F22" s="255">
        <v>0</v>
      </c>
      <c r="G22" s="257">
        <v>0</v>
      </c>
      <c r="H22" s="257">
        <v>0</v>
      </c>
      <c r="I22" s="265">
        <v>0</v>
      </c>
      <c r="J22" s="255">
        <v>0</v>
      </c>
      <c r="K22" s="2"/>
    </row>
    <row r="23" spans="1:11" ht="27" customHeight="1">
      <c r="A23" s="26" t="s">
        <v>186</v>
      </c>
      <c r="B23" s="268"/>
      <c r="C23" s="53">
        <v>1</v>
      </c>
      <c r="D23" s="254">
        <v>1.0669999999999999</v>
      </c>
      <c r="E23" s="255">
        <v>0</v>
      </c>
      <c r="F23" s="255">
        <v>0</v>
      </c>
      <c r="G23" s="257">
        <v>0</v>
      </c>
      <c r="H23" s="257">
        <v>0</v>
      </c>
      <c r="I23" s="265">
        <v>0</v>
      </c>
      <c r="J23" s="255">
        <v>0</v>
      </c>
      <c r="K23" s="2"/>
    </row>
    <row r="24" spans="1:11" ht="27" customHeight="1">
      <c r="A24" s="26" t="s">
        <v>187</v>
      </c>
      <c r="B24" s="268"/>
      <c r="C24" s="53">
        <v>1</v>
      </c>
      <c r="D24" s="254">
        <v>1.4750000000000001</v>
      </c>
      <c r="E24" s="255">
        <v>0</v>
      </c>
      <c r="F24" s="255">
        <v>0</v>
      </c>
      <c r="G24" s="257">
        <v>0</v>
      </c>
      <c r="H24" s="257">
        <v>0</v>
      </c>
      <c r="I24" s="265">
        <v>0</v>
      </c>
      <c r="J24" s="255">
        <v>0</v>
      </c>
      <c r="K24" s="2"/>
    </row>
    <row r="25" spans="1:11" ht="27" customHeight="1">
      <c r="A25" s="26" t="s">
        <v>188</v>
      </c>
      <c r="B25" s="268"/>
      <c r="C25" s="53">
        <v>1</v>
      </c>
      <c r="D25" s="254">
        <v>0.97399999999999998</v>
      </c>
      <c r="E25" s="255">
        <v>0</v>
      </c>
      <c r="F25" s="255">
        <v>0</v>
      </c>
      <c r="G25" s="257">
        <v>0</v>
      </c>
      <c r="H25" s="257">
        <v>0</v>
      </c>
      <c r="I25" s="265">
        <v>0</v>
      </c>
      <c r="J25" s="255">
        <v>0</v>
      </c>
      <c r="K25" s="2"/>
    </row>
    <row r="26" spans="1:11" ht="27" customHeight="1">
      <c r="A26" s="26" t="s">
        <v>29</v>
      </c>
      <c r="B26" s="268"/>
      <c r="C26" s="56">
        <v>0</v>
      </c>
      <c r="D26" s="262">
        <v>7.032</v>
      </c>
      <c r="E26" s="263">
        <v>1.056</v>
      </c>
      <c r="F26" s="260">
        <v>0.61599999999999999</v>
      </c>
      <c r="G26" s="257">
        <v>0</v>
      </c>
      <c r="H26" s="257">
        <v>0</v>
      </c>
      <c r="I26" s="265">
        <v>0</v>
      </c>
      <c r="J26" s="255">
        <v>0</v>
      </c>
      <c r="K26" s="2"/>
    </row>
    <row r="27" spans="1:11" ht="27" customHeight="1">
      <c r="A27" s="26" t="s">
        <v>564</v>
      </c>
      <c r="B27" s="268"/>
      <c r="C27" s="56" t="s">
        <v>2253</v>
      </c>
      <c r="D27" s="254">
        <v>-0.55300000000000005</v>
      </c>
      <c r="E27" s="255">
        <v>0</v>
      </c>
      <c r="F27" s="255">
        <v>0</v>
      </c>
      <c r="G27" s="264">
        <v>0</v>
      </c>
      <c r="H27" s="257">
        <v>0</v>
      </c>
      <c r="I27" s="265">
        <v>0</v>
      </c>
      <c r="J27" s="255">
        <v>0</v>
      </c>
      <c r="K27" s="2"/>
    </row>
    <row r="28" spans="1:11" ht="27" customHeight="1">
      <c r="A28" s="26" t="s">
        <v>30</v>
      </c>
      <c r="B28" s="268"/>
      <c r="C28" s="56">
        <v>0</v>
      </c>
      <c r="D28" s="254">
        <v>-0.55300000000000005</v>
      </c>
      <c r="E28" s="255">
        <v>0</v>
      </c>
      <c r="F28" s="255">
        <v>0</v>
      </c>
      <c r="G28" s="264">
        <v>0</v>
      </c>
      <c r="H28" s="257">
        <v>0</v>
      </c>
      <c r="I28" s="265">
        <v>0</v>
      </c>
      <c r="J28" s="254">
        <v>0.104</v>
      </c>
      <c r="K28" s="2"/>
    </row>
    <row r="29" spans="1:11" ht="27" customHeight="1">
      <c r="A29" s="26" t="s">
        <v>31</v>
      </c>
      <c r="B29" s="268"/>
      <c r="C29" s="56">
        <v>0</v>
      </c>
      <c r="D29" s="258">
        <v>-3.157</v>
      </c>
      <c r="E29" s="259">
        <v>-0.61299999999999999</v>
      </c>
      <c r="F29" s="260">
        <v>-5.3999999999999999E-2</v>
      </c>
      <c r="G29" s="264">
        <v>0</v>
      </c>
      <c r="H29" s="257">
        <v>0</v>
      </c>
      <c r="I29" s="265">
        <v>0</v>
      </c>
      <c r="J29" s="254">
        <v>0.104</v>
      </c>
      <c r="K29" s="2"/>
    </row>
    <row r="30" spans="1:11" ht="27" customHeight="1">
      <c r="A30" s="26" t="s">
        <v>32</v>
      </c>
      <c r="B30" s="268"/>
      <c r="C30" s="56">
        <v>1</v>
      </c>
      <c r="D30" s="254">
        <v>0.75700000000000001</v>
      </c>
      <c r="E30" s="255">
        <v>0</v>
      </c>
      <c r="F30" s="255">
        <v>0</v>
      </c>
      <c r="G30" s="256">
        <v>2.74</v>
      </c>
      <c r="H30" s="257">
        <v>0</v>
      </c>
      <c r="I30" s="265">
        <v>0</v>
      </c>
      <c r="J30" s="255">
        <v>0</v>
      </c>
      <c r="K30" s="2"/>
    </row>
    <row r="31" spans="1:11" ht="27" customHeight="1">
      <c r="A31" s="26" t="s">
        <v>33</v>
      </c>
      <c r="B31" s="268"/>
      <c r="C31" s="56">
        <v>2</v>
      </c>
      <c r="D31" s="254">
        <v>0.86299999999999999</v>
      </c>
      <c r="E31" s="254">
        <v>0.42199999999999999</v>
      </c>
      <c r="F31" s="255">
        <v>0</v>
      </c>
      <c r="G31" s="256">
        <v>2.74</v>
      </c>
      <c r="H31" s="257">
        <v>0</v>
      </c>
      <c r="I31" s="265">
        <v>0</v>
      </c>
      <c r="J31" s="255">
        <v>0</v>
      </c>
      <c r="K31" s="2"/>
    </row>
    <row r="32" spans="1:11" ht="27" customHeight="1">
      <c r="A32" s="26" t="s">
        <v>34</v>
      </c>
      <c r="B32" s="268"/>
      <c r="C32" s="56">
        <v>2</v>
      </c>
      <c r="D32" s="254">
        <v>0.48899999999999999</v>
      </c>
      <c r="E32" s="255">
        <v>0</v>
      </c>
      <c r="F32" s="255">
        <v>0</v>
      </c>
      <c r="G32" s="257">
        <v>0</v>
      </c>
      <c r="H32" s="257">
        <v>0</v>
      </c>
      <c r="I32" s="265">
        <v>0</v>
      </c>
      <c r="J32" s="255">
        <v>0</v>
      </c>
      <c r="K32" s="2"/>
    </row>
    <row r="33" spans="1:11" ht="27" customHeight="1">
      <c r="A33" s="26" t="s">
        <v>35</v>
      </c>
      <c r="B33" s="268"/>
      <c r="C33" s="56">
        <v>3</v>
      </c>
      <c r="D33" s="254">
        <v>0.86599999999999999</v>
      </c>
      <c r="E33" s="255">
        <v>0</v>
      </c>
      <c r="F33" s="255">
        <v>0</v>
      </c>
      <c r="G33" s="256">
        <v>2.91</v>
      </c>
      <c r="H33" s="257">
        <v>0</v>
      </c>
      <c r="I33" s="265">
        <v>0</v>
      </c>
      <c r="J33" s="255">
        <v>0</v>
      </c>
      <c r="K33" s="2"/>
    </row>
    <row r="34" spans="1:11" ht="27" customHeight="1">
      <c r="A34" s="26" t="s">
        <v>36</v>
      </c>
      <c r="B34" s="268"/>
      <c r="C34" s="56">
        <v>4</v>
      </c>
      <c r="D34" s="254">
        <v>0.94799999999999995</v>
      </c>
      <c r="E34" s="254">
        <v>0.45</v>
      </c>
      <c r="F34" s="255">
        <v>0</v>
      </c>
      <c r="G34" s="256">
        <v>2.91</v>
      </c>
      <c r="H34" s="257">
        <v>0</v>
      </c>
      <c r="I34" s="265">
        <v>0</v>
      </c>
      <c r="J34" s="255">
        <v>0</v>
      </c>
      <c r="K34" s="2"/>
    </row>
    <row r="35" spans="1:11" ht="27" customHeight="1">
      <c r="A35" s="26" t="s">
        <v>37</v>
      </c>
      <c r="B35" s="268"/>
      <c r="C35" s="56">
        <v>4</v>
      </c>
      <c r="D35" s="254">
        <v>0.50800000000000001</v>
      </c>
      <c r="E35" s="255">
        <v>0</v>
      </c>
      <c r="F35" s="255">
        <v>0</v>
      </c>
      <c r="G35" s="257">
        <v>0</v>
      </c>
      <c r="H35" s="257">
        <v>0</v>
      </c>
      <c r="I35" s="265">
        <v>0</v>
      </c>
      <c r="J35" s="255">
        <v>0</v>
      </c>
      <c r="K35" s="2"/>
    </row>
    <row r="36" spans="1:11" ht="27" customHeight="1">
      <c r="A36" s="26" t="s">
        <v>38</v>
      </c>
      <c r="B36" s="268"/>
      <c r="C36" s="56" t="s">
        <v>20</v>
      </c>
      <c r="D36" s="254">
        <v>0.84599999999999997</v>
      </c>
      <c r="E36" s="254">
        <v>0.41499999999999998</v>
      </c>
      <c r="F36" s="255">
        <v>0</v>
      </c>
      <c r="G36" s="256">
        <v>17.95</v>
      </c>
      <c r="H36" s="257">
        <v>0</v>
      </c>
      <c r="I36" s="265">
        <v>0</v>
      </c>
      <c r="J36" s="255">
        <v>0</v>
      </c>
      <c r="K36" s="2"/>
    </row>
    <row r="37" spans="1:11" ht="27" customHeight="1">
      <c r="A37" s="26" t="s">
        <v>565</v>
      </c>
      <c r="B37" s="268"/>
      <c r="C37" s="56">
        <v>0</v>
      </c>
      <c r="D37" s="258">
        <v>2.0579999999999998</v>
      </c>
      <c r="E37" s="259">
        <v>0.70799999999999996</v>
      </c>
      <c r="F37" s="260">
        <v>0.41199999999999998</v>
      </c>
      <c r="G37" s="256">
        <v>2.74</v>
      </c>
      <c r="H37" s="257">
        <v>0</v>
      </c>
      <c r="I37" s="265">
        <v>0</v>
      </c>
      <c r="J37" s="255">
        <v>0</v>
      </c>
      <c r="K37" s="2"/>
    </row>
    <row r="38" spans="1:11" ht="27" customHeight="1">
      <c r="A38" s="26" t="s">
        <v>566</v>
      </c>
      <c r="B38" s="268"/>
      <c r="C38" s="56">
        <v>0</v>
      </c>
      <c r="D38" s="258">
        <v>2.4990000000000001</v>
      </c>
      <c r="E38" s="259">
        <v>0.79400000000000004</v>
      </c>
      <c r="F38" s="260">
        <v>0.41899999999999998</v>
      </c>
      <c r="G38" s="256">
        <v>2.91</v>
      </c>
      <c r="H38" s="257">
        <v>0</v>
      </c>
      <c r="I38" s="265">
        <v>0</v>
      </c>
      <c r="J38" s="255">
        <v>0</v>
      </c>
      <c r="K38" s="2"/>
    </row>
    <row r="39" spans="1:11" ht="27" customHeight="1">
      <c r="A39" s="26" t="s">
        <v>39</v>
      </c>
      <c r="B39" s="268"/>
      <c r="C39" s="56">
        <v>0</v>
      </c>
      <c r="D39" s="258">
        <v>1.6859999999999999</v>
      </c>
      <c r="E39" s="259">
        <v>0.629</v>
      </c>
      <c r="F39" s="260">
        <v>0.40400000000000003</v>
      </c>
      <c r="G39" s="256">
        <v>8</v>
      </c>
      <c r="H39" s="256">
        <v>0.56000000000000005</v>
      </c>
      <c r="I39" s="261">
        <v>1.19</v>
      </c>
      <c r="J39" s="254">
        <v>5.6000000000000001E-2</v>
      </c>
      <c r="K39" s="2"/>
    </row>
    <row r="40" spans="1:11" ht="27" customHeight="1">
      <c r="A40" s="26" t="s">
        <v>40</v>
      </c>
      <c r="B40" s="268"/>
      <c r="C40" s="56">
        <v>0</v>
      </c>
      <c r="D40" s="258">
        <v>2.3759999999999999</v>
      </c>
      <c r="E40" s="259">
        <v>0.94499999999999995</v>
      </c>
      <c r="F40" s="260">
        <v>0.66600000000000004</v>
      </c>
      <c r="G40" s="256">
        <v>13.4</v>
      </c>
      <c r="H40" s="256">
        <v>1.06</v>
      </c>
      <c r="I40" s="261">
        <v>1.66</v>
      </c>
      <c r="J40" s="254">
        <v>0.06</v>
      </c>
      <c r="K40" s="2"/>
    </row>
    <row r="41" spans="1:11" ht="27" customHeight="1">
      <c r="A41" s="26" t="s">
        <v>41</v>
      </c>
      <c r="B41" s="268"/>
      <c r="C41" s="56">
        <v>0</v>
      </c>
      <c r="D41" s="258">
        <v>2.39</v>
      </c>
      <c r="E41" s="259">
        <v>1.0489999999999999</v>
      </c>
      <c r="F41" s="260">
        <v>0.82099999999999995</v>
      </c>
      <c r="G41" s="256">
        <v>161.75</v>
      </c>
      <c r="H41" s="256">
        <v>1.61</v>
      </c>
      <c r="I41" s="261">
        <v>2.57</v>
      </c>
      <c r="J41" s="254">
        <v>5.0999999999999997E-2</v>
      </c>
      <c r="K41" s="2"/>
    </row>
    <row r="42" spans="1:11" ht="27" customHeight="1">
      <c r="A42" s="26" t="s">
        <v>189</v>
      </c>
      <c r="B42" s="268"/>
      <c r="C42" s="56">
        <v>8</v>
      </c>
      <c r="D42" s="254">
        <v>0.67100000000000004</v>
      </c>
      <c r="E42" s="255">
        <v>0</v>
      </c>
      <c r="F42" s="255">
        <v>0</v>
      </c>
      <c r="G42" s="257">
        <v>0</v>
      </c>
      <c r="H42" s="257">
        <v>0</v>
      </c>
      <c r="I42" s="265">
        <v>0</v>
      </c>
      <c r="J42" s="255">
        <v>0</v>
      </c>
      <c r="K42" s="2"/>
    </row>
    <row r="43" spans="1:11" ht="27" customHeight="1">
      <c r="A43" s="26" t="s">
        <v>190</v>
      </c>
      <c r="B43" s="268"/>
      <c r="C43" s="56">
        <v>1</v>
      </c>
      <c r="D43" s="254">
        <v>0.71299999999999997</v>
      </c>
      <c r="E43" s="255">
        <v>0</v>
      </c>
      <c r="F43" s="255">
        <v>0</v>
      </c>
      <c r="G43" s="257">
        <v>0</v>
      </c>
      <c r="H43" s="257">
        <v>0</v>
      </c>
      <c r="I43" s="265">
        <v>0</v>
      </c>
      <c r="J43" s="255">
        <v>0</v>
      </c>
      <c r="K43" s="2"/>
    </row>
    <row r="44" spans="1:11" ht="27" customHeight="1">
      <c r="A44" s="26" t="s">
        <v>191</v>
      </c>
      <c r="B44" s="268"/>
      <c r="C44" s="56">
        <v>1</v>
      </c>
      <c r="D44" s="254">
        <v>0.98599999999999999</v>
      </c>
      <c r="E44" s="255">
        <v>0</v>
      </c>
      <c r="F44" s="255">
        <v>0</v>
      </c>
      <c r="G44" s="257">
        <v>0</v>
      </c>
      <c r="H44" s="257">
        <v>0</v>
      </c>
      <c r="I44" s="265">
        <v>0</v>
      </c>
      <c r="J44" s="255">
        <v>0</v>
      </c>
      <c r="K44" s="2"/>
    </row>
    <row r="45" spans="1:11" ht="27" customHeight="1">
      <c r="A45" s="26" t="s">
        <v>192</v>
      </c>
      <c r="B45" s="268"/>
      <c r="C45" s="56">
        <v>1</v>
      </c>
      <c r="D45" s="254">
        <v>0.65100000000000002</v>
      </c>
      <c r="E45" s="255">
        <v>0</v>
      </c>
      <c r="F45" s="255">
        <v>0</v>
      </c>
      <c r="G45" s="257">
        <v>0</v>
      </c>
      <c r="H45" s="257">
        <v>0</v>
      </c>
      <c r="I45" s="265">
        <v>0</v>
      </c>
      <c r="J45" s="255">
        <v>0</v>
      </c>
      <c r="K45" s="2"/>
    </row>
    <row r="46" spans="1:11" ht="27" customHeight="1">
      <c r="A46" s="26" t="s">
        <v>42</v>
      </c>
      <c r="B46" s="268"/>
      <c r="C46" s="56">
        <v>0</v>
      </c>
      <c r="D46" s="262">
        <v>4.7009999999999996</v>
      </c>
      <c r="E46" s="263">
        <v>0.70599999999999996</v>
      </c>
      <c r="F46" s="260">
        <v>0.41199999999999998</v>
      </c>
      <c r="G46" s="257">
        <v>0</v>
      </c>
      <c r="H46" s="257">
        <v>0</v>
      </c>
      <c r="I46" s="265">
        <v>0</v>
      </c>
      <c r="J46" s="255">
        <v>0</v>
      </c>
      <c r="K46" s="2"/>
    </row>
    <row r="47" spans="1:11" ht="27" customHeight="1">
      <c r="A47" s="26" t="s">
        <v>567</v>
      </c>
      <c r="B47" s="268"/>
      <c r="C47" s="56" t="s">
        <v>2253</v>
      </c>
      <c r="D47" s="254">
        <v>-0.55300000000000005</v>
      </c>
      <c r="E47" s="255">
        <v>0</v>
      </c>
      <c r="F47" s="255">
        <v>0</v>
      </c>
      <c r="G47" s="264">
        <v>0</v>
      </c>
      <c r="H47" s="257">
        <v>0</v>
      </c>
      <c r="I47" s="265">
        <v>0</v>
      </c>
      <c r="J47" s="255">
        <v>0</v>
      </c>
      <c r="K47" s="2"/>
    </row>
    <row r="48" spans="1:11" ht="27" customHeight="1">
      <c r="A48" s="26" t="s">
        <v>43</v>
      </c>
      <c r="B48" s="268"/>
      <c r="C48" s="56">
        <v>8</v>
      </c>
      <c r="D48" s="254">
        <v>-0.49099999999999999</v>
      </c>
      <c r="E48" s="255">
        <v>0</v>
      </c>
      <c r="F48" s="255">
        <v>0</v>
      </c>
      <c r="G48" s="264">
        <v>0</v>
      </c>
      <c r="H48" s="257">
        <v>0</v>
      </c>
      <c r="I48" s="265">
        <v>0</v>
      </c>
      <c r="J48" s="255">
        <v>0</v>
      </c>
      <c r="K48" s="2"/>
    </row>
    <row r="49" spans="1:11" ht="27" customHeight="1">
      <c r="A49" s="26" t="s">
        <v>44</v>
      </c>
      <c r="B49" s="268"/>
      <c r="C49" s="56">
        <v>0</v>
      </c>
      <c r="D49" s="254">
        <v>-0.55300000000000005</v>
      </c>
      <c r="E49" s="255">
        <v>0</v>
      </c>
      <c r="F49" s="255">
        <v>0</v>
      </c>
      <c r="G49" s="264">
        <v>0</v>
      </c>
      <c r="H49" s="257">
        <v>0</v>
      </c>
      <c r="I49" s="265">
        <v>0</v>
      </c>
      <c r="J49" s="254">
        <v>0.104</v>
      </c>
      <c r="K49" s="2"/>
    </row>
    <row r="50" spans="1:11" ht="27" customHeight="1">
      <c r="A50" s="26" t="s">
        <v>45</v>
      </c>
      <c r="B50" s="268"/>
      <c r="C50" s="56">
        <v>0</v>
      </c>
      <c r="D50" s="258">
        <v>-3.157</v>
      </c>
      <c r="E50" s="259">
        <v>-0.61299999999999999</v>
      </c>
      <c r="F50" s="260">
        <v>-5.3999999999999999E-2</v>
      </c>
      <c r="G50" s="264">
        <v>0</v>
      </c>
      <c r="H50" s="257">
        <v>0</v>
      </c>
      <c r="I50" s="265">
        <v>0</v>
      </c>
      <c r="J50" s="254">
        <v>0.104</v>
      </c>
      <c r="K50" s="2"/>
    </row>
    <row r="51" spans="1:11" ht="39.75" customHeight="1">
      <c r="A51" s="26" t="s">
        <v>46</v>
      </c>
      <c r="B51" s="268"/>
      <c r="C51" s="56">
        <v>0</v>
      </c>
      <c r="D51" s="254">
        <v>-0.49099999999999999</v>
      </c>
      <c r="E51" s="255">
        <v>0</v>
      </c>
      <c r="F51" s="255">
        <v>0</v>
      </c>
      <c r="G51" s="264">
        <v>0</v>
      </c>
      <c r="H51" s="257">
        <v>0</v>
      </c>
      <c r="I51" s="265">
        <v>0</v>
      </c>
      <c r="J51" s="254">
        <v>9.8000000000000004E-2</v>
      </c>
      <c r="K51" s="2"/>
    </row>
    <row r="52" spans="1:11" ht="27" customHeight="1">
      <c r="A52" s="26" t="s">
        <v>47</v>
      </c>
      <c r="B52" s="268"/>
      <c r="C52" s="56">
        <v>0</v>
      </c>
      <c r="D52" s="258">
        <v>-2.8239999999999998</v>
      </c>
      <c r="E52" s="259">
        <v>-0.54</v>
      </c>
      <c r="F52" s="260">
        <v>-4.7E-2</v>
      </c>
      <c r="G52" s="264">
        <v>0</v>
      </c>
      <c r="H52" s="257">
        <v>0</v>
      </c>
      <c r="I52" s="265">
        <v>0</v>
      </c>
      <c r="J52" s="254">
        <v>9.8000000000000004E-2</v>
      </c>
      <c r="K52" s="2"/>
    </row>
    <row r="53" spans="1:11" ht="27" customHeight="1">
      <c r="A53" s="26" t="s">
        <v>48</v>
      </c>
      <c r="B53" s="268"/>
      <c r="C53" s="56">
        <v>0</v>
      </c>
      <c r="D53" s="254">
        <v>-0.34499999999999997</v>
      </c>
      <c r="E53" s="255">
        <v>0</v>
      </c>
      <c r="F53" s="255">
        <v>0</v>
      </c>
      <c r="G53" s="50">
        <v>0</v>
      </c>
      <c r="H53" s="257">
        <v>0</v>
      </c>
      <c r="I53" s="265">
        <v>0</v>
      </c>
      <c r="J53" s="254">
        <v>8.1000000000000003E-2</v>
      </c>
      <c r="K53" s="2"/>
    </row>
    <row r="54" spans="1:11" ht="27" customHeight="1">
      <c r="A54" s="26" t="s">
        <v>49</v>
      </c>
      <c r="B54" s="268"/>
      <c r="C54" s="56">
        <v>0</v>
      </c>
      <c r="D54" s="258">
        <v>-2.0720000000000001</v>
      </c>
      <c r="E54" s="259">
        <v>-0.35799999999999998</v>
      </c>
      <c r="F54" s="260">
        <v>-0.03</v>
      </c>
      <c r="G54" s="50">
        <v>0</v>
      </c>
      <c r="H54" s="257">
        <v>0</v>
      </c>
      <c r="I54" s="265">
        <v>0</v>
      </c>
      <c r="J54" s="254">
        <v>8.1000000000000003E-2</v>
      </c>
      <c r="K54" s="2"/>
    </row>
    <row r="55" spans="1:11" ht="27" customHeight="1">
      <c r="A55" s="26" t="s">
        <v>97</v>
      </c>
      <c r="B55" s="268"/>
      <c r="C55" s="56">
        <v>1</v>
      </c>
      <c r="D55" s="254">
        <v>0.53400000000000003</v>
      </c>
      <c r="E55" s="255">
        <v>0</v>
      </c>
      <c r="F55" s="255">
        <v>0</v>
      </c>
      <c r="G55" s="256">
        <v>1.93</v>
      </c>
      <c r="H55" s="257">
        <v>0</v>
      </c>
      <c r="I55" s="265">
        <v>0</v>
      </c>
      <c r="J55" s="255">
        <v>0</v>
      </c>
      <c r="K55" s="2"/>
    </row>
    <row r="56" spans="1:11" ht="27" customHeight="1">
      <c r="A56" s="26" t="s">
        <v>98</v>
      </c>
      <c r="B56" s="268"/>
      <c r="C56" s="56">
        <v>2</v>
      </c>
      <c r="D56" s="254">
        <v>0.60799999999999998</v>
      </c>
      <c r="E56" s="254">
        <v>0.29799999999999999</v>
      </c>
      <c r="F56" s="255">
        <v>0</v>
      </c>
      <c r="G56" s="256">
        <v>1.93</v>
      </c>
      <c r="H56" s="257">
        <v>0</v>
      </c>
      <c r="I56" s="265">
        <v>0</v>
      </c>
      <c r="J56" s="255">
        <v>0</v>
      </c>
      <c r="K56" s="2"/>
    </row>
    <row r="57" spans="1:11" ht="27" customHeight="1">
      <c r="A57" s="26" t="s">
        <v>99</v>
      </c>
      <c r="B57" s="268"/>
      <c r="C57" s="56">
        <v>2</v>
      </c>
      <c r="D57" s="254">
        <v>0.34499999999999997</v>
      </c>
      <c r="E57" s="255">
        <v>0</v>
      </c>
      <c r="F57" s="255">
        <v>0</v>
      </c>
      <c r="G57" s="257">
        <v>0</v>
      </c>
      <c r="H57" s="257">
        <v>0</v>
      </c>
      <c r="I57" s="265">
        <v>0</v>
      </c>
      <c r="J57" s="255">
        <v>0</v>
      </c>
      <c r="K57" s="2"/>
    </row>
    <row r="58" spans="1:11" ht="27" customHeight="1">
      <c r="A58" s="26" t="s">
        <v>100</v>
      </c>
      <c r="B58" s="268"/>
      <c r="C58" s="56">
        <v>3</v>
      </c>
      <c r="D58" s="254">
        <v>0.61099999999999999</v>
      </c>
      <c r="E58" s="255">
        <v>0</v>
      </c>
      <c r="F58" s="255">
        <v>0</v>
      </c>
      <c r="G58" s="256">
        <v>2.0499999999999998</v>
      </c>
      <c r="H58" s="257">
        <v>0</v>
      </c>
      <c r="I58" s="265">
        <v>0</v>
      </c>
      <c r="J58" s="255">
        <v>0</v>
      </c>
      <c r="K58" s="2"/>
    </row>
    <row r="59" spans="1:11" ht="27" customHeight="1">
      <c r="A59" s="26" t="s">
        <v>101</v>
      </c>
      <c r="B59" s="268"/>
      <c r="C59" s="56">
        <v>4</v>
      </c>
      <c r="D59" s="254">
        <v>0.66900000000000004</v>
      </c>
      <c r="E59" s="254">
        <v>0.317</v>
      </c>
      <c r="F59" s="255">
        <v>0</v>
      </c>
      <c r="G59" s="256">
        <v>2.0499999999999998</v>
      </c>
      <c r="H59" s="257">
        <v>0</v>
      </c>
      <c r="I59" s="265">
        <v>0</v>
      </c>
      <c r="J59" s="255">
        <v>0</v>
      </c>
      <c r="K59" s="2"/>
    </row>
    <row r="60" spans="1:11" ht="27" customHeight="1">
      <c r="A60" s="26" t="s">
        <v>102</v>
      </c>
      <c r="B60" s="268"/>
      <c r="C60" s="56">
        <v>4</v>
      </c>
      <c r="D60" s="254">
        <v>0.35899999999999999</v>
      </c>
      <c r="E60" s="255">
        <v>0</v>
      </c>
      <c r="F60" s="255">
        <v>0</v>
      </c>
      <c r="G60" s="257">
        <v>0</v>
      </c>
      <c r="H60" s="257">
        <v>0</v>
      </c>
      <c r="I60" s="265">
        <v>0</v>
      </c>
      <c r="J60" s="255">
        <v>0</v>
      </c>
      <c r="K60" s="2"/>
    </row>
    <row r="61" spans="1:11" ht="27" customHeight="1">
      <c r="A61" s="26" t="s">
        <v>103</v>
      </c>
      <c r="B61" s="268"/>
      <c r="C61" s="56" t="s">
        <v>20</v>
      </c>
      <c r="D61" s="254">
        <v>0.59699999999999998</v>
      </c>
      <c r="E61" s="254">
        <v>0.29299999999999998</v>
      </c>
      <c r="F61" s="255">
        <v>0</v>
      </c>
      <c r="G61" s="256">
        <v>12.67</v>
      </c>
      <c r="H61" s="257">
        <v>0</v>
      </c>
      <c r="I61" s="265">
        <v>0</v>
      </c>
      <c r="J61" s="255">
        <v>0</v>
      </c>
      <c r="K61" s="2"/>
    </row>
    <row r="62" spans="1:11" ht="27" customHeight="1">
      <c r="A62" s="26" t="s">
        <v>104</v>
      </c>
      <c r="B62" s="268"/>
      <c r="C62" s="56" t="s">
        <v>20</v>
      </c>
      <c r="D62" s="254">
        <v>0.78</v>
      </c>
      <c r="E62" s="254">
        <v>0.47</v>
      </c>
      <c r="F62" s="255">
        <v>0</v>
      </c>
      <c r="G62" s="256">
        <v>9.34</v>
      </c>
      <c r="H62" s="257">
        <v>0</v>
      </c>
      <c r="I62" s="265">
        <v>0</v>
      </c>
      <c r="J62" s="255">
        <v>0</v>
      </c>
      <c r="K62" s="2"/>
    </row>
    <row r="63" spans="1:11" ht="27" customHeight="1">
      <c r="A63" s="26" t="s">
        <v>105</v>
      </c>
      <c r="B63" s="268"/>
      <c r="C63" s="56" t="s">
        <v>20</v>
      </c>
      <c r="D63" s="254">
        <v>0.93</v>
      </c>
      <c r="E63" s="254">
        <v>0.57299999999999995</v>
      </c>
      <c r="F63" s="255">
        <v>0</v>
      </c>
      <c r="G63" s="256">
        <v>175.19</v>
      </c>
      <c r="H63" s="257">
        <v>0</v>
      </c>
      <c r="I63" s="265">
        <v>0</v>
      </c>
      <c r="J63" s="255">
        <v>0</v>
      </c>
      <c r="K63" s="2"/>
    </row>
    <row r="64" spans="1:11" ht="27" customHeight="1">
      <c r="A64" s="26" t="s">
        <v>568</v>
      </c>
      <c r="B64" s="268"/>
      <c r="C64" s="56">
        <v>0</v>
      </c>
      <c r="D64" s="258">
        <v>1.4510000000000001</v>
      </c>
      <c r="E64" s="259">
        <v>0.499</v>
      </c>
      <c r="F64" s="260">
        <v>0.28999999999999998</v>
      </c>
      <c r="G64" s="256">
        <v>1.93</v>
      </c>
      <c r="H64" s="257">
        <v>0</v>
      </c>
      <c r="I64" s="265">
        <v>0</v>
      </c>
      <c r="J64" s="255">
        <v>0</v>
      </c>
      <c r="K64" s="2"/>
    </row>
    <row r="65" spans="1:11" ht="27" customHeight="1">
      <c r="A65" s="26" t="s">
        <v>569</v>
      </c>
      <c r="B65" s="268"/>
      <c r="C65" s="56">
        <v>0</v>
      </c>
      <c r="D65" s="258">
        <v>1.7629999999999999</v>
      </c>
      <c r="E65" s="259">
        <v>0.56000000000000005</v>
      </c>
      <c r="F65" s="260">
        <v>0.29599999999999999</v>
      </c>
      <c r="G65" s="256">
        <v>2.0499999999999998</v>
      </c>
      <c r="H65" s="257">
        <v>0</v>
      </c>
      <c r="I65" s="265">
        <v>0</v>
      </c>
      <c r="J65" s="255">
        <v>0</v>
      </c>
      <c r="K65" s="2"/>
    </row>
    <row r="66" spans="1:11" ht="27" customHeight="1">
      <c r="A66" s="26" t="s">
        <v>106</v>
      </c>
      <c r="B66" s="268"/>
      <c r="C66" s="56">
        <v>0</v>
      </c>
      <c r="D66" s="258">
        <v>1.19</v>
      </c>
      <c r="E66" s="259">
        <v>0.44400000000000001</v>
      </c>
      <c r="F66" s="260">
        <v>0.28499999999999998</v>
      </c>
      <c r="G66" s="256">
        <v>5.64</v>
      </c>
      <c r="H66" s="256">
        <v>0.4</v>
      </c>
      <c r="I66" s="261">
        <v>0.84</v>
      </c>
      <c r="J66" s="254">
        <v>0.04</v>
      </c>
      <c r="K66" s="2"/>
    </row>
    <row r="67" spans="1:11" ht="27" customHeight="1">
      <c r="A67" s="26" t="s">
        <v>107</v>
      </c>
      <c r="B67" s="268"/>
      <c r="C67" s="56">
        <v>0</v>
      </c>
      <c r="D67" s="258">
        <v>1.6579999999999999</v>
      </c>
      <c r="E67" s="259">
        <v>0.65900000000000003</v>
      </c>
      <c r="F67" s="260">
        <v>0.46400000000000002</v>
      </c>
      <c r="G67" s="256">
        <v>9.34</v>
      </c>
      <c r="H67" s="256">
        <v>0.74</v>
      </c>
      <c r="I67" s="261">
        <v>1.1499999999999999</v>
      </c>
      <c r="J67" s="254">
        <v>4.2000000000000003E-2</v>
      </c>
      <c r="K67" s="2"/>
    </row>
    <row r="68" spans="1:11" ht="27" customHeight="1">
      <c r="A68" s="26" t="s">
        <v>108</v>
      </c>
      <c r="B68" s="268"/>
      <c r="C68" s="56">
        <v>0</v>
      </c>
      <c r="D68" s="258">
        <v>1.6519999999999999</v>
      </c>
      <c r="E68" s="259">
        <v>0.72499999999999998</v>
      </c>
      <c r="F68" s="260">
        <v>0.56699999999999995</v>
      </c>
      <c r="G68" s="256">
        <v>111.79</v>
      </c>
      <c r="H68" s="256">
        <v>1.1100000000000001</v>
      </c>
      <c r="I68" s="261">
        <v>1.77</v>
      </c>
      <c r="J68" s="254">
        <v>3.5000000000000003E-2</v>
      </c>
      <c r="K68" s="2"/>
    </row>
    <row r="69" spans="1:11" ht="27" customHeight="1">
      <c r="A69" s="26" t="s">
        <v>194</v>
      </c>
      <c r="B69" s="268"/>
      <c r="C69" s="56">
        <v>8</v>
      </c>
      <c r="D69" s="254">
        <v>0.47399999999999998</v>
      </c>
      <c r="E69" s="255">
        <v>0</v>
      </c>
      <c r="F69" s="255">
        <v>0</v>
      </c>
      <c r="G69" s="257">
        <v>0</v>
      </c>
      <c r="H69" s="257">
        <v>0</v>
      </c>
      <c r="I69" s="266">
        <v>0</v>
      </c>
      <c r="J69" s="255">
        <v>0</v>
      </c>
      <c r="K69" s="2"/>
    </row>
    <row r="70" spans="1:11" ht="27" customHeight="1">
      <c r="A70" s="26" t="s">
        <v>195</v>
      </c>
      <c r="B70" s="268"/>
      <c r="C70" s="56">
        <v>1</v>
      </c>
      <c r="D70" s="254">
        <v>0.503</v>
      </c>
      <c r="E70" s="255">
        <v>0</v>
      </c>
      <c r="F70" s="255">
        <v>0</v>
      </c>
      <c r="G70" s="257">
        <v>0</v>
      </c>
      <c r="H70" s="257">
        <v>0</v>
      </c>
      <c r="I70" s="266">
        <v>0</v>
      </c>
      <c r="J70" s="255">
        <v>0</v>
      </c>
      <c r="K70" s="2"/>
    </row>
    <row r="71" spans="1:11" ht="27" customHeight="1">
      <c r="A71" s="26" t="s">
        <v>196</v>
      </c>
      <c r="B71" s="268"/>
      <c r="C71" s="56">
        <v>1</v>
      </c>
      <c r="D71" s="254">
        <v>0.69599999999999995</v>
      </c>
      <c r="E71" s="255">
        <v>0</v>
      </c>
      <c r="F71" s="255">
        <v>0</v>
      </c>
      <c r="G71" s="257">
        <v>0</v>
      </c>
      <c r="H71" s="257">
        <v>0</v>
      </c>
      <c r="I71" s="266">
        <v>0</v>
      </c>
      <c r="J71" s="255">
        <v>0</v>
      </c>
      <c r="K71" s="2"/>
    </row>
    <row r="72" spans="1:11" ht="27" customHeight="1">
      <c r="A72" s="26" t="s">
        <v>197</v>
      </c>
      <c r="B72" s="268"/>
      <c r="C72" s="56">
        <v>1</v>
      </c>
      <c r="D72" s="254">
        <v>0.45900000000000002</v>
      </c>
      <c r="E72" s="255">
        <v>0</v>
      </c>
      <c r="F72" s="255">
        <v>0</v>
      </c>
      <c r="G72" s="257">
        <v>0</v>
      </c>
      <c r="H72" s="257">
        <v>0</v>
      </c>
      <c r="I72" s="266">
        <v>0</v>
      </c>
      <c r="J72" s="255">
        <v>0</v>
      </c>
      <c r="K72" s="2"/>
    </row>
    <row r="73" spans="1:11" ht="27" customHeight="1">
      <c r="A73" s="26" t="s">
        <v>109</v>
      </c>
      <c r="B73" s="268"/>
      <c r="C73" s="56">
        <v>0</v>
      </c>
      <c r="D73" s="262">
        <v>3.3159999999999998</v>
      </c>
      <c r="E73" s="263">
        <v>0.498</v>
      </c>
      <c r="F73" s="260">
        <v>0.29099999999999998</v>
      </c>
      <c r="G73" s="257">
        <v>0</v>
      </c>
      <c r="H73" s="257">
        <v>0</v>
      </c>
      <c r="I73" s="265">
        <v>0</v>
      </c>
      <c r="J73" s="255">
        <v>0</v>
      </c>
      <c r="K73" s="2"/>
    </row>
    <row r="74" spans="1:11" ht="27" customHeight="1">
      <c r="A74" s="26" t="s">
        <v>570</v>
      </c>
      <c r="B74" s="268"/>
      <c r="C74" s="56">
        <v>8</v>
      </c>
      <c r="D74" s="254">
        <v>-0.25900000000000001</v>
      </c>
      <c r="E74" s="255">
        <v>0</v>
      </c>
      <c r="F74" s="255">
        <v>0</v>
      </c>
      <c r="G74" s="264">
        <v>0</v>
      </c>
      <c r="H74" s="257">
        <v>0</v>
      </c>
      <c r="I74" s="265">
        <v>0</v>
      </c>
      <c r="J74" s="255">
        <v>0</v>
      </c>
      <c r="K74" s="2"/>
    </row>
    <row r="75" spans="1:11" ht="27" customHeight="1">
      <c r="A75" s="26" t="s">
        <v>110</v>
      </c>
      <c r="B75" s="268"/>
      <c r="C75" s="56">
        <v>8</v>
      </c>
      <c r="D75" s="254">
        <v>-0.28599999999999998</v>
      </c>
      <c r="E75" s="255">
        <v>0</v>
      </c>
      <c r="F75" s="255">
        <v>0</v>
      </c>
      <c r="G75" s="264">
        <v>0</v>
      </c>
      <c r="H75" s="257">
        <v>0</v>
      </c>
      <c r="I75" s="265">
        <v>0</v>
      </c>
      <c r="J75" s="255">
        <v>0</v>
      </c>
      <c r="K75" s="2"/>
    </row>
    <row r="76" spans="1:11" ht="27" customHeight="1">
      <c r="A76" s="26" t="s">
        <v>111</v>
      </c>
      <c r="B76" s="268"/>
      <c r="C76" s="56">
        <v>0</v>
      </c>
      <c r="D76" s="254">
        <v>-0.25900000000000001</v>
      </c>
      <c r="E76" s="255">
        <v>0</v>
      </c>
      <c r="F76" s="255">
        <v>0</v>
      </c>
      <c r="G76" s="264">
        <v>0</v>
      </c>
      <c r="H76" s="257">
        <v>0</v>
      </c>
      <c r="I76" s="265">
        <v>0</v>
      </c>
      <c r="J76" s="254">
        <v>4.9000000000000002E-2</v>
      </c>
      <c r="K76" s="2"/>
    </row>
    <row r="77" spans="1:11" ht="27" customHeight="1">
      <c r="A77" s="26" t="s">
        <v>112</v>
      </c>
      <c r="B77" s="268"/>
      <c r="C77" s="56">
        <v>0</v>
      </c>
      <c r="D77" s="258">
        <v>-1.4810000000000001</v>
      </c>
      <c r="E77" s="259">
        <v>-0.28799999999999998</v>
      </c>
      <c r="F77" s="260">
        <v>-2.5000000000000001E-2</v>
      </c>
      <c r="G77" s="264">
        <v>0</v>
      </c>
      <c r="H77" s="257">
        <v>0</v>
      </c>
      <c r="I77" s="265">
        <v>0</v>
      </c>
      <c r="J77" s="254">
        <v>4.9000000000000002E-2</v>
      </c>
      <c r="K77" s="2"/>
    </row>
    <row r="78" spans="1:11" ht="27" customHeight="1">
      <c r="A78" s="26" t="s">
        <v>113</v>
      </c>
      <c r="B78" s="268"/>
      <c r="C78" s="56">
        <v>0</v>
      </c>
      <c r="D78" s="254">
        <v>-0.28599999999999998</v>
      </c>
      <c r="E78" s="255">
        <v>0</v>
      </c>
      <c r="F78" s="255">
        <v>0</v>
      </c>
      <c r="G78" s="264">
        <v>0</v>
      </c>
      <c r="H78" s="257">
        <v>0</v>
      </c>
      <c r="I78" s="265">
        <v>0</v>
      </c>
      <c r="J78" s="254">
        <v>5.7000000000000002E-2</v>
      </c>
      <c r="K78" s="2"/>
    </row>
    <row r="79" spans="1:11" ht="27" customHeight="1">
      <c r="A79" s="26" t="s">
        <v>114</v>
      </c>
      <c r="B79" s="268"/>
      <c r="C79" s="56">
        <v>0</v>
      </c>
      <c r="D79" s="258">
        <v>-1.643</v>
      </c>
      <c r="E79" s="259">
        <v>-0.314</v>
      </c>
      <c r="F79" s="260">
        <v>-2.7E-2</v>
      </c>
      <c r="G79" s="264">
        <v>0</v>
      </c>
      <c r="H79" s="257">
        <v>0</v>
      </c>
      <c r="I79" s="265">
        <v>0</v>
      </c>
      <c r="J79" s="254">
        <v>5.7000000000000002E-2</v>
      </c>
      <c r="K79" s="2"/>
    </row>
    <row r="80" spans="1:11" ht="27" customHeight="1">
      <c r="A80" s="26" t="s">
        <v>115</v>
      </c>
      <c r="B80" s="268"/>
      <c r="C80" s="56">
        <v>0</v>
      </c>
      <c r="D80" s="254">
        <v>-0.34499999999999997</v>
      </c>
      <c r="E80" s="255">
        <v>0</v>
      </c>
      <c r="F80" s="255">
        <v>0</v>
      </c>
      <c r="G80" s="256">
        <v>115.34</v>
      </c>
      <c r="H80" s="257">
        <v>0</v>
      </c>
      <c r="I80" s="265">
        <v>0</v>
      </c>
      <c r="J80" s="254">
        <v>8.1000000000000003E-2</v>
      </c>
      <c r="K80" s="2"/>
    </row>
    <row r="81" spans="1:11" ht="27" customHeight="1">
      <c r="A81" s="26" t="s">
        <v>116</v>
      </c>
      <c r="B81" s="268"/>
      <c r="C81" s="56">
        <v>0</v>
      </c>
      <c r="D81" s="258">
        <v>-2.0720000000000001</v>
      </c>
      <c r="E81" s="259">
        <v>-0.35799999999999998</v>
      </c>
      <c r="F81" s="260">
        <v>-0.03</v>
      </c>
      <c r="G81" s="256">
        <v>115.34</v>
      </c>
      <c r="H81" s="257">
        <v>0</v>
      </c>
      <c r="I81" s="265">
        <v>0</v>
      </c>
      <c r="J81" s="254">
        <v>8.1000000000000003E-2</v>
      </c>
      <c r="K81" s="2"/>
    </row>
    <row r="82" spans="1:11" ht="27" customHeight="1">
      <c r="A82" s="26" t="s">
        <v>62</v>
      </c>
      <c r="B82" s="268"/>
      <c r="C82" s="56">
        <v>1</v>
      </c>
      <c r="D82" s="254">
        <v>0.37</v>
      </c>
      <c r="E82" s="255">
        <v>0</v>
      </c>
      <c r="F82" s="255">
        <v>0</v>
      </c>
      <c r="G82" s="256">
        <v>1.34</v>
      </c>
      <c r="H82" s="257">
        <v>0</v>
      </c>
      <c r="I82" s="265">
        <v>0</v>
      </c>
      <c r="J82" s="255">
        <v>0</v>
      </c>
      <c r="K82" s="2"/>
    </row>
    <row r="83" spans="1:11" ht="27" customHeight="1">
      <c r="A83" s="26" t="s">
        <v>63</v>
      </c>
      <c r="B83" s="268"/>
      <c r="C83" s="56">
        <v>2</v>
      </c>
      <c r="D83" s="254">
        <v>0.42099999999999999</v>
      </c>
      <c r="E83" s="254">
        <v>0.20599999999999999</v>
      </c>
      <c r="F83" s="255">
        <v>0</v>
      </c>
      <c r="G83" s="256">
        <v>1.34</v>
      </c>
      <c r="H83" s="257">
        <v>0</v>
      </c>
      <c r="I83" s="265">
        <v>0</v>
      </c>
      <c r="J83" s="255">
        <v>0</v>
      </c>
      <c r="K83" s="2"/>
    </row>
    <row r="84" spans="1:11" ht="27" customHeight="1">
      <c r="A84" s="26" t="s">
        <v>64</v>
      </c>
      <c r="B84" s="268"/>
      <c r="C84" s="56">
        <v>2</v>
      </c>
      <c r="D84" s="254">
        <v>0.23899999999999999</v>
      </c>
      <c r="E84" s="255">
        <v>0</v>
      </c>
      <c r="F84" s="255">
        <v>0</v>
      </c>
      <c r="G84" s="257">
        <v>0</v>
      </c>
      <c r="H84" s="257">
        <v>0</v>
      </c>
      <c r="I84" s="265">
        <v>0</v>
      </c>
      <c r="J84" s="255">
        <v>0</v>
      </c>
      <c r="K84" s="2"/>
    </row>
    <row r="85" spans="1:11" ht="27" customHeight="1">
      <c r="A85" s="26" t="s">
        <v>65</v>
      </c>
      <c r="B85" s="268"/>
      <c r="C85" s="56">
        <v>3</v>
      </c>
      <c r="D85" s="254">
        <v>0.42299999999999999</v>
      </c>
      <c r="E85" s="255">
        <v>0</v>
      </c>
      <c r="F85" s="255">
        <v>0</v>
      </c>
      <c r="G85" s="256">
        <v>1.42</v>
      </c>
      <c r="H85" s="257">
        <v>0</v>
      </c>
      <c r="I85" s="265">
        <v>0</v>
      </c>
      <c r="J85" s="255">
        <v>0</v>
      </c>
      <c r="K85" s="2"/>
    </row>
    <row r="86" spans="1:11" ht="27" customHeight="1">
      <c r="A86" s="26" t="s">
        <v>66</v>
      </c>
      <c r="B86" s="268"/>
      <c r="C86" s="56">
        <v>4</v>
      </c>
      <c r="D86" s="254">
        <v>0.46300000000000002</v>
      </c>
      <c r="E86" s="254">
        <v>0.22</v>
      </c>
      <c r="F86" s="255">
        <v>0</v>
      </c>
      <c r="G86" s="256">
        <v>1.42</v>
      </c>
      <c r="H86" s="257">
        <v>0</v>
      </c>
      <c r="I86" s="265">
        <v>0</v>
      </c>
      <c r="J86" s="255">
        <v>0</v>
      </c>
      <c r="K86" s="2"/>
    </row>
    <row r="87" spans="1:11" ht="27" customHeight="1">
      <c r="A87" s="26" t="s">
        <v>67</v>
      </c>
      <c r="B87" s="268"/>
      <c r="C87" s="56">
        <v>4</v>
      </c>
      <c r="D87" s="254">
        <v>0.248</v>
      </c>
      <c r="E87" s="255">
        <v>0</v>
      </c>
      <c r="F87" s="255">
        <v>0</v>
      </c>
      <c r="G87" s="257">
        <v>0</v>
      </c>
      <c r="H87" s="257">
        <v>0</v>
      </c>
      <c r="I87" s="265">
        <v>0</v>
      </c>
      <c r="J87" s="255">
        <v>0</v>
      </c>
      <c r="K87" s="2"/>
    </row>
    <row r="88" spans="1:11" ht="27" customHeight="1">
      <c r="A88" s="26" t="s">
        <v>68</v>
      </c>
      <c r="B88" s="268"/>
      <c r="C88" s="56" t="s">
        <v>20</v>
      </c>
      <c r="D88" s="254">
        <v>0.41299999999999998</v>
      </c>
      <c r="E88" s="254">
        <v>0.20300000000000001</v>
      </c>
      <c r="F88" s="255">
        <v>0</v>
      </c>
      <c r="G88" s="256">
        <v>8.77</v>
      </c>
      <c r="H88" s="257">
        <v>0</v>
      </c>
      <c r="I88" s="265">
        <v>0</v>
      </c>
      <c r="J88" s="255">
        <v>0</v>
      </c>
      <c r="K88" s="2"/>
    </row>
    <row r="89" spans="1:11" ht="27" customHeight="1">
      <c r="A89" s="26" t="s">
        <v>117</v>
      </c>
      <c r="B89" s="268"/>
      <c r="C89" s="56" t="s">
        <v>20</v>
      </c>
      <c r="D89" s="254">
        <v>0.54</v>
      </c>
      <c r="E89" s="254">
        <v>0.32500000000000001</v>
      </c>
      <c r="F89" s="255">
        <v>0</v>
      </c>
      <c r="G89" s="256">
        <v>6.47</v>
      </c>
      <c r="H89" s="257">
        <v>0</v>
      </c>
      <c r="I89" s="265">
        <v>0</v>
      </c>
      <c r="J89" s="255">
        <v>0</v>
      </c>
      <c r="K89" s="2"/>
    </row>
    <row r="90" spans="1:11" ht="27" customHeight="1">
      <c r="A90" s="26" t="s">
        <v>118</v>
      </c>
      <c r="B90" s="268"/>
      <c r="C90" s="56" t="s">
        <v>20</v>
      </c>
      <c r="D90" s="254">
        <v>0.64400000000000002</v>
      </c>
      <c r="E90" s="254">
        <v>0.39700000000000002</v>
      </c>
      <c r="F90" s="255">
        <v>0</v>
      </c>
      <c r="G90" s="256">
        <v>121.28</v>
      </c>
      <c r="H90" s="257">
        <v>0</v>
      </c>
      <c r="I90" s="265">
        <v>0</v>
      </c>
      <c r="J90" s="255">
        <v>0</v>
      </c>
      <c r="K90" s="2"/>
    </row>
    <row r="91" spans="1:11" ht="27" customHeight="1">
      <c r="A91" s="26" t="s">
        <v>571</v>
      </c>
      <c r="B91" s="268"/>
      <c r="C91" s="56">
        <v>0</v>
      </c>
      <c r="D91" s="258">
        <v>1.0049999999999999</v>
      </c>
      <c r="E91" s="259">
        <v>0.34599999999999997</v>
      </c>
      <c r="F91" s="260">
        <v>0.20100000000000001</v>
      </c>
      <c r="G91" s="256">
        <v>1.34</v>
      </c>
      <c r="H91" s="257">
        <v>0</v>
      </c>
      <c r="I91" s="265">
        <v>0</v>
      </c>
      <c r="J91" s="255">
        <v>0</v>
      </c>
      <c r="K91" s="2"/>
    </row>
    <row r="92" spans="1:11" ht="27" customHeight="1">
      <c r="A92" s="26" t="s">
        <v>572</v>
      </c>
      <c r="B92" s="268"/>
      <c r="C92" s="56">
        <v>0</v>
      </c>
      <c r="D92" s="258">
        <v>1.22</v>
      </c>
      <c r="E92" s="259">
        <v>0.38800000000000001</v>
      </c>
      <c r="F92" s="260">
        <v>0.20499999999999999</v>
      </c>
      <c r="G92" s="256">
        <v>1.42</v>
      </c>
      <c r="H92" s="257">
        <v>0</v>
      </c>
      <c r="I92" s="265">
        <v>0</v>
      </c>
      <c r="J92" s="255">
        <v>0</v>
      </c>
      <c r="K92" s="2"/>
    </row>
    <row r="93" spans="1:11" ht="27" customHeight="1">
      <c r="A93" s="26" t="s">
        <v>69</v>
      </c>
      <c r="B93" s="268"/>
      <c r="C93" s="56">
        <v>0</v>
      </c>
      <c r="D93" s="258">
        <v>0.82299999999999995</v>
      </c>
      <c r="E93" s="259">
        <v>0.307</v>
      </c>
      <c r="F93" s="260">
        <v>0.19700000000000001</v>
      </c>
      <c r="G93" s="256">
        <v>3.91</v>
      </c>
      <c r="H93" s="256">
        <v>0.27</v>
      </c>
      <c r="I93" s="261">
        <v>0.57999999999999996</v>
      </c>
      <c r="J93" s="254">
        <v>2.7E-2</v>
      </c>
      <c r="K93" s="2"/>
    </row>
    <row r="94" spans="1:11" ht="27" customHeight="1">
      <c r="A94" s="26" t="s">
        <v>70</v>
      </c>
      <c r="B94" s="268"/>
      <c r="C94" s="56">
        <v>0</v>
      </c>
      <c r="D94" s="258">
        <v>1.1479999999999999</v>
      </c>
      <c r="E94" s="259">
        <v>0.45600000000000002</v>
      </c>
      <c r="F94" s="260">
        <v>0.32200000000000001</v>
      </c>
      <c r="G94" s="256">
        <v>6.47</v>
      </c>
      <c r="H94" s="256">
        <v>0.51</v>
      </c>
      <c r="I94" s="261">
        <v>0.8</v>
      </c>
      <c r="J94" s="254">
        <v>2.9000000000000001E-2</v>
      </c>
      <c r="K94" s="2"/>
    </row>
    <row r="95" spans="1:11" ht="27" customHeight="1">
      <c r="A95" s="26" t="s">
        <v>71</v>
      </c>
      <c r="B95" s="268"/>
      <c r="C95" s="56">
        <v>0</v>
      </c>
      <c r="D95" s="258">
        <v>1.1439999999999999</v>
      </c>
      <c r="E95" s="259">
        <v>0.502</v>
      </c>
      <c r="F95" s="260">
        <v>0.39300000000000002</v>
      </c>
      <c r="G95" s="256">
        <v>77.400000000000006</v>
      </c>
      <c r="H95" s="256">
        <v>0.77</v>
      </c>
      <c r="I95" s="261">
        <v>1.23</v>
      </c>
      <c r="J95" s="254">
        <v>2.4E-2</v>
      </c>
      <c r="K95" s="2"/>
    </row>
    <row r="96" spans="1:11" ht="27" customHeight="1">
      <c r="A96" s="26" t="s">
        <v>198</v>
      </c>
      <c r="B96" s="268"/>
      <c r="C96" s="56">
        <v>8</v>
      </c>
      <c r="D96" s="254">
        <v>0.32800000000000001</v>
      </c>
      <c r="E96" s="255">
        <v>0</v>
      </c>
      <c r="F96" s="255">
        <v>0</v>
      </c>
      <c r="G96" s="257">
        <v>0</v>
      </c>
      <c r="H96" s="257">
        <v>0</v>
      </c>
      <c r="I96" s="266">
        <v>0</v>
      </c>
      <c r="J96" s="255">
        <v>0</v>
      </c>
      <c r="K96" s="2"/>
    </row>
    <row r="97" spans="1:11" ht="27" customHeight="1">
      <c r="A97" s="26" t="s">
        <v>199</v>
      </c>
      <c r="B97" s="268"/>
      <c r="C97" s="56">
        <v>1</v>
      </c>
      <c r="D97" s="254">
        <v>0.34799999999999998</v>
      </c>
      <c r="E97" s="255">
        <v>0</v>
      </c>
      <c r="F97" s="255">
        <v>0</v>
      </c>
      <c r="G97" s="257">
        <v>0</v>
      </c>
      <c r="H97" s="257">
        <v>0</v>
      </c>
      <c r="I97" s="266">
        <v>0</v>
      </c>
      <c r="J97" s="255">
        <v>0</v>
      </c>
      <c r="K97" s="2"/>
    </row>
    <row r="98" spans="1:11" ht="27" customHeight="1">
      <c r="A98" s="26" t="s">
        <v>200</v>
      </c>
      <c r="B98" s="268"/>
      <c r="C98" s="56">
        <v>1</v>
      </c>
      <c r="D98" s="254">
        <v>0.48199999999999998</v>
      </c>
      <c r="E98" s="255">
        <v>0</v>
      </c>
      <c r="F98" s="255">
        <v>0</v>
      </c>
      <c r="G98" s="257">
        <v>0</v>
      </c>
      <c r="H98" s="257">
        <v>0</v>
      </c>
      <c r="I98" s="266">
        <v>0</v>
      </c>
      <c r="J98" s="255">
        <v>0</v>
      </c>
      <c r="K98" s="2"/>
    </row>
    <row r="99" spans="1:11" ht="27" customHeight="1">
      <c r="A99" s="26" t="s">
        <v>201</v>
      </c>
      <c r="B99" s="268"/>
      <c r="C99" s="56">
        <v>1</v>
      </c>
      <c r="D99" s="254">
        <v>0.318</v>
      </c>
      <c r="E99" s="255">
        <v>0</v>
      </c>
      <c r="F99" s="255">
        <v>0</v>
      </c>
      <c r="G99" s="257">
        <v>0</v>
      </c>
      <c r="H99" s="257">
        <v>0</v>
      </c>
      <c r="I99" s="266">
        <v>0</v>
      </c>
      <c r="J99" s="255">
        <v>0</v>
      </c>
      <c r="K99" s="2"/>
    </row>
    <row r="100" spans="1:11" ht="27" customHeight="1">
      <c r="A100" s="26" t="s">
        <v>72</v>
      </c>
      <c r="B100" s="268"/>
      <c r="C100" s="56">
        <v>0</v>
      </c>
      <c r="D100" s="262">
        <v>2.2959999999999998</v>
      </c>
      <c r="E100" s="263">
        <v>0.34499999999999997</v>
      </c>
      <c r="F100" s="260">
        <v>0.20100000000000001</v>
      </c>
      <c r="G100" s="257">
        <v>0</v>
      </c>
      <c r="H100" s="257">
        <v>0</v>
      </c>
      <c r="I100" s="265">
        <v>0</v>
      </c>
      <c r="J100" s="255">
        <v>0</v>
      </c>
      <c r="K100" s="2"/>
    </row>
    <row r="101" spans="1:11" ht="27" customHeight="1">
      <c r="A101" s="26" t="s">
        <v>573</v>
      </c>
      <c r="B101" s="268"/>
      <c r="C101" s="56">
        <v>8</v>
      </c>
      <c r="D101" s="254">
        <v>-0.18</v>
      </c>
      <c r="E101" s="255">
        <v>0</v>
      </c>
      <c r="F101" s="255">
        <v>0</v>
      </c>
      <c r="G101" s="264">
        <v>0</v>
      </c>
      <c r="H101" s="257">
        <v>0</v>
      </c>
      <c r="I101" s="265">
        <v>0</v>
      </c>
      <c r="J101" s="255">
        <v>0</v>
      </c>
      <c r="K101" s="2"/>
    </row>
    <row r="102" spans="1:11" ht="27" customHeight="1">
      <c r="A102" s="26" t="s">
        <v>73</v>
      </c>
      <c r="B102" s="268"/>
      <c r="C102" s="56">
        <v>8</v>
      </c>
      <c r="D102" s="254">
        <v>-0.19800000000000001</v>
      </c>
      <c r="E102" s="255">
        <v>0</v>
      </c>
      <c r="F102" s="255">
        <v>0</v>
      </c>
      <c r="G102" s="264">
        <v>0</v>
      </c>
      <c r="H102" s="257">
        <v>0</v>
      </c>
      <c r="I102" s="265">
        <v>0</v>
      </c>
      <c r="J102" s="255">
        <v>0</v>
      </c>
      <c r="K102" s="2"/>
    </row>
    <row r="103" spans="1:11" ht="27" customHeight="1">
      <c r="A103" s="26" t="s">
        <v>74</v>
      </c>
      <c r="B103" s="268"/>
      <c r="C103" s="56">
        <v>0</v>
      </c>
      <c r="D103" s="254">
        <v>-0.18</v>
      </c>
      <c r="E103" s="255">
        <v>0</v>
      </c>
      <c r="F103" s="255">
        <v>0</v>
      </c>
      <c r="G103" s="264">
        <v>0</v>
      </c>
      <c r="H103" s="257">
        <v>0</v>
      </c>
      <c r="I103" s="265">
        <v>0</v>
      </c>
      <c r="J103" s="254">
        <v>3.4000000000000002E-2</v>
      </c>
      <c r="K103" s="2"/>
    </row>
    <row r="104" spans="1:11" ht="27" customHeight="1">
      <c r="A104" s="26" t="s">
        <v>75</v>
      </c>
      <c r="B104" s="268"/>
      <c r="C104" s="56">
        <v>0</v>
      </c>
      <c r="D104" s="258">
        <v>-1.0249999999999999</v>
      </c>
      <c r="E104" s="259">
        <v>-0.19900000000000001</v>
      </c>
      <c r="F104" s="260">
        <v>-1.7999999999999999E-2</v>
      </c>
      <c r="G104" s="264">
        <v>0</v>
      </c>
      <c r="H104" s="257">
        <v>0</v>
      </c>
      <c r="I104" s="265">
        <v>0</v>
      </c>
      <c r="J104" s="254">
        <v>3.4000000000000002E-2</v>
      </c>
      <c r="K104" s="2"/>
    </row>
    <row r="105" spans="1:11" ht="27" customHeight="1">
      <c r="A105" s="26" t="s">
        <v>76</v>
      </c>
      <c r="B105" s="268"/>
      <c r="C105" s="56">
        <v>0</v>
      </c>
      <c r="D105" s="254">
        <v>-0.19800000000000001</v>
      </c>
      <c r="E105" s="255">
        <v>0</v>
      </c>
      <c r="F105" s="255">
        <v>0</v>
      </c>
      <c r="G105" s="264">
        <v>0</v>
      </c>
      <c r="H105" s="257">
        <v>0</v>
      </c>
      <c r="I105" s="265">
        <v>0</v>
      </c>
      <c r="J105" s="254">
        <v>3.9E-2</v>
      </c>
      <c r="K105" s="2"/>
    </row>
    <row r="106" spans="1:11" ht="27" customHeight="1">
      <c r="A106" s="26" t="s">
        <v>77</v>
      </c>
      <c r="B106" s="268"/>
      <c r="C106" s="56">
        <v>0</v>
      </c>
      <c r="D106" s="258">
        <v>-1.137</v>
      </c>
      <c r="E106" s="259">
        <v>-0.217</v>
      </c>
      <c r="F106" s="260">
        <v>-1.9E-2</v>
      </c>
      <c r="G106" s="264">
        <v>0</v>
      </c>
      <c r="H106" s="257">
        <v>0</v>
      </c>
      <c r="I106" s="265">
        <v>0</v>
      </c>
      <c r="J106" s="254">
        <v>3.9E-2</v>
      </c>
      <c r="K106" s="2"/>
    </row>
    <row r="107" spans="1:11" ht="27" customHeight="1">
      <c r="A107" s="26" t="s">
        <v>78</v>
      </c>
      <c r="B107" s="268"/>
      <c r="C107" s="56">
        <v>0</v>
      </c>
      <c r="D107" s="254">
        <v>-0.23899999999999999</v>
      </c>
      <c r="E107" s="255">
        <v>0</v>
      </c>
      <c r="F107" s="255">
        <v>0</v>
      </c>
      <c r="G107" s="256">
        <v>79.849999999999994</v>
      </c>
      <c r="H107" s="257">
        <v>0</v>
      </c>
      <c r="I107" s="265">
        <v>0</v>
      </c>
      <c r="J107" s="254">
        <v>5.6000000000000001E-2</v>
      </c>
      <c r="K107" s="2"/>
    </row>
    <row r="108" spans="1:11" ht="27" customHeight="1">
      <c r="A108" s="26" t="s">
        <v>79</v>
      </c>
      <c r="B108" s="268"/>
      <c r="C108" s="56">
        <v>0</v>
      </c>
      <c r="D108" s="258">
        <v>-1.4339999999999999</v>
      </c>
      <c r="E108" s="259">
        <v>-0.248</v>
      </c>
      <c r="F108" s="260">
        <v>-2.1000000000000001E-2</v>
      </c>
      <c r="G108" s="256">
        <v>79.849999999999994</v>
      </c>
      <c r="H108" s="257">
        <v>0</v>
      </c>
      <c r="I108" s="265">
        <v>0</v>
      </c>
      <c r="J108" s="254">
        <v>5.6000000000000001E-2</v>
      </c>
      <c r="K108" s="2"/>
    </row>
    <row r="109" spans="1:11" ht="27" customHeight="1">
      <c r="A109" s="26" t="s">
        <v>119</v>
      </c>
      <c r="B109" s="268"/>
      <c r="C109" s="56">
        <v>1</v>
      </c>
      <c r="D109" s="254">
        <v>0.249</v>
      </c>
      <c r="E109" s="255">
        <v>0</v>
      </c>
      <c r="F109" s="255">
        <v>0</v>
      </c>
      <c r="G109" s="256">
        <v>0.9</v>
      </c>
      <c r="H109" s="257">
        <v>0</v>
      </c>
      <c r="I109" s="265">
        <v>0</v>
      </c>
      <c r="J109" s="255">
        <v>0</v>
      </c>
      <c r="K109" s="2"/>
    </row>
    <row r="110" spans="1:11" ht="27" customHeight="1">
      <c r="A110" s="26" t="s">
        <v>120</v>
      </c>
      <c r="B110" s="268"/>
      <c r="C110" s="56">
        <v>2</v>
      </c>
      <c r="D110" s="254">
        <v>0.28399999999999997</v>
      </c>
      <c r="E110" s="254">
        <v>0.13900000000000001</v>
      </c>
      <c r="F110" s="255">
        <v>0</v>
      </c>
      <c r="G110" s="256">
        <v>0.9</v>
      </c>
      <c r="H110" s="257">
        <v>0</v>
      </c>
      <c r="I110" s="265">
        <v>0</v>
      </c>
      <c r="J110" s="255">
        <v>0</v>
      </c>
      <c r="K110" s="2"/>
    </row>
    <row r="111" spans="1:11" ht="27" customHeight="1">
      <c r="A111" s="26" t="s">
        <v>121</v>
      </c>
      <c r="B111" s="268"/>
      <c r="C111" s="56">
        <v>2</v>
      </c>
      <c r="D111" s="254">
        <v>0.161</v>
      </c>
      <c r="E111" s="255">
        <v>0</v>
      </c>
      <c r="F111" s="255">
        <v>0</v>
      </c>
      <c r="G111" s="257">
        <v>0</v>
      </c>
      <c r="H111" s="257">
        <v>0</v>
      </c>
      <c r="I111" s="265">
        <v>0</v>
      </c>
      <c r="J111" s="255">
        <v>0</v>
      </c>
      <c r="K111" s="2"/>
    </row>
    <row r="112" spans="1:11" ht="27" customHeight="1">
      <c r="A112" s="26" t="s">
        <v>122</v>
      </c>
      <c r="B112" s="268"/>
      <c r="C112" s="56">
        <v>3</v>
      </c>
      <c r="D112" s="254">
        <v>0.28499999999999998</v>
      </c>
      <c r="E112" s="255">
        <v>0</v>
      </c>
      <c r="F112" s="255">
        <v>0</v>
      </c>
      <c r="G112" s="256">
        <v>0.95</v>
      </c>
      <c r="H112" s="257">
        <v>0</v>
      </c>
      <c r="I112" s="265">
        <v>0</v>
      </c>
      <c r="J112" s="255">
        <v>0</v>
      </c>
      <c r="K112" s="2"/>
    </row>
    <row r="113" spans="1:11" ht="27" customHeight="1">
      <c r="A113" s="26" t="s">
        <v>123</v>
      </c>
      <c r="B113" s="268"/>
      <c r="C113" s="56">
        <v>4</v>
      </c>
      <c r="D113" s="254">
        <v>0.312</v>
      </c>
      <c r="E113" s="254">
        <v>0.14799999999999999</v>
      </c>
      <c r="F113" s="255">
        <v>0</v>
      </c>
      <c r="G113" s="256">
        <v>0.95</v>
      </c>
      <c r="H113" s="257">
        <v>0</v>
      </c>
      <c r="I113" s="265">
        <v>0</v>
      </c>
      <c r="J113" s="255">
        <v>0</v>
      </c>
      <c r="K113" s="2"/>
    </row>
    <row r="114" spans="1:11" ht="27" customHeight="1">
      <c r="A114" s="26" t="s">
        <v>124</v>
      </c>
      <c r="B114" s="268"/>
      <c r="C114" s="56">
        <v>4</v>
      </c>
      <c r="D114" s="254">
        <v>0.16700000000000001</v>
      </c>
      <c r="E114" s="255">
        <v>0</v>
      </c>
      <c r="F114" s="255">
        <v>0</v>
      </c>
      <c r="G114" s="257">
        <v>0</v>
      </c>
      <c r="H114" s="257">
        <v>0</v>
      </c>
      <c r="I114" s="265">
        <v>0</v>
      </c>
      <c r="J114" s="255">
        <v>0</v>
      </c>
      <c r="K114" s="2"/>
    </row>
    <row r="115" spans="1:11" ht="27" customHeight="1">
      <c r="A115" s="26" t="s">
        <v>125</v>
      </c>
      <c r="B115" s="268"/>
      <c r="C115" s="56" t="s">
        <v>20</v>
      </c>
      <c r="D115" s="254">
        <v>0.27800000000000002</v>
      </c>
      <c r="E115" s="254">
        <v>0.13600000000000001</v>
      </c>
      <c r="F115" s="255">
        <v>0</v>
      </c>
      <c r="G115" s="256">
        <v>5.9</v>
      </c>
      <c r="H115" s="257">
        <v>0</v>
      </c>
      <c r="I115" s="265">
        <v>0</v>
      </c>
      <c r="J115" s="255">
        <v>0</v>
      </c>
      <c r="K115" s="2"/>
    </row>
    <row r="116" spans="1:11" ht="27" customHeight="1">
      <c r="A116" s="26" t="s">
        <v>126</v>
      </c>
      <c r="B116" s="268"/>
      <c r="C116" s="56" t="s">
        <v>20</v>
      </c>
      <c r="D116" s="254">
        <v>0.36399999999999999</v>
      </c>
      <c r="E116" s="254">
        <v>0.219</v>
      </c>
      <c r="F116" s="255">
        <v>0</v>
      </c>
      <c r="G116" s="256">
        <v>4.3499999999999996</v>
      </c>
      <c r="H116" s="257">
        <v>0</v>
      </c>
      <c r="I116" s="265">
        <v>0</v>
      </c>
      <c r="J116" s="255">
        <v>0</v>
      </c>
      <c r="K116" s="2"/>
    </row>
    <row r="117" spans="1:11" ht="27" customHeight="1">
      <c r="A117" s="26" t="s">
        <v>127</v>
      </c>
      <c r="B117" s="268"/>
      <c r="C117" s="56" t="s">
        <v>20</v>
      </c>
      <c r="D117" s="254">
        <v>0.433</v>
      </c>
      <c r="E117" s="254">
        <v>0.26700000000000002</v>
      </c>
      <c r="F117" s="255">
        <v>0</v>
      </c>
      <c r="G117" s="256">
        <v>81.63</v>
      </c>
      <c r="H117" s="257">
        <v>0</v>
      </c>
      <c r="I117" s="265">
        <v>0</v>
      </c>
      <c r="J117" s="255">
        <v>0</v>
      </c>
      <c r="K117" s="2"/>
    </row>
    <row r="118" spans="1:11" ht="27" customHeight="1">
      <c r="A118" s="26" t="s">
        <v>574</v>
      </c>
      <c r="B118" s="268"/>
      <c r="C118" s="56">
        <v>0</v>
      </c>
      <c r="D118" s="258">
        <v>0.67600000000000005</v>
      </c>
      <c r="E118" s="259">
        <v>0.23300000000000001</v>
      </c>
      <c r="F118" s="260">
        <v>0.13500000000000001</v>
      </c>
      <c r="G118" s="256">
        <v>0.9</v>
      </c>
      <c r="H118" s="257">
        <v>0</v>
      </c>
      <c r="I118" s="265">
        <v>0</v>
      </c>
      <c r="J118" s="255">
        <v>0</v>
      </c>
      <c r="K118" s="2"/>
    </row>
    <row r="119" spans="1:11" ht="27" customHeight="1">
      <c r="A119" s="26" t="s">
        <v>575</v>
      </c>
      <c r="B119" s="268"/>
      <c r="C119" s="56">
        <v>0</v>
      </c>
      <c r="D119" s="258">
        <v>0.82099999999999995</v>
      </c>
      <c r="E119" s="259">
        <v>0.26100000000000001</v>
      </c>
      <c r="F119" s="260">
        <v>0.13800000000000001</v>
      </c>
      <c r="G119" s="256">
        <v>0.95</v>
      </c>
      <c r="H119" s="257">
        <v>0</v>
      </c>
      <c r="I119" s="265">
        <v>0</v>
      </c>
      <c r="J119" s="255">
        <v>0</v>
      </c>
      <c r="K119" s="2"/>
    </row>
    <row r="120" spans="1:11" ht="27" customHeight="1">
      <c r="A120" s="26" t="s">
        <v>128</v>
      </c>
      <c r="B120" s="268"/>
      <c r="C120" s="56">
        <v>0</v>
      </c>
      <c r="D120" s="258">
        <v>0.55400000000000005</v>
      </c>
      <c r="E120" s="259">
        <v>0.20699999999999999</v>
      </c>
      <c r="F120" s="260">
        <v>0.13300000000000001</v>
      </c>
      <c r="G120" s="256">
        <v>2.63</v>
      </c>
      <c r="H120" s="256">
        <v>0.18</v>
      </c>
      <c r="I120" s="261">
        <v>0.39</v>
      </c>
      <c r="J120" s="254">
        <v>1.7999999999999999E-2</v>
      </c>
      <c r="K120" s="2"/>
    </row>
    <row r="121" spans="1:11" ht="27" customHeight="1">
      <c r="A121" s="26" t="s">
        <v>129</v>
      </c>
      <c r="B121" s="268"/>
      <c r="C121" s="56">
        <v>0</v>
      </c>
      <c r="D121" s="258">
        <v>0.77200000000000002</v>
      </c>
      <c r="E121" s="259">
        <v>0.307</v>
      </c>
      <c r="F121" s="260">
        <v>0.216</v>
      </c>
      <c r="G121" s="256">
        <v>4.3499999999999996</v>
      </c>
      <c r="H121" s="256">
        <v>0.35</v>
      </c>
      <c r="I121" s="261">
        <v>0.54</v>
      </c>
      <c r="J121" s="254">
        <v>1.9E-2</v>
      </c>
      <c r="K121" s="2"/>
    </row>
    <row r="122" spans="1:11" ht="27" customHeight="1">
      <c r="A122" s="26" t="s">
        <v>130</v>
      </c>
      <c r="B122" s="268"/>
      <c r="C122" s="56">
        <v>0</v>
      </c>
      <c r="D122" s="258">
        <v>0.77</v>
      </c>
      <c r="E122" s="259">
        <v>0.33800000000000002</v>
      </c>
      <c r="F122" s="260">
        <v>0.26400000000000001</v>
      </c>
      <c r="G122" s="256">
        <v>52.09</v>
      </c>
      <c r="H122" s="256">
        <v>0.52</v>
      </c>
      <c r="I122" s="261">
        <v>0.83</v>
      </c>
      <c r="J122" s="254">
        <v>1.6E-2</v>
      </c>
      <c r="K122" s="2"/>
    </row>
    <row r="123" spans="1:11" ht="27" customHeight="1">
      <c r="A123" s="26" t="s">
        <v>202</v>
      </c>
      <c r="B123" s="268"/>
      <c r="C123" s="56">
        <v>8</v>
      </c>
      <c r="D123" s="254">
        <v>0.221</v>
      </c>
      <c r="E123" s="255">
        <v>0</v>
      </c>
      <c r="F123" s="255">
        <v>0</v>
      </c>
      <c r="G123" s="257">
        <v>0</v>
      </c>
      <c r="H123" s="257">
        <v>0</v>
      </c>
      <c r="I123" s="266">
        <v>0</v>
      </c>
      <c r="J123" s="255">
        <v>0</v>
      </c>
      <c r="K123" s="2"/>
    </row>
    <row r="124" spans="1:11" ht="27" customHeight="1">
      <c r="A124" s="26" t="s">
        <v>203</v>
      </c>
      <c r="B124" s="268"/>
      <c r="C124" s="56">
        <v>1</v>
      </c>
      <c r="D124" s="254">
        <v>0.23400000000000001</v>
      </c>
      <c r="E124" s="255">
        <v>0</v>
      </c>
      <c r="F124" s="255">
        <v>0</v>
      </c>
      <c r="G124" s="257">
        <v>0</v>
      </c>
      <c r="H124" s="257">
        <v>0</v>
      </c>
      <c r="I124" s="266">
        <v>0</v>
      </c>
      <c r="J124" s="255">
        <v>0</v>
      </c>
      <c r="K124" s="2"/>
    </row>
    <row r="125" spans="1:11" ht="27" customHeight="1">
      <c r="A125" s="26" t="s">
        <v>204</v>
      </c>
      <c r="B125" s="268"/>
      <c r="C125" s="56">
        <v>1</v>
      </c>
      <c r="D125" s="254">
        <v>0.32400000000000001</v>
      </c>
      <c r="E125" s="255">
        <v>0</v>
      </c>
      <c r="F125" s="255">
        <v>0</v>
      </c>
      <c r="G125" s="257">
        <v>0</v>
      </c>
      <c r="H125" s="257">
        <v>0</v>
      </c>
      <c r="I125" s="266">
        <v>0</v>
      </c>
      <c r="J125" s="255">
        <v>0</v>
      </c>
      <c r="K125" s="2"/>
    </row>
    <row r="126" spans="1:11" ht="27" customHeight="1">
      <c r="A126" s="26" t="s">
        <v>205</v>
      </c>
      <c r="B126" s="268"/>
      <c r="C126" s="56">
        <v>1</v>
      </c>
      <c r="D126" s="254">
        <v>0.214</v>
      </c>
      <c r="E126" s="255">
        <v>0</v>
      </c>
      <c r="F126" s="255">
        <v>0</v>
      </c>
      <c r="G126" s="257">
        <v>0</v>
      </c>
      <c r="H126" s="257">
        <v>0</v>
      </c>
      <c r="I126" s="266">
        <v>0</v>
      </c>
      <c r="J126" s="255">
        <v>0</v>
      </c>
      <c r="K126" s="2"/>
    </row>
    <row r="127" spans="1:11" ht="27" customHeight="1">
      <c r="A127" s="26" t="s">
        <v>131</v>
      </c>
      <c r="B127" s="268"/>
      <c r="C127" s="56">
        <v>0</v>
      </c>
      <c r="D127" s="262">
        <v>1.5449999999999999</v>
      </c>
      <c r="E127" s="263">
        <v>0.23200000000000001</v>
      </c>
      <c r="F127" s="260">
        <v>0.13500000000000001</v>
      </c>
      <c r="G127" s="257">
        <v>0</v>
      </c>
      <c r="H127" s="257">
        <v>0</v>
      </c>
      <c r="I127" s="265">
        <v>0</v>
      </c>
      <c r="J127" s="255">
        <v>0</v>
      </c>
      <c r="K127" s="2"/>
    </row>
    <row r="128" spans="1:11" ht="27" customHeight="1">
      <c r="A128" s="26" t="s">
        <v>576</v>
      </c>
      <c r="B128" s="268"/>
      <c r="C128" s="56">
        <v>8</v>
      </c>
      <c r="D128" s="254">
        <v>-0.121</v>
      </c>
      <c r="E128" s="255">
        <v>0</v>
      </c>
      <c r="F128" s="255">
        <v>0</v>
      </c>
      <c r="G128" s="264">
        <v>0</v>
      </c>
      <c r="H128" s="257">
        <v>0</v>
      </c>
      <c r="I128" s="265">
        <v>0</v>
      </c>
      <c r="J128" s="255">
        <v>0</v>
      </c>
      <c r="K128" s="2"/>
    </row>
    <row r="129" spans="1:11" ht="27" customHeight="1">
      <c r="A129" s="26" t="s">
        <v>132</v>
      </c>
      <c r="B129" s="268"/>
      <c r="C129" s="56">
        <v>8</v>
      </c>
      <c r="D129" s="254">
        <v>-0.13300000000000001</v>
      </c>
      <c r="E129" s="255">
        <v>0</v>
      </c>
      <c r="F129" s="255">
        <v>0</v>
      </c>
      <c r="G129" s="264">
        <v>0</v>
      </c>
      <c r="H129" s="257">
        <v>0</v>
      </c>
      <c r="I129" s="265">
        <v>0</v>
      </c>
      <c r="J129" s="255">
        <v>0</v>
      </c>
      <c r="K129" s="2"/>
    </row>
    <row r="130" spans="1:11" ht="27" customHeight="1">
      <c r="A130" s="26" t="s">
        <v>133</v>
      </c>
      <c r="B130" s="268"/>
      <c r="C130" s="56">
        <v>0</v>
      </c>
      <c r="D130" s="254">
        <v>-0.121</v>
      </c>
      <c r="E130" s="255">
        <v>0</v>
      </c>
      <c r="F130" s="255">
        <v>0</v>
      </c>
      <c r="G130" s="264">
        <v>0</v>
      </c>
      <c r="H130" s="257">
        <v>0</v>
      </c>
      <c r="I130" s="265">
        <v>0</v>
      </c>
      <c r="J130" s="254">
        <v>2.3E-2</v>
      </c>
      <c r="K130" s="2"/>
    </row>
    <row r="131" spans="1:11" ht="27" customHeight="1">
      <c r="A131" s="26" t="s">
        <v>134</v>
      </c>
      <c r="B131" s="268"/>
      <c r="C131" s="56">
        <v>0</v>
      </c>
      <c r="D131" s="258">
        <v>-0.69</v>
      </c>
      <c r="E131" s="259">
        <v>-0.13400000000000001</v>
      </c>
      <c r="F131" s="260">
        <v>-1.2E-2</v>
      </c>
      <c r="G131" s="264">
        <v>0</v>
      </c>
      <c r="H131" s="257">
        <v>0</v>
      </c>
      <c r="I131" s="265">
        <v>0</v>
      </c>
      <c r="J131" s="254">
        <v>2.3E-2</v>
      </c>
      <c r="K131" s="2"/>
    </row>
    <row r="132" spans="1:11" ht="27" customHeight="1">
      <c r="A132" s="26" t="s">
        <v>135</v>
      </c>
      <c r="B132" s="268"/>
      <c r="C132" s="56">
        <v>0</v>
      </c>
      <c r="D132" s="254">
        <v>-0.13300000000000001</v>
      </c>
      <c r="E132" s="255">
        <v>0</v>
      </c>
      <c r="F132" s="255">
        <v>0</v>
      </c>
      <c r="G132" s="264">
        <v>0</v>
      </c>
      <c r="H132" s="257">
        <v>0</v>
      </c>
      <c r="I132" s="265">
        <v>0</v>
      </c>
      <c r="J132" s="254">
        <v>2.7E-2</v>
      </c>
      <c r="K132" s="2"/>
    </row>
    <row r="133" spans="1:11" ht="27" customHeight="1">
      <c r="A133" s="26" t="s">
        <v>136</v>
      </c>
      <c r="B133" s="268"/>
      <c r="C133" s="56">
        <v>0</v>
      </c>
      <c r="D133" s="258">
        <v>-0.76500000000000001</v>
      </c>
      <c r="E133" s="259">
        <v>-0.14599999999999999</v>
      </c>
      <c r="F133" s="260">
        <v>-1.2999999999999999E-2</v>
      </c>
      <c r="G133" s="264">
        <v>0</v>
      </c>
      <c r="H133" s="257">
        <v>0</v>
      </c>
      <c r="I133" s="265">
        <v>0</v>
      </c>
      <c r="J133" s="254">
        <v>2.7E-2</v>
      </c>
      <c r="K133" s="2"/>
    </row>
    <row r="134" spans="1:11" ht="27" customHeight="1">
      <c r="A134" s="26" t="s">
        <v>137</v>
      </c>
      <c r="B134" s="268"/>
      <c r="C134" s="56">
        <v>0</v>
      </c>
      <c r="D134" s="254">
        <v>-0.161</v>
      </c>
      <c r="E134" s="255">
        <v>0</v>
      </c>
      <c r="F134" s="255">
        <v>0</v>
      </c>
      <c r="G134" s="256">
        <v>53.74</v>
      </c>
      <c r="H134" s="257">
        <v>0</v>
      </c>
      <c r="I134" s="265">
        <v>0</v>
      </c>
      <c r="J134" s="254">
        <v>3.7999999999999999E-2</v>
      </c>
      <c r="K134" s="2"/>
    </row>
    <row r="135" spans="1:11" ht="27" customHeight="1">
      <c r="A135" s="26" t="s">
        <v>138</v>
      </c>
      <c r="B135" s="268"/>
      <c r="C135" s="56">
        <v>0</v>
      </c>
      <c r="D135" s="258">
        <v>-0.96499999999999997</v>
      </c>
      <c r="E135" s="259">
        <v>-0.16700000000000001</v>
      </c>
      <c r="F135" s="260">
        <v>-1.4E-2</v>
      </c>
      <c r="G135" s="256">
        <v>53.74</v>
      </c>
      <c r="H135" s="257">
        <v>0</v>
      </c>
      <c r="I135" s="265">
        <v>0</v>
      </c>
      <c r="J135" s="254">
        <v>3.7999999999999999E-2</v>
      </c>
      <c r="K135" s="2"/>
    </row>
    <row r="136" spans="1:11" ht="27" customHeight="1">
      <c r="A136" s="26" t="s">
        <v>139</v>
      </c>
      <c r="B136" s="268"/>
      <c r="C136" s="56">
        <v>1</v>
      </c>
      <c r="D136" s="254">
        <v>0.129</v>
      </c>
      <c r="E136" s="255">
        <v>0</v>
      </c>
      <c r="F136" s="255">
        <v>0</v>
      </c>
      <c r="G136" s="256">
        <v>0.47</v>
      </c>
      <c r="H136" s="257">
        <v>0</v>
      </c>
      <c r="I136" s="265">
        <v>0</v>
      </c>
      <c r="J136" s="255">
        <v>0</v>
      </c>
      <c r="K136" s="2"/>
    </row>
    <row r="137" spans="1:11" ht="27" customHeight="1">
      <c r="A137" s="26" t="s">
        <v>140</v>
      </c>
      <c r="B137" s="268"/>
      <c r="C137" s="56">
        <v>2</v>
      </c>
      <c r="D137" s="254">
        <v>0.14699999999999999</v>
      </c>
      <c r="E137" s="254">
        <v>7.1999999999999995E-2</v>
      </c>
      <c r="F137" s="255">
        <v>0</v>
      </c>
      <c r="G137" s="256">
        <v>0.47</v>
      </c>
      <c r="H137" s="257">
        <v>0</v>
      </c>
      <c r="I137" s="265">
        <v>0</v>
      </c>
      <c r="J137" s="255">
        <v>0</v>
      </c>
      <c r="K137" s="2"/>
    </row>
    <row r="138" spans="1:11" ht="27" customHeight="1">
      <c r="A138" s="26" t="s">
        <v>141</v>
      </c>
      <c r="B138" s="268"/>
      <c r="C138" s="56">
        <v>2</v>
      </c>
      <c r="D138" s="254">
        <v>8.3000000000000004E-2</v>
      </c>
      <c r="E138" s="255">
        <v>0</v>
      </c>
      <c r="F138" s="255">
        <v>0</v>
      </c>
      <c r="G138" s="257">
        <v>0</v>
      </c>
      <c r="H138" s="257">
        <v>0</v>
      </c>
      <c r="I138" s="265">
        <v>0</v>
      </c>
      <c r="J138" s="255">
        <v>0</v>
      </c>
      <c r="K138" s="2"/>
    </row>
    <row r="139" spans="1:11" ht="27" customHeight="1">
      <c r="A139" s="26" t="s">
        <v>142</v>
      </c>
      <c r="B139" s="268"/>
      <c r="C139" s="56">
        <v>3</v>
      </c>
      <c r="D139" s="254">
        <v>0.14699999999999999</v>
      </c>
      <c r="E139" s="255">
        <v>0</v>
      </c>
      <c r="F139" s="255">
        <v>0</v>
      </c>
      <c r="G139" s="256">
        <v>0.49</v>
      </c>
      <c r="H139" s="257">
        <v>0</v>
      </c>
      <c r="I139" s="265">
        <v>0</v>
      </c>
      <c r="J139" s="255">
        <v>0</v>
      </c>
      <c r="K139" s="2"/>
    </row>
    <row r="140" spans="1:11" ht="27" customHeight="1">
      <c r="A140" s="26" t="s">
        <v>143</v>
      </c>
      <c r="B140" s="268"/>
      <c r="C140" s="56">
        <v>4</v>
      </c>
      <c r="D140" s="254">
        <v>0.161</v>
      </c>
      <c r="E140" s="254">
        <v>7.6999999999999999E-2</v>
      </c>
      <c r="F140" s="255">
        <v>0</v>
      </c>
      <c r="G140" s="256">
        <v>0.49</v>
      </c>
      <c r="H140" s="257">
        <v>0</v>
      </c>
      <c r="I140" s="265">
        <v>0</v>
      </c>
      <c r="J140" s="255">
        <v>0</v>
      </c>
      <c r="K140" s="2"/>
    </row>
    <row r="141" spans="1:11" ht="27" customHeight="1">
      <c r="A141" s="26" t="s">
        <v>144</v>
      </c>
      <c r="B141" s="268"/>
      <c r="C141" s="56">
        <v>4</v>
      </c>
      <c r="D141" s="254">
        <v>8.6999999999999994E-2</v>
      </c>
      <c r="E141" s="255">
        <v>0</v>
      </c>
      <c r="F141" s="255">
        <v>0</v>
      </c>
      <c r="G141" s="257">
        <v>0</v>
      </c>
      <c r="H141" s="257">
        <v>0</v>
      </c>
      <c r="I141" s="265">
        <v>0</v>
      </c>
      <c r="J141" s="255">
        <v>0</v>
      </c>
      <c r="K141" s="2"/>
    </row>
    <row r="142" spans="1:11" ht="27" customHeight="1">
      <c r="A142" s="26" t="s">
        <v>145</v>
      </c>
      <c r="B142" s="268"/>
      <c r="C142" s="56" t="s">
        <v>20</v>
      </c>
      <c r="D142" s="254">
        <v>0.14399999999999999</v>
      </c>
      <c r="E142" s="254">
        <v>7.0999999999999994E-2</v>
      </c>
      <c r="F142" s="255">
        <v>0</v>
      </c>
      <c r="G142" s="256">
        <v>3.05</v>
      </c>
      <c r="H142" s="257">
        <v>0</v>
      </c>
      <c r="I142" s="265">
        <v>0</v>
      </c>
      <c r="J142" s="255">
        <v>0</v>
      </c>
      <c r="K142" s="2"/>
    </row>
    <row r="143" spans="1:11" ht="27" customHeight="1">
      <c r="A143" s="26" t="s">
        <v>146</v>
      </c>
      <c r="B143" s="268"/>
      <c r="C143" s="56" t="s">
        <v>20</v>
      </c>
      <c r="D143" s="254">
        <v>0.188</v>
      </c>
      <c r="E143" s="254">
        <v>0.113</v>
      </c>
      <c r="F143" s="255">
        <v>0</v>
      </c>
      <c r="G143" s="256">
        <v>2.25</v>
      </c>
      <c r="H143" s="257">
        <v>0</v>
      </c>
      <c r="I143" s="265">
        <v>0</v>
      </c>
      <c r="J143" s="255">
        <v>0</v>
      </c>
      <c r="K143" s="2"/>
    </row>
    <row r="144" spans="1:11" ht="27" customHeight="1">
      <c r="A144" s="26" t="s">
        <v>147</v>
      </c>
      <c r="B144" s="268"/>
      <c r="C144" s="56" t="s">
        <v>20</v>
      </c>
      <c r="D144" s="254">
        <v>0.224</v>
      </c>
      <c r="E144" s="254">
        <v>0.13800000000000001</v>
      </c>
      <c r="F144" s="255">
        <v>0</v>
      </c>
      <c r="G144" s="256">
        <v>42.25</v>
      </c>
      <c r="H144" s="257">
        <v>0</v>
      </c>
      <c r="I144" s="265">
        <v>0</v>
      </c>
      <c r="J144" s="255">
        <v>0</v>
      </c>
      <c r="K144" s="2"/>
    </row>
    <row r="145" spans="1:11" ht="27" customHeight="1">
      <c r="A145" s="26" t="s">
        <v>577</v>
      </c>
      <c r="B145" s="268"/>
      <c r="C145" s="56">
        <v>0</v>
      </c>
      <c r="D145" s="258">
        <v>0.35</v>
      </c>
      <c r="E145" s="259">
        <v>0.12</v>
      </c>
      <c r="F145" s="260">
        <v>7.0000000000000007E-2</v>
      </c>
      <c r="G145" s="256">
        <v>0.47</v>
      </c>
      <c r="H145" s="257">
        <v>0</v>
      </c>
      <c r="I145" s="265">
        <v>0</v>
      </c>
      <c r="J145" s="255">
        <v>0</v>
      </c>
      <c r="K145" s="2"/>
    </row>
    <row r="146" spans="1:11" ht="27" customHeight="1">
      <c r="A146" s="26" t="s">
        <v>578</v>
      </c>
      <c r="B146" s="268"/>
      <c r="C146" s="56">
        <v>0</v>
      </c>
      <c r="D146" s="258">
        <v>0.42499999999999999</v>
      </c>
      <c r="E146" s="259">
        <v>0.13500000000000001</v>
      </c>
      <c r="F146" s="260">
        <v>7.0999999999999994E-2</v>
      </c>
      <c r="G146" s="256">
        <v>0.49</v>
      </c>
      <c r="H146" s="257">
        <v>0</v>
      </c>
      <c r="I146" s="265">
        <v>0</v>
      </c>
      <c r="J146" s="255">
        <v>0</v>
      </c>
      <c r="K146" s="2"/>
    </row>
    <row r="147" spans="1:11" ht="27" customHeight="1">
      <c r="A147" s="26" t="s">
        <v>148</v>
      </c>
      <c r="B147" s="268"/>
      <c r="C147" s="56">
        <v>0</v>
      </c>
      <c r="D147" s="258">
        <v>0.28699999999999998</v>
      </c>
      <c r="E147" s="259">
        <v>0.107</v>
      </c>
      <c r="F147" s="260">
        <v>6.9000000000000006E-2</v>
      </c>
      <c r="G147" s="256">
        <v>1.36</v>
      </c>
      <c r="H147" s="256">
        <v>0.1</v>
      </c>
      <c r="I147" s="261">
        <v>0.2</v>
      </c>
      <c r="J147" s="254">
        <v>0.01</v>
      </c>
      <c r="K147" s="2"/>
    </row>
    <row r="148" spans="1:11" ht="27" customHeight="1">
      <c r="A148" s="26" t="s">
        <v>149</v>
      </c>
      <c r="B148" s="268"/>
      <c r="C148" s="56">
        <v>0</v>
      </c>
      <c r="D148" s="258">
        <v>0.4</v>
      </c>
      <c r="E148" s="259">
        <v>0.159</v>
      </c>
      <c r="F148" s="260">
        <v>0.112</v>
      </c>
      <c r="G148" s="256">
        <v>2.25</v>
      </c>
      <c r="H148" s="256">
        <v>0.18</v>
      </c>
      <c r="I148" s="261">
        <v>0.28000000000000003</v>
      </c>
      <c r="J148" s="254">
        <v>0.01</v>
      </c>
      <c r="K148" s="2"/>
    </row>
    <row r="149" spans="1:11" ht="27" customHeight="1">
      <c r="A149" s="26" t="s">
        <v>150</v>
      </c>
      <c r="B149" s="268"/>
      <c r="C149" s="56">
        <v>0</v>
      </c>
      <c r="D149" s="258">
        <v>0.39800000000000002</v>
      </c>
      <c r="E149" s="259">
        <v>0.17499999999999999</v>
      </c>
      <c r="F149" s="260">
        <v>0.13700000000000001</v>
      </c>
      <c r="G149" s="256">
        <v>26.96</v>
      </c>
      <c r="H149" s="256">
        <v>0.27</v>
      </c>
      <c r="I149" s="261">
        <v>0.43</v>
      </c>
      <c r="J149" s="254">
        <v>8.0000000000000002E-3</v>
      </c>
      <c r="K149" s="2"/>
    </row>
    <row r="150" spans="1:11" ht="27" customHeight="1">
      <c r="A150" s="26" t="s">
        <v>206</v>
      </c>
      <c r="B150" s="268"/>
      <c r="C150" s="56">
        <v>8</v>
      </c>
      <c r="D150" s="254">
        <v>0.114</v>
      </c>
      <c r="E150" s="255">
        <v>0</v>
      </c>
      <c r="F150" s="255">
        <v>0</v>
      </c>
      <c r="G150" s="257">
        <v>0</v>
      </c>
      <c r="H150" s="257">
        <v>0</v>
      </c>
      <c r="I150" s="266">
        <v>0</v>
      </c>
      <c r="J150" s="255">
        <v>0</v>
      </c>
      <c r="K150" s="2"/>
    </row>
    <row r="151" spans="1:11" ht="27" customHeight="1">
      <c r="A151" s="26" t="s">
        <v>207</v>
      </c>
      <c r="B151" s="268"/>
      <c r="C151" s="56">
        <v>1</v>
      </c>
      <c r="D151" s="254">
        <v>0.121</v>
      </c>
      <c r="E151" s="255">
        <v>0</v>
      </c>
      <c r="F151" s="255">
        <v>0</v>
      </c>
      <c r="G151" s="257">
        <v>0</v>
      </c>
      <c r="H151" s="257">
        <v>0</v>
      </c>
      <c r="I151" s="266">
        <v>0</v>
      </c>
      <c r="J151" s="255">
        <v>0</v>
      </c>
      <c r="K151" s="2"/>
    </row>
    <row r="152" spans="1:11" ht="27" customHeight="1">
      <c r="A152" s="26" t="s">
        <v>208</v>
      </c>
      <c r="B152" s="268"/>
      <c r="C152" s="56">
        <v>1</v>
      </c>
      <c r="D152" s="254">
        <v>0.16800000000000001</v>
      </c>
      <c r="E152" s="255">
        <v>0</v>
      </c>
      <c r="F152" s="255">
        <v>0</v>
      </c>
      <c r="G152" s="257">
        <v>0</v>
      </c>
      <c r="H152" s="257">
        <v>0</v>
      </c>
      <c r="I152" s="265">
        <v>0</v>
      </c>
      <c r="J152" s="255">
        <v>0</v>
      </c>
      <c r="K152" s="2"/>
    </row>
    <row r="153" spans="1:11" ht="27" customHeight="1">
      <c r="A153" s="26" t="s">
        <v>209</v>
      </c>
      <c r="B153" s="268"/>
      <c r="C153" s="56">
        <v>1</v>
      </c>
      <c r="D153" s="254">
        <v>0.111</v>
      </c>
      <c r="E153" s="255">
        <v>0</v>
      </c>
      <c r="F153" s="255">
        <v>0</v>
      </c>
      <c r="G153" s="257">
        <v>0</v>
      </c>
      <c r="H153" s="257">
        <v>0</v>
      </c>
      <c r="I153" s="265">
        <v>0</v>
      </c>
      <c r="J153" s="255">
        <v>0</v>
      </c>
      <c r="K153" s="2"/>
    </row>
    <row r="154" spans="1:11" ht="27" customHeight="1">
      <c r="A154" s="26" t="s">
        <v>151</v>
      </c>
      <c r="B154" s="268"/>
      <c r="C154" s="56">
        <v>0</v>
      </c>
      <c r="D154" s="262">
        <v>0.8</v>
      </c>
      <c r="E154" s="263">
        <v>0.12</v>
      </c>
      <c r="F154" s="260">
        <v>7.0000000000000007E-2</v>
      </c>
      <c r="G154" s="257">
        <v>0</v>
      </c>
      <c r="H154" s="257">
        <v>0</v>
      </c>
      <c r="I154" s="265">
        <v>0</v>
      </c>
      <c r="J154" s="255">
        <v>0</v>
      </c>
      <c r="K154" s="2"/>
    </row>
    <row r="155" spans="1:11" ht="27" customHeight="1">
      <c r="A155" s="26" t="s">
        <v>579</v>
      </c>
      <c r="B155" s="268"/>
      <c r="C155" s="56">
        <v>8</v>
      </c>
      <c r="D155" s="254">
        <v>-6.3E-2</v>
      </c>
      <c r="E155" s="255">
        <v>0</v>
      </c>
      <c r="F155" s="255">
        <v>0</v>
      </c>
      <c r="G155" s="264">
        <v>0</v>
      </c>
      <c r="H155" s="257">
        <v>0</v>
      </c>
      <c r="I155" s="265">
        <v>0</v>
      </c>
      <c r="J155" s="255">
        <v>0</v>
      </c>
      <c r="K155" s="2"/>
    </row>
    <row r="156" spans="1:11" ht="27" customHeight="1">
      <c r="A156" s="26" t="s">
        <v>152</v>
      </c>
      <c r="B156" s="268"/>
      <c r="C156" s="56">
        <v>8</v>
      </c>
      <c r="D156" s="254">
        <v>-6.9000000000000006E-2</v>
      </c>
      <c r="E156" s="255">
        <v>0</v>
      </c>
      <c r="F156" s="255">
        <v>0</v>
      </c>
      <c r="G156" s="264">
        <v>0</v>
      </c>
      <c r="H156" s="257">
        <v>0</v>
      </c>
      <c r="I156" s="265">
        <v>0</v>
      </c>
      <c r="J156" s="255">
        <v>0</v>
      </c>
      <c r="K156" s="2"/>
    </row>
    <row r="157" spans="1:11" ht="27" customHeight="1">
      <c r="A157" s="26" t="s">
        <v>153</v>
      </c>
      <c r="B157" s="268"/>
      <c r="C157" s="56">
        <v>0</v>
      </c>
      <c r="D157" s="254">
        <v>-6.3E-2</v>
      </c>
      <c r="E157" s="255">
        <v>0</v>
      </c>
      <c r="F157" s="255">
        <v>0</v>
      </c>
      <c r="G157" s="264">
        <v>0</v>
      </c>
      <c r="H157" s="257">
        <v>0</v>
      </c>
      <c r="I157" s="265">
        <v>0</v>
      </c>
      <c r="J157" s="254">
        <v>1.2E-2</v>
      </c>
      <c r="K157" s="2"/>
    </row>
    <row r="158" spans="1:11" ht="27" customHeight="1">
      <c r="A158" s="26" t="s">
        <v>154</v>
      </c>
      <c r="B158" s="268"/>
      <c r="C158" s="56">
        <v>0</v>
      </c>
      <c r="D158" s="258">
        <v>-0.35699999999999998</v>
      </c>
      <c r="E158" s="259">
        <v>-6.9000000000000006E-2</v>
      </c>
      <c r="F158" s="260">
        <v>-6.0000000000000001E-3</v>
      </c>
      <c r="G158" s="264">
        <v>0</v>
      </c>
      <c r="H158" s="257">
        <v>0</v>
      </c>
      <c r="I158" s="265">
        <v>0</v>
      </c>
      <c r="J158" s="254">
        <v>1.2E-2</v>
      </c>
      <c r="K158" s="2"/>
    </row>
    <row r="159" spans="1:11" ht="27" customHeight="1">
      <c r="A159" s="26" t="s">
        <v>155</v>
      </c>
      <c r="B159" s="268"/>
      <c r="C159" s="56">
        <v>0</v>
      </c>
      <c r="D159" s="254">
        <v>-6.9000000000000006E-2</v>
      </c>
      <c r="E159" s="255">
        <v>0</v>
      </c>
      <c r="F159" s="255">
        <v>0</v>
      </c>
      <c r="G159" s="264">
        <v>0</v>
      </c>
      <c r="H159" s="257">
        <v>0</v>
      </c>
      <c r="I159" s="265">
        <v>0</v>
      </c>
      <c r="J159" s="254">
        <v>1.4E-2</v>
      </c>
      <c r="K159" s="2"/>
    </row>
    <row r="160" spans="1:11" ht="27" customHeight="1">
      <c r="A160" s="26" t="s">
        <v>156</v>
      </c>
      <c r="B160" s="268"/>
      <c r="C160" s="56">
        <v>0</v>
      </c>
      <c r="D160" s="258">
        <v>-0.39600000000000002</v>
      </c>
      <c r="E160" s="259">
        <v>-7.5999999999999998E-2</v>
      </c>
      <c r="F160" s="260">
        <v>-7.0000000000000001E-3</v>
      </c>
      <c r="G160" s="264">
        <v>0</v>
      </c>
      <c r="H160" s="257">
        <v>0</v>
      </c>
      <c r="I160" s="265">
        <v>0</v>
      </c>
      <c r="J160" s="254">
        <v>1.4E-2</v>
      </c>
      <c r="K160" s="2"/>
    </row>
    <row r="161" spans="1:11" ht="27" customHeight="1">
      <c r="A161" s="26" t="s">
        <v>157</v>
      </c>
      <c r="B161" s="268"/>
      <c r="C161" s="56">
        <v>0</v>
      </c>
      <c r="D161" s="254">
        <v>-8.3000000000000004E-2</v>
      </c>
      <c r="E161" s="255">
        <v>0</v>
      </c>
      <c r="F161" s="255">
        <v>0</v>
      </c>
      <c r="G161" s="256">
        <v>27.82</v>
      </c>
      <c r="H161" s="257">
        <v>0</v>
      </c>
      <c r="I161" s="265">
        <v>0</v>
      </c>
      <c r="J161" s="254">
        <v>0.02</v>
      </c>
      <c r="K161" s="2"/>
    </row>
    <row r="162" spans="1:11" ht="27" customHeight="1">
      <c r="A162" s="26" t="s">
        <v>158</v>
      </c>
      <c r="B162" s="268"/>
      <c r="C162" s="56">
        <v>0</v>
      </c>
      <c r="D162" s="258">
        <v>-0.5</v>
      </c>
      <c r="E162" s="259">
        <v>-8.5999999999999993E-2</v>
      </c>
      <c r="F162" s="260">
        <v>-7.0000000000000001E-3</v>
      </c>
      <c r="G162" s="256">
        <v>27.82</v>
      </c>
      <c r="H162" s="257">
        <v>0</v>
      </c>
      <c r="I162" s="265">
        <v>0</v>
      </c>
      <c r="J162" s="254">
        <v>0.02</v>
      </c>
      <c r="K162" s="2"/>
    </row>
    <row r="163" spans="1:11" ht="27" customHeight="1">
      <c r="A163" s="26" t="s">
        <v>159</v>
      </c>
      <c r="B163" s="268"/>
      <c r="C163" s="56">
        <v>1</v>
      </c>
      <c r="D163" s="254">
        <v>5.2999999999999999E-2</v>
      </c>
      <c r="E163" s="255">
        <v>0</v>
      </c>
      <c r="F163" s="255">
        <v>0</v>
      </c>
      <c r="G163" s="256">
        <v>0.19</v>
      </c>
      <c r="H163" s="257">
        <v>0</v>
      </c>
      <c r="I163" s="265">
        <v>0</v>
      </c>
      <c r="J163" s="255">
        <v>0</v>
      </c>
      <c r="K163" s="2"/>
    </row>
    <row r="164" spans="1:11" ht="27" customHeight="1">
      <c r="A164" s="26" t="s">
        <v>160</v>
      </c>
      <c r="B164" s="268"/>
      <c r="C164" s="56">
        <v>2</v>
      </c>
      <c r="D164" s="254">
        <v>0.06</v>
      </c>
      <c r="E164" s="254">
        <v>2.9000000000000001E-2</v>
      </c>
      <c r="F164" s="255">
        <v>0</v>
      </c>
      <c r="G164" s="256">
        <v>0.19</v>
      </c>
      <c r="H164" s="257">
        <v>0</v>
      </c>
      <c r="I164" s="265">
        <v>0</v>
      </c>
      <c r="J164" s="255">
        <v>0</v>
      </c>
      <c r="K164" s="2"/>
    </row>
    <row r="165" spans="1:11" ht="27" customHeight="1">
      <c r="A165" s="26" t="s">
        <v>161</v>
      </c>
      <c r="B165" s="268"/>
      <c r="C165" s="56">
        <v>2</v>
      </c>
      <c r="D165" s="254">
        <v>3.4000000000000002E-2</v>
      </c>
      <c r="E165" s="255">
        <v>0</v>
      </c>
      <c r="F165" s="255">
        <v>0</v>
      </c>
      <c r="G165" s="257">
        <v>0</v>
      </c>
      <c r="H165" s="257">
        <v>0</v>
      </c>
      <c r="I165" s="265">
        <v>0</v>
      </c>
      <c r="J165" s="255">
        <v>0</v>
      </c>
      <c r="K165" s="2"/>
    </row>
    <row r="166" spans="1:11" ht="27" customHeight="1">
      <c r="A166" s="26" t="s">
        <v>162</v>
      </c>
      <c r="B166" s="268"/>
      <c r="C166" s="56">
        <v>3</v>
      </c>
      <c r="D166" s="254">
        <v>0.06</v>
      </c>
      <c r="E166" s="255">
        <v>0</v>
      </c>
      <c r="F166" s="255">
        <v>0</v>
      </c>
      <c r="G166" s="256">
        <v>0.2</v>
      </c>
      <c r="H166" s="257">
        <v>0</v>
      </c>
      <c r="I166" s="265">
        <v>0</v>
      </c>
      <c r="J166" s="255">
        <v>0</v>
      </c>
      <c r="K166" s="2"/>
    </row>
    <row r="167" spans="1:11" ht="27" customHeight="1">
      <c r="A167" s="26" t="s">
        <v>163</v>
      </c>
      <c r="B167" s="268"/>
      <c r="C167" s="56">
        <v>4</v>
      </c>
      <c r="D167" s="254">
        <v>6.6000000000000003E-2</v>
      </c>
      <c r="E167" s="254">
        <v>3.1E-2</v>
      </c>
      <c r="F167" s="255">
        <v>0</v>
      </c>
      <c r="G167" s="256">
        <v>0.2</v>
      </c>
      <c r="H167" s="257">
        <v>0</v>
      </c>
      <c r="I167" s="265">
        <v>0</v>
      </c>
      <c r="J167" s="255">
        <v>0</v>
      </c>
      <c r="K167" s="2"/>
    </row>
    <row r="168" spans="1:11" ht="27" customHeight="1">
      <c r="A168" s="26" t="s">
        <v>164</v>
      </c>
      <c r="B168" s="268"/>
      <c r="C168" s="56">
        <v>4</v>
      </c>
      <c r="D168" s="254">
        <v>3.5000000000000003E-2</v>
      </c>
      <c r="E168" s="255">
        <v>0</v>
      </c>
      <c r="F168" s="255">
        <v>0</v>
      </c>
      <c r="G168" s="257">
        <v>0</v>
      </c>
      <c r="H168" s="257">
        <v>0</v>
      </c>
      <c r="I168" s="265">
        <v>0</v>
      </c>
      <c r="J168" s="255">
        <v>0</v>
      </c>
      <c r="K168" s="2"/>
    </row>
    <row r="169" spans="1:11" ht="27" customHeight="1">
      <c r="A169" s="26" t="s">
        <v>165</v>
      </c>
      <c r="B169" s="268"/>
      <c r="C169" s="56" t="s">
        <v>20</v>
      </c>
      <c r="D169" s="254">
        <v>5.8999999999999997E-2</v>
      </c>
      <c r="E169" s="254">
        <v>2.9000000000000001E-2</v>
      </c>
      <c r="F169" s="255">
        <v>0</v>
      </c>
      <c r="G169" s="256">
        <v>1.25</v>
      </c>
      <c r="H169" s="257">
        <v>0</v>
      </c>
      <c r="I169" s="265">
        <v>0</v>
      </c>
      <c r="J169" s="255">
        <v>0</v>
      </c>
      <c r="K169" s="2"/>
    </row>
    <row r="170" spans="1:11" ht="27" customHeight="1">
      <c r="A170" s="26" t="s">
        <v>166</v>
      </c>
      <c r="B170" s="268"/>
      <c r="C170" s="56" t="s">
        <v>20</v>
      </c>
      <c r="D170" s="254">
        <v>7.6999999999999999E-2</v>
      </c>
      <c r="E170" s="254">
        <v>4.5999999999999999E-2</v>
      </c>
      <c r="F170" s="255">
        <v>0</v>
      </c>
      <c r="G170" s="256">
        <v>0.92</v>
      </c>
      <c r="H170" s="257">
        <v>0</v>
      </c>
      <c r="I170" s="265">
        <v>0</v>
      </c>
      <c r="J170" s="255">
        <v>0</v>
      </c>
      <c r="K170" s="2"/>
    </row>
    <row r="171" spans="1:11" ht="27" customHeight="1">
      <c r="A171" s="26" t="s">
        <v>167</v>
      </c>
      <c r="B171" s="268"/>
      <c r="C171" s="56" t="s">
        <v>20</v>
      </c>
      <c r="D171" s="254">
        <v>9.1999999999999998E-2</v>
      </c>
      <c r="E171" s="254">
        <v>5.6000000000000001E-2</v>
      </c>
      <c r="F171" s="255">
        <v>0</v>
      </c>
      <c r="G171" s="256">
        <v>17.27</v>
      </c>
      <c r="H171" s="257">
        <v>0</v>
      </c>
      <c r="I171" s="265">
        <v>0</v>
      </c>
      <c r="J171" s="255">
        <v>0</v>
      </c>
      <c r="K171" s="2"/>
    </row>
    <row r="172" spans="1:11" ht="27" customHeight="1">
      <c r="A172" s="26" t="s">
        <v>580</v>
      </c>
      <c r="B172" s="268"/>
      <c r="C172" s="56">
        <v>0</v>
      </c>
      <c r="D172" s="258">
        <v>0.14299999999999999</v>
      </c>
      <c r="E172" s="259">
        <v>4.9000000000000002E-2</v>
      </c>
      <c r="F172" s="260">
        <v>2.9000000000000001E-2</v>
      </c>
      <c r="G172" s="256">
        <v>0.19</v>
      </c>
      <c r="H172" s="257">
        <v>0</v>
      </c>
      <c r="I172" s="265">
        <v>0</v>
      </c>
      <c r="J172" s="255">
        <v>0</v>
      </c>
      <c r="K172" s="2"/>
    </row>
    <row r="173" spans="1:11" ht="27" customHeight="1">
      <c r="A173" s="26" t="s">
        <v>581</v>
      </c>
      <c r="B173" s="268"/>
      <c r="C173" s="56">
        <v>0</v>
      </c>
      <c r="D173" s="258">
        <v>0.17399999999999999</v>
      </c>
      <c r="E173" s="259">
        <v>5.5E-2</v>
      </c>
      <c r="F173" s="260">
        <v>2.9000000000000001E-2</v>
      </c>
      <c r="G173" s="256">
        <v>0.2</v>
      </c>
      <c r="H173" s="257">
        <v>0</v>
      </c>
      <c r="I173" s="265">
        <v>0</v>
      </c>
      <c r="J173" s="255">
        <v>0</v>
      </c>
      <c r="K173" s="2"/>
    </row>
    <row r="174" spans="1:11" ht="27" customHeight="1">
      <c r="A174" s="26" t="s">
        <v>168</v>
      </c>
      <c r="B174" s="268"/>
      <c r="C174" s="56">
        <v>0</v>
      </c>
      <c r="D174" s="258">
        <v>0.11700000000000001</v>
      </c>
      <c r="E174" s="259">
        <v>4.3999999999999997E-2</v>
      </c>
      <c r="F174" s="260">
        <v>2.8000000000000001E-2</v>
      </c>
      <c r="G174" s="256">
        <v>0.56000000000000005</v>
      </c>
      <c r="H174" s="256">
        <v>0.04</v>
      </c>
      <c r="I174" s="261">
        <v>0.08</v>
      </c>
      <c r="J174" s="254">
        <v>4.0000000000000001E-3</v>
      </c>
      <c r="K174" s="2"/>
    </row>
    <row r="175" spans="1:11" ht="27" customHeight="1">
      <c r="A175" s="26" t="s">
        <v>169</v>
      </c>
      <c r="B175" s="268"/>
      <c r="C175" s="56">
        <v>0</v>
      </c>
      <c r="D175" s="258">
        <v>0.16300000000000001</v>
      </c>
      <c r="E175" s="259">
        <v>6.5000000000000002E-2</v>
      </c>
      <c r="F175" s="260">
        <v>4.5999999999999999E-2</v>
      </c>
      <c r="G175" s="256">
        <v>0.92</v>
      </c>
      <c r="H175" s="256">
        <v>7.0000000000000007E-2</v>
      </c>
      <c r="I175" s="261">
        <v>0.11</v>
      </c>
      <c r="J175" s="254">
        <v>4.0000000000000001E-3</v>
      </c>
      <c r="K175" s="2"/>
    </row>
    <row r="176" spans="1:11" ht="27.75" customHeight="1">
      <c r="A176" s="26" t="s">
        <v>170</v>
      </c>
      <c r="B176" s="268"/>
      <c r="C176" s="56">
        <v>0</v>
      </c>
      <c r="D176" s="258">
        <v>0.16300000000000001</v>
      </c>
      <c r="E176" s="259">
        <v>7.1999999999999995E-2</v>
      </c>
      <c r="F176" s="260">
        <v>5.6000000000000001E-2</v>
      </c>
      <c r="G176" s="256">
        <v>11.02</v>
      </c>
      <c r="H176" s="256">
        <v>0.11</v>
      </c>
      <c r="I176" s="261">
        <v>0.17</v>
      </c>
      <c r="J176" s="254">
        <v>3.0000000000000001E-3</v>
      </c>
      <c r="K176" s="2"/>
    </row>
    <row r="177" spans="1:11" ht="27.75" customHeight="1">
      <c r="A177" s="26" t="s">
        <v>210</v>
      </c>
      <c r="B177" s="268"/>
      <c r="C177" s="56">
        <v>8</v>
      </c>
      <c r="D177" s="254">
        <v>4.7E-2</v>
      </c>
      <c r="E177" s="255">
        <v>0</v>
      </c>
      <c r="F177" s="255">
        <v>0</v>
      </c>
      <c r="G177" s="257">
        <v>0</v>
      </c>
      <c r="H177" s="257">
        <v>0</v>
      </c>
      <c r="I177" s="266">
        <v>0</v>
      </c>
      <c r="J177" s="255">
        <v>0</v>
      </c>
      <c r="K177" s="2"/>
    </row>
    <row r="178" spans="1:11" ht="27.75" customHeight="1">
      <c r="A178" s="26" t="s">
        <v>211</v>
      </c>
      <c r="B178" s="268"/>
      <c r="C178" s="56">
        <v>1</v>
      </c>
      <c r="D178" s="254">
        <v>0.05</v>
      </c>
      <c r="E178" s="255">
        <v>0</v>
      </c>
      <c r="F178" s="255">
        <v>0</v>
      </c>
      <c r="G178" s="257">
        <v>0</v>
      </c>
      <c r="H178" s="257">
        <v>0</v>
      </c>
      <c r="I178" s="266">
        <v>0</v>
      </c>
      <c r="J178" s="255">
        <v>0</v>
      </c>
      <c r="K178" s="2"/>
    </row>
    <row r="179" spans="1:11" ht="27.75" customHeight="1">
      <c r="A179" s="26" t="s">
        <v>212</v>
      </c>
      <c r="B179" s="268"/>
      <c r="C179" s="56">
        <v>1</v>
      </c>
      <c r="D179" s="254">
        <v>6.9000000000000006E-2</v>
      </c>
      <c r="E179" s="255">
        <v>0</v>
      </c>
      <c r="F179" s="255">
        <v>0</v>
      </c>
      <c r="G179" s="257">
        <v>0</v>
      </c>
      <c r="H179" s="257">
        <v>0</v>
      </c>
      <c r="I179" s="265">
        <v>0</v>
      </c>
      <c r="J179" s="255">
        <v>0</v>
      </c>
      <c r="K179" s="2"/>
    </row>
    <row r="180" spans="1:11" ht="27.75" customHeight="1">
      <c r="A180" s="26" t="s">
        <v>213</v>
      </c>
      <c r="B180" s="268"/>
      <c r="C180" s="56">
        <v>1</v>
      </c>
      <c r="D180" s="254">
        <v>4.4999999999999998E-2</v>
      </c>
      <c r="E180" s="255">
        <v>0</v>
      </c>
      <c r="F180" s="255">
        <v>0</v>
      </c>
      <c r="G180" s="257">
        <v>0</v>
      </c>
      <c r="H180" s="257">
        <v>0</v>
      </c>
      <c r="I180" s="265">
        <v>0</v>
      </c>
      <c r="J180" s="255">
        <v>0</v>
      </c>
      <c r="K180" s="2"/>
    </row>
    <row r="181" spans="1:11" ht="27.75" customHeight="1">
      <c r="A181" s="26" t="s">
        <v>171</v>
      </c>
      <c r="B181" s="268"/>
      <c r="C181" s="56">
        <v>0</v>
      </c>
      <c r="D181" s="262">
        <v>0.32700000000000001</v>
      </c>
      <c r="E181" s="263">
        <v>4.9000000000000002E-2</v>
      </c>
      <c r="F181" s="260">
        <v>2.9000000000000001E-2</v>
      </c>
      <c r="G181" s="257">
        <v>0</v>
      </c>
      <c r="H181" s="257">
        <v>0</v>
      </c>
      <c r="I181" s="265">
        <v>0</v>
      </c>
      <c r="J181" s="255">
        <v>0</v>
      </c>
      <c r="K181" s="2"/>
    </row>
    <row r="182" spans="1:11" ht="27.75" customHeight="1">
      <c r="A182" s="26" t="s">
        <v>582</v>
      </c>
      <c r="B182" s="268"/>
      <c r="C182" s="56">
        <v>8</v>
      </c>
      <c r="D182" s="254">
        <v>-2.5999999999999999E-2</v>
      </c>
      <c r="E182" s="255">
        <v>0</v>
      </c>
      <c r="F182" s="255">
        <v>0</v>
      </c>
      <c r="G182" s="264">
        <v>0</v>
      </c>
      <c r="H182" s="257">
        <v>0</v>
      </c>
      <c r="I182" s="265">
        <v>0</v>
      </c>
      <c r="J182" s="255">
        <v>0</v>
      </c>
      <c r="K182" s="2"/>
    </row>
    <row r="183" spans="1:11" ht="27.75" customHeight="1">
      <c r="A183" s="26" t="s">
        <v>172</v>
      </c>
      <c r="B183" s="268"/>
      <c r="C183" s="56">
        <v>8</v>
      </c>
      <c r="D183" s="254">
        <v>-2.8000000000000001E-2</v>
      </c>
      <c r="E183" s="255">
        <v>0</v>
      </c>
      <c r="F183" s="255">
        <v>0</v>
      </c>
      <c r="G183" s="264">
        <v>0</v>
      </c>
      <c r="H183" s="257">
        <v>0</v>
      </c>
      <c r="I183" s="265">
        <v>0</v>
      </c>
      <c r="J183" s="255">
        <v>0</v>
      </c>
      <c r="K183" s="2"/>
    </row>
    <row r="184" spans="1:11" ht="27.75" customHeight="1">
      <c r="A184" s="26" t="s">
        <v>173</v>
      </c>
      <c r="B184" s="268"/>
      <c r="C184" s="56">
        <v>0</v>
      </c>
      <c r="D184" s="254">
        <v>-2.5999999999999999E-2</v>
      </c>
      <c r="E184" s="255">
        <v>0</v>
      </c>
      <c r="F184" s="255">
        <v>0</v>
      </c>
      <c r="G184" s="264">
        <v>0</v>
      </c>
      <c r="H184" s="257">
        <v>0</v>
      </c>
      <c r="I184" s="265">
        <v>0</v>
      </c>
      <c r="J184" s="254">
        <v>5.0000000000000001E-3</v>
      </c>
      <c r="K184" s="2"/>
    </row>
    <row r="185" spans="1:11" ht="27.75" customHeight="1">
      <c r="A185" s="26" t="s">
        <v>174</v>
      </c>
      <c r="B185" s="268"/>
      <c r="C185" s="56">
        <v>0</v>
      </c>
      <c r="D185" s="258">
        <v>-0.14599999999999999</v>
      </c>
      <c r="E185" s="259">
        <v>-2.8000000000000001E-2</v>
      </c>
      <c r="F185" s="260">
        <v>-2E-3</v>
      </c>
      <c r="G185" s="264">
        <v>0</v>
      </c>
      <c r="H185" s="257">
        <v>0</v>
      </c>
      <c r="I185" s="265">
        <v>0</v>
      </c>
      <c r="J185" s="254">
        <v>5.0000000000000001E-3</v>
      </c>
      <c r="K185" s="2"/>
    </row>
    <row r="186" spans="1:11" ht="27.75" customHeight="1">
      <c r="A186" s="26" t="s">
        <v>175</v>
      </c>
      <c r="B186" s="268"/>
      <c r="C186" s="56">
        <v>0</v>
      </c>
      <c r="D186" s="254">
        <v>-2.8000000000000001E-2</v>
      </c>
      <c r="E186" s="255">
        <v>0</v>
      </c>
      <c r="F186" s="255">
        <v>0</v>
      </c>
      <c r="G186" s="264">
        <v>0</v>
      </c>
      <c r="H186" s="257">
        <v>0</v>
      </c>
      <c r="I186" s="265">
        <v>0</v>
      </c>
      <c r="J186" s="254">
        <v>6.0000000000000001E-3</v>
      </c>
      <c r="K186" s="2"/>
    </row>
    <row r="187" spans="1:11" ht="27.75" customHeight="1">
      <c r="A187" s="26" t="s">
        <v>176</v>
      </c>
      <c r="B187" s="268"/>
      <c r="C187" s="56">
        <v>0</v>
      </c>
      <c r="D187" s="258">
        <v>-0.16200000000000001</v>
      </c>
      <c r="E187" s="259">
        <v>-3.1E-2</v>
      </c>
      <c r="F187" s="260">
        <v>-3.0000000000000001E-3</v>
      </c>
      <c r="G187" s="264">
        <v>0</v>
      </c>
      <c r="H187" s="257">
        <v>0</v>
      </c>
      <c r="I187" s="265">
        <v>0</v>
      </c>
      <c r="J187" s="254">
        <v>6.0000000000000001E-3</v>
      </c>
      <c r="K187" s="2"/>
    </row>
    <row r="188" spans="1:11" ht="27.75" customHeight="1">
      <c r="A188" s="26" t="s">
        <v>177</v>
      </c>
      <c r="B188" s="268"/>
      <c r="C188" s="56">
        <v>0</v>
      </c>
      <c r="D188" s="254">
        <v>-3.4000000000000002E-2</v>
      </c>
      <c r="E188" s="255">
        <v>0</v>
      </c>
      <c r="F188" s="255">
        <v>0</v>
      </c>
      <c r="G188" s="256">
        <v>11.37</v>
      </c>
      <c r="H188" s="257">
        <v>0</v>
      </c>
      <c r="I188" s="265">
        <v>0</v>
      </c>
      <c r="J188" s="254">
        <v>8.0000000000000002E-3</v>
      </c>
      <c r="K188" s="2"/>
    </row>
    <row r="189" spans="1:11" ht="27.75" customHeight="1">
      <c r="A189" s="26" t="s">
        <v>178</v>
      </c>
      <c r="B189" s="268"/>
      <c r="C189" s="56">
        <v>0</v>
      </c>
      <c r="D189" s="258">
        <v>-0.20399999999999999</v>
      </c>
      <c r="E189" s="259">
        <v>-3.5000000000000003E-2</v>
      </c>
      <c r="F189" s="260">
        <v>-3.0000000000000001E-3</v>
      </c>
      <c r="G189" s="256">
        <v>11.37</v>
      </c>
      <c r="H189" s="257">
        <v>0</v>
      </c>
      <c r="I189" s="265">
        <v>0</v>
      </c>
      <c r="J189" s="254">
        <v>8.0000000000000002E-3</v>
      </c>
      <c r="K189" s="2"/>
    </row>
  </sheetData>
  <mergeCells count="12">
    <mergeCell ref="H9:J9"/>
    <mergeCell ref="B1:D1"/>
    <mergeCell ref="F1:H1"/>
    <mergeCell ref="A2:J2"/>
    <mergeCell ref="A4:D4"/>
    <mergeCell ref="F4:J4"/>
    <mergeCell ref="F5:G5"/>
    <mergeCell ref="F6:G6"/>
    <mergeCell ref="F7:G7"/>
    <mergeCell ref="B8:D8"/>
    <mergeCell ref="F8:G8"/>
    <mergeCell ref="F9:G9"/>
  </mergeCells>
  <hyperlinks>
    <hyperlink ref="A1" location="Overview!A1" display="Back to Overview"/>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FB38"/>
  <sheetViews>
    <sheetView showGridLines="0" zoomScale="85" zoomScaleNormal="85" workbookViewId="0"/>
  </sheetViews>
  <sheetFormatPr defaultRowHeight="12.75"/>
  <cols>
    <col min="1" max="1" width="23.85546875" customWidth="1"/>
    <col min="2" max="7" width="24" customWidth="1"/>
  </cols>
  <sheetData>
    <row r="1" spans="1:16382"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s="2" customFormat="1" ht="44.25" customHeight="1">
      <c r="A2" s="395" t="s">
        <v>698</v>
      </c>
      <c r="B2" s="396"/>
      <c r="C2" s="396"/>
      <c r="D2" s="396"/>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ht="47.25" customHeight="1">
      <c r="A3" s="367" t="str">
        <f>Overview!B4&amp; " - Illustrative LLFs in UKPN EPN Area (GSP Group _A) for year beginning "&amp;Overview!D4</f>
        <v>Southern Electric Power Distribution plc - Illustrative LLFs in UKPN EPN Area (GSP Group _A) for year beginning 1 April 2020</v>
      </c>
      <c r="B3" s="394"/>
      <c r="C3" s="394"/>
      <c r="D3" s="394"/>
      <c r="E3" s="389"/>
      <c r="F3" s="390"/>
    </row>
    <row r="4" spans="1:16382" s="44" customFormat="1" ht="19.5" customHeight="1">
      <c r="A4" s="387" t="s">
        <v>80</v>
      </c>
      <c r="B4" s="219" t="s">
        <v>55</v>
      </c>
      <c r="C4" s="219" t="s">
        <v>56</v>
      </c>
      <c r="D4" s="219" t="s">
        <v>57</v>
      </c>
      <c r="E4" s="219" t="s">
        <v>58</v>
      </c>
      <c r="F4" s="219" t="s">
        <v>779</v>
      </c>
    </row>
    <row r="5" spans="1:16382" s="44" customFormat="1" ht="42.75" customHeight="1">
      <c r="A5" s="387"/>
      <c r="B5" s="219" t="s">
        <v>707</v>
      </c>
      <c r="C5" s="219" t="s">
        <v>780</v>
      </c>
      <c r="D5" s="219" t="s">
        <v>708</v>
      </c>
      <c r="E5" s="219" t="s">
        <v>709</v>
      </c>
      <c r="F5" s="219" t="s">
        <v>710</v>
      </c>
    </row>
    <row r="6" spans="1:16382" s="44" customFormat="1" ht="45" customHeight="1">
      <c r="A6" s="220" t="s">
        <v>781</v>
      </c>
      <c r="B6" s="190" t="s">
        <v>782</v>
      </c>
      <c r="C6" s="194"/>
      <c r="D6" s="191" t="s">
        <v>783</v>
      </c>
      <c r="E6" s="194"/>
      <c r="F6" s="194"/>
    </row>
    <row r="7" spans="1:16382" s="44" customFormat="1" ht="45" customHeight="1">
      <c r="A7" s="220" t="s">
        <v>784</v>
      </c>
      <c r="B7" s="194"/>
      <c r="C7" s="190" t="s">
        <v>785</v>
      </c>
      <c r="D7" s="194"/>
      <c r="E7" s="194"/>
      <c r="F7" s="194"/>
    </row>
    <row r="8" spans="1:16382" s="44" customFormat="1" ht="45" customHeight="1">
      <c r="A8" s="220" t="s">
        <v>786</v>
      </c>
      <c r="B8" s="194"/>
      <c r="C8" s="194"/>
      <c r="D8" s="190" t="s">
        <v>785</v>
      </c>
      <c r="E8" s="194"/>
      <c r="F8" s="194"/>
    </row>
    <row r="9" spans="1:16382" s="44" customFormat="1" ht="45" customHeight="1">
      <c r="A9" s="220" t="s">
        <v>787</v>
      </c>
      <c r="B9" s="194"/>
      <c r="C9" s="194"/>
      <c r="D9" s="194"/>
      <c r="E9" s="191" t="s">
        <v>788</v>
      </c>
      <c r="F9" s="191" t="s">
        <v>789</v>
      </c>
    </row>
    <row r="10" spans="1:16382" s="221" customFormat="1" ht="23.25" customHeight="1">
      <c r="A10" s="220" t="s">
        <v>81</v>
      </c>
      <c r="B10" s="391" t="s">
        <v>723</v>
      </c>
      <c r="C10" s="392"/>
      <c r="D10" s="392"/>
      <c r="E10" s="392"/>
      <c r="F10" s="393"/>
    </row>
    <row r="11" spans="1:16382" ht="23.25" customHeight="1">
      <c r="B11" s="13"/>
      <c r="C11" s="13"/>
      <c r="D11" s="13"/>
    </row>
    <row r="12" spans="1:16382" ht="22.5" customHeight="1">
      <c r="A12" s="323" t="s">
        <v>475</v>
      </c>
      <c r="B12" s="388"/>
      <c r="C12" s="388"/>
      <c r="D12" s="388"/>
      <c r="E12" s="388"/>
      <c r="F12" s="389"/>
      <c r="G12" s="390"/>
    </row>
    <row r="13" spans="1:16382" ht="22.5" customHeight="1">
      <c r="A13" s="323" t="s">
        <v>54</v>
      </c>
      <c r="B13" s="388"/>
      <c r="C13" s="388"/>
      <c r="D13" s="388"/>
      <c r="E13" s="388"/>
      <c r="F13" s="389"/>
      <c r="G13" s="390"/>
    </row>
    <row r="14" spans="1:16382" ht="33" customHeight="1">
      <c r="A14" s="21" t="s">
        <v>476</v>
      </c>
      <c r="B14" s="219" t="s">
        <v>55</v>
      </c>
      <c r="C14" s="219" t="s">
        <v>56</v>
      </c>
      <c r="D14" s="219" t="s">
        <v>57</v>
      </c>
      <c r="E14" s="219" t="s">
        <v>58</v>
      </c>
      <c r="F14" s="219" t="s">
        <v>779</v>
      </c>
      <c r="G14" s="219" t="s">
        <v>59</v>
      </c>
    </row>
    <row r="15" spans="1:16382" ht="63.75">
      <c r="A15" s="287" t="s">
        <v>803</v>
      </c>
      <c r="B15" s="275">
        <v>1.111</v>
      </c>
      <c r="C15" s="275">
        <v>1.081</v>
      </c>
      <c r="D15" s="275">
        <v>1.099</v>
      </c>
      <c r="E15" s="275">
        <v>1.0860000000000001</v>
      </c>
      <c r="F15" s="275">
        <v>1.075</v>
      </c>
      <c r="G15" s="272" t="s">
        <v>8783</v>
      </c>
    </row>
    <row r="16" spans="1:16382" ht="22.5" customHeight="1">
      <c r="A16" s="287" t="s">
        <v>804</v>
      </c>
      <c r="B16" s="275">
        <v>1.08</v>
      </c>
      <c r="C16" s="275">
        <v>1.0609999999999999</v>
      </c>
      <c r="D16" s="275">
        <v>1.0720000000000001</v>
      </c>
      <c r="E16" s="275">
        <v>1.0640000000000001</v>
      </c>
      <c r="F16" s="275">
        <v>1.0569999999999999</v>
      </c>
      <c r="G16" s="272" t="s">
        <v>8732</v>
      </c>
    </row>
    <row r="17" spans="1:7" ht="27" customHeight="1">
      <c r="A17" s="287" t="s">
        <v>805</v>
      </c>
      <c r="B17" s="275">
        <v>1.052</v>
      </c>
      <c r="C17" s="275">
        <v>1.0389999999999999</v>
      </c>
      <c r="D17" s="275">
        <v>1.0469999999999999</v>
      </c>
      <c r="E17" s="275">
        <v>1.0409999999999999</v>
      </c>
      <c r="F17" s="275">
        <v>1.036</v>
      </c>
      <c r="G17" s="272" t="s">
        <v>8733</v>
      </c>
    </row>
    <row r="18" spans="1:7" ht="22.5" customHeight="1">
      <c r="A18" s="287" t="s">
        <v>806</v>
      </c>
      <c r="B18" s="275">
        <v>1.0509999999999999</v>
      </c>
      <c r="C18" s="275">
        <v>1.0389999999999999</v>
      </c>
      <c r="D18" s="275">
        <v>1.046</v>
      </c>
      <c r="E18" s="275">
        <v>1.04</v>
      </c>
      <c r="F18" s="275">
        <v>1.0349999999999999</v>
      </c>
      <c r="G18" s="272" t="s">
        <v>8734</v>
      </c>
    </row>
    <row r="19" spans="1:7" ht="22.5" customHeight="1">
      <c r="A19" s="287" t="s">
        <v>481</v>
      </c>
      <c r="B19" s="275">
        <v>1.016</v>
      </c>
      <c r="C19" s="275">
        <v>1.0129999999999999</v>
      </c>
      <c r="D19" s="275">
        <v>1.0149999999999999</v>
      </c>
      <c r="E19" s="275">
        <v>1.0129999999999999</v>
      </c>
      <c r="F19" s="275">
        <v>1.0129999999999999</v>
      </c>
      <c r="G19" s="247"/>
    </row>
    <row r="20" spans="1:7" ht="22.5" customHeight="1">
      <c r="A20" s="287" t="s">
        <v>482</v>
      </c>
      <c r="B20" s="275">
        <v>1.004</v>
      </c>
      <c r="C20" s="275">
        <v>1.0029999999999999</v>
      </c>
      <c r="D20" s="275">
        <v>1.0029999999999999</v>
      </c>
      <c r="E20" s="275">
        <v>1.0029999999999999</v>
      </c>
      <c r="F20" s="275">
        <v>1.002</v>
      </c>
      <c r="G20" s="247"/>
    </row>
    <row r="22" spans="1:7" ht="22.5" customHeight="1">
      <c r="A22" s="387" t="s">
        <v>483</v>
      </c>
      <c r="B22" s="387"/>
      <c r="C22" s="387"/>
      <c r="D22" s="387"/>
      <c r="E22" s="387"/>
      <c r="F22" s="387"/>
      <c r="G22" s="387"/>
    </row>
    <row r="23" spans="1:7" ht="22.5" customHeight="1">
      <c r="A23" s="387" t="s">
        <v>60</v>
      </c>
      <c r="B23" s="387"/>
      <c r="C23" s="387"/>
      <c r="D23" s="387"/>
      <c r="E23" s="387"/>
      <c r="F23" s="387"/>
      <c r="G23" s="387"/>
    </row>
    <row r="24" spans="1:7" ht="33" customHeight="1">
      <c r="A24" s="21" t="s">
        <v>790</v>
      </c>
      <c r="B24" s="219" t="s">
        <v>55</v>
      </c>
      <c r="C24" s="219" t="s">
        <v>56</v>
      </c>
      <c r="D24" s="219" t="s">
        <v>57</v>
      </c>
      <c r="E24" s="219" t="s">
        <v>58</v>
      </c>
      <c r="F24" s="219" t="s">
        <v>779</v>
      </c>
      <c r="G24" s="219" t="s">
        <v>59</v>
      </c>
    </row>
    <row r="25" spans="1:7" ht="22.5" customHeight="1">
      <c r="A25" s="1"/>
      <c r="B25" s="289">
        <v>1.0509999999999999</v>
      </c>
      <c r="C25" s="289">
        <v>1.0389999999999999</v>
      </c>
      <c r="D25" s="289">
        <v>1.046</v>
      </c>
      <c r="E25" s="290">
        <v>1.04</v>
      </c>
      <c r="F25" s="289">
        <v>1.0349999999999999</v>
      </c>
      <c r="G25" s="289">
        <v>590</v>
      </c>
    </row>
    <row r="26" spans="1:7" ht="22.5" customHeight="1">
      <c r="A26" s="1"/>
      <c r="B26" s="289">
        <v>1.0509999999999999</v>
      </c>
      <c r="C26" s="289">
        <v>1.0389999999999999</v>
      </c>
      <c r="D26" s="289">
        <v>1.046</v>
      </c>
      <c r="E26" s="290">
        <v>1.04</v>
      </c>
      <c r="F26" s="289">
        <v>1.0349999999999999</v>
      </c>
      <c r="G26" s="289">
        <v>591</v>
      </c>
    </row>
    <row r="27" spans="1:7" ht="22.5" customHeight="1">
      <c r="A27" s="1"/>
      <c r="B27" s="289">
        <v>1.0509999999999999</v>
      </c>
      <c r="C27" s="289">
        <v>1.0389999999999999</v>
      </c>
      <c r="D27" s="289">
        <v>1.046</v>
      </c>
      <c r="E27" s="290">
        <v>1.04</v>
      </c>
      <c r="F27" s="289">
        <v>1.0349999999999999</v>
      </c>
      <c r="G27" s="289">
        <v>593</v>
      </c>
    </row>
    <row r="28" spans="1:7" ht="22.5" customHeight="1">
      <c r="A28" s="1"/>
      <c r="B28" s="289">
        <v>1.0509999999999999</v>
      </c>
      <c r="C28" s="289">
        <v>1.0389999999999999</v>
      </c>
      <c r="D28" s="289">
        <v>1.046</v>
      </c>
      <c r="E28" s="290">
        <v>1.04</v>
      </c>
      <c r="F28" s="289">
        <v>1.0349999999999999</v>
      </c>
      <c r="G28" s="289">
        <v>594</v>
      </c>
    </row>
    <row r="29" spans="1:7" ht="22.5" customHeight="1">
      <c r="A29" s="1"/>
      <c r="B29" s="289"/>
      <c r="C29" s="289"/>
      <c r="D29" s="289"/>
      <c r="E29" s="289"/>
      <c r="F29" s="289"/>
      <c r="G29" s="289"/>
    </row>
    <row r="31" spans="1:7" ht="22.5" customHeight="1">
      <c r="A31" s="387" t="s">
        <v>483</v>
      </c>
      <c r="B31" s="387"/>
      <c r="C31" s="387"/>
      <c r="D31" s="387"/>
      <c r="E31" s="387"/>
      <c r="F31" s="387"/>
      <c r="G31" s="387"/>
    </row>
    <row r="32" spans="1:7" ht="22.5" customHeight="1">
      <c r="A32" s="387" t="s">
        <v>61</v>
      </c>
      <c r="B32" s="387"/>
      <c r="C32" s="387"/>
      <c r="D32" s="387"/>
      <c r="E32" s="387"/>
      <c r="F32" s="387"/>
      <c r="G32" s="387"/>
    </row>
    <row r="33" spans="1:7" ht="33" customHeight="1">
      <c r="A33" s="21" t="s">
        <v>790</v>
      </c>
      <c r="B33" s="219" t="s">
        <v>55</v>
      </c>
      <c r="C33" s="219" t="s">
        <v>56</v>
      </c>
      <c r="D33" s="219" t="s">
        <v>57</v>
      </c>
      <c r="E33" s="219" t="s">
        <v>58</v>
      </c>
      <c r="F33" s="219" t="s">
        <v>779</v>
      </c>
      <c r="G33" s="219" t="s">
        <v>59</v>
      </c>
    </row>
    <row r="34" spans="1:7" ht="22.5" customHeight="1">
      <c r="A34" s="1"/>
      <c r="B34" s="12"/>
      <c r="C34" s="12"/>
      <c r="D34" s="12"/>
      <c r="E34" s="12"/>
      <c r="F34" s="12"/>
      <c r="G34" s="222"/>
    </row>
    <row r="35" spans="1:7" ht="22.5" customHeight="1">
      <c r="A35" s="1"/>
      <c r="B35" s="12"/>
      <c r="C35" s="12"/>
      <c r="D35" s="12"/>
      <c r="E35" s="12"/>
      <c r="F35" s="12"/>
      <c r="G35" s="222"/>
    </row>
    <row r="36" spans="1:7" ht="22.5" customHeight="1">
      <c r="A36" s="1"/>
      <c r="B36" s="12"/>
      <c r="C36" s="12"/>
      <c r="D36" s="12"/>
      <c r="E36" s="12"/>
      <c r="F36" s="12"/>
      <c r="G36" s="222"/>
    </row>
    <row r="37" spans="1:7" ht="22.5" customHeight="1">
      <c r="A37" s="1"/>
      <c r="B37" s="12"/>
      <c r="C37" s="12"/>
      <c r="D37" s="12"/>
      <c r="E37" s="12"/>
      <c r="F37" s="12"/>
      <c r="G37" s="222"/>
    </row>
    <row r="38" spans="1:7" ht="23.25" customHeight="1">
      <c r="A38" s="1"/>
      <c r="B38" s="12"/>
      <c r="C38" s="12"/>
      <c r="D38" s="12"/>
      <c r="E38" s="12"/>
      <c r="F38" s="12"/>
      <c r="G38" s="222"/>
    </row>
  </sheetData>
  <customSheetViews>
    <customSheetView guid="{5032A364-B81A-48DA-88DA-AB3B86B47EE9}" scale="80" fitToPage="1">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customSheetView>
  </customSheetViews>
  <mergeCells count="10">
    <mergeCell ref="B10:F10"/>
    <mergeCell ref="A3:F3"/>
    <mergeCell ref="A2:D2"/>
    <mergeCell ref="A4:A5"/>
    <mergeCell ref="A31:G31"/>
    <mergeCell ref="A32:G32"/>
    <mergeCell ref="A12:G12"/>
    <mergeCell ref="A13:G13"/>
    <mergeCell ref="A22:G22"/>
    <mergeCell ref="A23:G23"/>
  </mergeCells>
  <phoneticPr fontId="12" type="noConversion"/>
  <hyperlinks>
    <hyperlink ref="A1" location="Overview!A1" display="Back to Overview"/>
  </hyperlinks>
  <pageMargins left="0.70866141732283472" right="0.70866141732283472" top="0.74803149606299213" bottom="0.74803149606299213" header="0.31496062992125984" footer="0.31496062992125984"/>
  <pageSetup paperSize="9" scale="53" fitToHeight="0" orientation="portrait" r:id="rId2"/>
  <headerFooter differentFirst="1" scaleWithDoc="0">
    <oddFooter>&amp;C&amp;P of &amp;N</oddFooter>
    <firstHeader>&amp;L
Annex 5 – Schedule of Line Loss Factors</firstHeader>
    <firstFooter>&amp;C&amp;P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9"/>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3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WPD EM Area (GSP Group _B) for year beginning "&amp;Overview!D4</f>
        <v>Southern Electric Power Distribution plc - Illustrative LLFs in WPD EM Area (GSP Group _B)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23" t="s">
        <v>791</v>
      </c>
      <c r="B6" s="194"/>
      <c r="C6" s="194"/>
      <c r="D6" s="190" t="s">
        <v>792</v>
      </c>
      <c r="E6" s="190" t="s">
        <v>793</v>
      </c>
    </row>
    <row r="7" spans="1:16381" s="44" customFormat="1" ht="45" customHeight="1">
      <c r="A7" s="223" t="s">
        <v>794</v>
      </c>
      <c r="B7" s="190" t="s">
        <v>795</v>
      </c>
      <c r="C7" s="224" t="s">
        <v>796</v>
      </c>
      <c r="D7" s="190" t="s">
        <v>797</v>
      </c>
      <c r="E7" s="190" t="s">
        <v>793</v>
      </c>
    </row>
    <row r="8" spans="1:16381" s="44" customFormat="1" ht="45" customHeight="1">
      <c r="A8" s="223" t="s">
        <v>83</v>
      </c>
      <c r="B8" s="194"/>
      <c r="C8" s="194"/>
      <c r="D8" s="190" t="s">
        <v>792</v>
      </c>
      <c r="E8" s="190" t="s">
        <v>793</v>
      </c>
    </row>
    <row r="9" spans="1:16381" s="221" customFormat="1" ht="23.25" customHeight="1">
      <c r="A9" s="225" t="s">
        <v>81</v>
      </c>
      <c r="B9" s="402" t="s">
        <v>82</v>
      </c>
      <c r="C9" s="403"/>
      <c r="D9" s="403"/>
      <c r="E9" s="404"/>
    </row>
    <row r="10" spans="1:16381" ht="23.25" customHeight="1">
      <c r="B10" s="13"/>
      <c r="C10" s="13"/>
      <c r="D10" s="13"/>
    </row>
    <row r="11" spans="1:16381" ht="22.5" customHeight="1">
      <c r="A11" s="323" t="s">
        <v>475</v>
      </c>
      <c r="B11" s="388"/>
      <c r="C11" s="388"/>
      <c r="D11" s="388"/>
      <c r="E11" s="388"/>
      <c r="F11" s="390"/>
    </row>
    <row r="12" spans="1:16381" ht="22.5" customHeight="1">
      <c r="A12" s="323" t="s">
        <v>54</v>
      </c>
      <c r="B12" s="388"/>
      <c r="C12" s="388"/>
      <c r="D12" s="388"/>
      <c r="E12" s="388"/>
      <c r="F12" s="390"/>
    </row>
    <row r="13" spans="1:16381" ht="33" customHeight="1">
      <c r="A13" s="21" t="s">
        <v>476</v>
      </c>
      <c r="B13" s="219" t="s">
        <v>55</v>
      </c>
      <c r="C13" s="219" t="s">
        <v>56</v>
      </c>
      <c r="D13" s="219" t="s">
        <v>57</v>
      </c>
      <c r="E13" s="219" t="s">
        <v>58</v>
      </c>
      <c r="F13" s="274" t="s">
        <v>59</v>
      </c>
    </row>
    <row r="14" spans="1:16381" ht="89.25" customHeight="1">
      <c r="A14" s="1" t="s">
        <v>803</v>
      </c>
      <c r="B14" s="290">
        <v>1.0780000000000001</v>
      </c>
      <c r="C14" s="290">
        <v>1.073</v>
      </c>
      <c r="D14" s="290">
        <v>1.0669999999999999</v>
      </c>
      <c r="E14" s="290">
        <v>1.0649999999999999</v>
      </c>
      <c r="F14" s="185" t="s">
        <v>8784</v>
      </c>
    </row>
    <row r="15" spans="1:16381" ht="32.25" customHeight="1">
      <c r="A15" s="1" t="s">
        <v>804</v>
      </c>
      <c r="B15" s="290">
        <v>1.0469999999999999</v>
      </c>
      <c r="C15" s="290">
        <v>1.0469999999999999</v>
      </c>
      <c r="D15" s="290">
        <v>1.046</v>
      </c>
      <c r="E15" s="290">
        <v>1.048</v>
      </c>
      <c r="F15" s="276" t="s">
        <v>8735</v>
      </c>
    </row>
    <row r="16" spans="1:16381" ht="32.25" customHeight="1">
      <c r="A16" s="1" t="s">
        <v>805</v>
      </c>
      <c r="B16" s="290">
        <v>1.036</v>
      </c>
      <c r="C16" s="290">
        <v>1.034</v>
      </c>
      <c r="D16" s="290">
        <v>1.03</v>
      </c>
      <c r="E16" s="290">
        <v>1.0269999999999999</v>
      </c>
      <c r="F16" s="276" t="s">
        <v>8736</v>
      </c>
    </row>
    <row r="17" spans="1:6" ht="22.5" customHeight="1">
      <c r="A17" s="1" t="s">
        <v>806</v>
      </c>
      <c r="B17" s="290">
        <v>1.02</v>
      </c>
      <c r="C17" s="290">
        <v>1.02</v>
      </c>
      <c r="D17" s="290">
        <v>1.0189999999999999</v>
      </c>
      <c r="E17" s="290">
        <v>1.0189999999999999</v>
      </c>
      <c r="F17" s="284"/>
    </row>
    <row r="18" spans="1:6" ht="22.5" customHeight="1">
      <c r="A18" s="1" t="s">
        <v>8763</v>
      </c>
      <c r="B18" s="290">
        <v>1.014</v>
      </c>
      <c r="C18" s="290">
        <v>1.014</v>
      </c>
      <c r="D18" s="290">
        <v>1.0129999999999999</v>
      </c>
      <c r="E18" s="290">
        <v>1.012</v>
      </c>
      <c r="F18" s="284"/>
    </row>
    <row r="19" spans="1:6" ht="22.5" customHeight="1">
      <c r="A19" s="1" t="s">
        <v>8765</v>
      </c>
      <c r="B19" s="290">
        <v>1.006</v>
      </c>
      <c r="C19" s="290">
        <v>1.006</v>
      </c>
      <c r="D19" s="290">
        <v>1.0069999999999999</v>
      </c>
      <c r="E19" s="290">
        <v>1.008</v>
      </c>
      <c r="F19" s="284"/>
    </row>
    <row r="20" spans="1:6" ht="22.5" customHeight="1">
      <c r="A20" s="1" t="s">
        <v>8764</v>
      </c>
      <c r="B20" s="290">
        <v>1.008</v>
      </c>
      <c r="C20" s="290">
        <v>1.008</v>
      </c>
      <c r="D20" s="290">
        <v>1.008</v>
      </c>
      <c r="E20" s="290">
        <v>1.0089999999999999</v>
      </c>
      <c r="F20" s="284"/>
    </row>
    <row r="21" spans="1:6" ht="22.5" customHeight="1">
      <c r="A21" s="12" t="s">
        <v>8766</v>
      </c>
      <c r="B21" s="290">
        <v>1.0029999999999999</v>
      </c>
      <c r="C21" s="290">
        <v>1.0029999999999999</v>
      </c>
      <c r="D21" s="290">
        <v>1.002</v>
      </c>
      <c r="E21" s="290">
        <v>1.002</v>
      </c>
      <c r="F21" s="284"/>
    </row>
    <row r="23" spans="1:6" ht="22.5" customHeight="1">
      <c r="A23" s="387" t="s">
        <v>483</v>
      </c>
      <c r="B23" s="387"/>
      <c r="C23" s="387"/>
      <c r="D23" s="387"/>
      <c r="E23" s="387"/>
      <c r="F23" s="387"/>
    </row>
    <row r="24" spans="1:6" ht="22.5" customHeight="1">
      <c r="A24" s="387" t="s">
        <v>60</v>
      </c>
      <c r="B24" s="387"/>
      <c r="C24" s="387"/>
      <c r="D24" s="387"/>
      <c r="E24" s="387"/>
      <c r="F24" s="387"/>
    </row>
    <row r="25" spans="1:6" ht="33" customHeight="1">
      <c r="A25" s="21" t="s">
        <v>790</v>
      </c>
      <c r="B25" s="219" t="s">
        <v>55</v>
      </c>
      <c r="C25" s="219" t="s">
        <v>56</v>
      </c>
      <c r="D25" s="219" t="s">
        <v>57</v>
      </c>
      <c r="E25" s="219" t="s">
        <v>58</v>
      </c>
      <c r="F25" s="219" t="s">
        <v>59</v>
      </c>
    </row>
    <row r="26" spans="1:6" ht="22.5" customHeight="1">
      <c r="A26" s="1"/>
      <c r="B26" s="12"/>
      <c r="C26" s="12"/>
      <c r="D26" s="12"/>
      <c r="E26" s="12"/>
      <c r="F26" s="222"/>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0" spans="1:6" ht="22.5" customHeight="1">
      <c r="A30" s="1"/>
      <c r="B30" s="12"/>
      <c r="C30" s="12"/>
      <c r="D30" s="12"/>
      <c r="E30" s="12"/>
      <c r="F30" s="222"/>
    </row>
    <row r="32" spans="1:6" ht="22.5" customHeight="1">
      <c r="A32" s="387" t="s">
        <v>483</v>
      </c>
      <c r="B32" s="387"/>
      <c r="C32" s="387"/>
      <c r="D32" s="387"/>
      <c r="E32" s="387"/>
      <c r="F32" s="387"/>
    </row>
    <row r="33" spans="1:6" ht="22.5" customHeight="1">
      <c r="A33" s="387" t="s">
        <v>61</v>
      </c>
      <c r="B33" s="387"/>
      <c r="C33" s="387"/>
      <c r="D33" s="387"/>
      <c r="E33" s="387"/>
      <c r="F33" s="387"/>
    </row>
    <row r="34" spans="1:6" ht="33" customHeight="1">
      <c r="A34" s="21" t="s">
        <v>790</v>
      </c>
      <c r="B34" s="219" t="s">
        <v>55</v>
      </c>
      <c r="C34" s="219" t="s">
        <v>56</v>
      </c>
      <c r="D34" s="219" t="s">
        <v>57</v>
      </c>
      <c r="E34" s="219" t="s">
        <v>58</v>
      </c>
      <c r="F34" s="219" t="s">
        <v>59</v>
      </c>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row r="39" spans="1:6" ht="22.5" customHeight="1">
      <c r="A39" s="1"/>
      <c r="B39" s="12"/>
      <c r="C39" s="12"/>
      <c r="D39" s="12"/>
      <c r="E39" s="12"/>
      <c r="F39" s="222"/>
    </row>
  </sheetData>
  <mergeCells count="10">
    <mergeCell ref="A23:F23"/>
    <mergeCell ref="A24:F24"/>
    <mergeCell ref="A32:F32"/>
    <mergeCell ref="A33:F33"/>
    <mergeCell ref="A2:E2"/>
    <mergeCell ref="A3:E3"/>
    <mergeCell ref="A4:A5"/>
    <mergeCell ref="B9:E9"/>
    <mergeCell ref="A11:F11"/>
    <mergeCell ref="A12:F12"/>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8"/>
  <sheetViews>
    <sheetView showGridLines="0" zoomScale="85" zoomScaleNormal="85" workbookViewId="0"/>
  </sheetViews>
  <sheetFormatPr defaultRowHeight="12.75"/>
  <cols>
    <col min="1" max="1" width="23.85546875" customWidth="1"/>
    <col min="2" max="7" width="24" customWidth="1"/>
  </cols>
  <sheetData>
    <row r="1" spans="1:16382"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s="2" customFormat="1" ht="44.25" customHeight="1">
      <c r="A2" s="395" t="s">
        <v>698</v>
      </c>
      <c r="B2" s="396"/>
      <c r="C2" s="396"/>
      <c r="D2" s="396"/>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ht="47.25" customHeight="1">
      <c r="A3" s="367" t="str">
        <f>Overview!B4&amp; " - Illustrative LLFs in UKPN LPN Area (GSP Group _C) for year beginning "&amp;Overview!D4</f>
        <v>Southern Electric Power Distribution plc - Illustrative LLFs in UKPN LPN Area (GSP Group _C) for year beginning 1 April 2020</v>
      </c>
      <c r="B3" s="394"/>
      <c r="C3" s="394"/>
      <c r="D3" s="394"/>
      <c r="E3" s="389"/>
      <c r="F3" s="390"/>
    </row>
    <row r="4" spans="1:16382" s="44" customFormat="1" ht="19.5" customHeight="1">
      <c r="A4" s="387" t="s">
        <v>80</v>
      </c>
      <c r="B4" s="219" t="s">
        <v>55</v>
      </c>
      <c r="C4" s="219" t="s">
        <v>56</v>
      </c>
      <c r="D4" s="219" t="s">
        <v>57</v>
      </c>
      <c r="E4" s="219" t="s">
        <v>58</v>
      </c>
      <c r="F4" s="219" t="s">
        <v>779</v>
      </c>
    </row>
    <row r="5" spans="1:16382" s="44" customFormat="1" ht="42.75" customHeight="1">
      <c r="A5" s="387"/>
      <c r="B5" s="219" t="s">
        <v>707</v>
      </c>
      <c r="C5" s="219" t="s">
        <v>780</v>
      </c>
      <c r="D5" s="219" t="s">
        <v>708</v>
      </c>
      <c r="E5" s="219" t="s">
        <v>709</v>
      </c>
      <c r="F5" s="219" t="s">
        <v>710</v>
      </c>
    </row>
    <row r="6" spans="1:16382" s="44" customFormat="1" ht="45" customHeight="1">
      <c r="A6" s="220" t="s">
        <v>781</v>
      </c>
      <c r="B6" s="190" t="s">
        <v>782</v>
      </c>
      <c r="C6" s="194"/>
      <c r="D6" s="191" t="s">
        <v>783</v>
      </c>
      <c r="E6" s="194"/>
      <c r="F6" s="194"/>
    </row>
    <row r="7" spans="1:16382" s="44" customFormat="1" ht="45" customHeight="1">
      <c r="A7" s="220" t="s">
        <v>784</v>
      </c>
      <c r="B7" s="194"/>
      <c r="C7" s="190" t="s">
        <v>785</v>
      </c>
      <c r="D7" s="194"/>
      <c r="E7" s="194"/>
      <c r="F7" s="194"/>
    </row>
    <row r="8" spans="1:16382" s="44" customFormat="1" ht="45" customHeight="1">
      <c r="A8" s="220" t="s">
        <v>786</v>
      </c>
      <c r="B8" s="194"/>
      <c r="C8" s="194"/>
      <c r="D8" s="190" t="s">
        <v>785</v>
      </c>
      <c r="E8" s="194"/>
      <c r="F8" s="194"/>
    </row>
    <row r="9" spans="1:16382" s="44" customFormat="1" ht="45" customHeight="1">
      <c r="A9" s="220" t="s">
        <v>787</v>
      </c>
      <c r="B9" s="194"/>
      <c r="C9" s="194"/>
      <c r="D9" s="194"/>
      <c r="E9" s="191" t="s">
        <v>788</v>
      </c>
      <c r="F9" s="191" t="s">
        <v>789</v>
      </c>
    </row>
    <row r="10" spans="1:16382" s="221" customFormat="1" ht="23.25" customHeight="1">
      <c r="A10" s="220" t="s">
        <v>81</v>
      </c>
      <c r="B10" s="391" t="s">
        <v>723</v>
      </c>
      <c r="C10" s="392"/>
      <c r="D10" s="392"/>
      <c r="E10" s="392"/>
      <c r="F10" s="393"/>
    </row>
    <row r="11" spans="1:16382" ht="23.25" customHeight="1">
      <c r="B11" s="13"/>
      <c r="C11" s="13"/>
      <c r="D11" s="13"/>
    </row>
    <row r="12" spans="1:16382" ht="22.5" customHeight="1">
      <c r="A12" s="323" t="s">
        <v>475</v>
      </c>
      <c r="B12" s="388"/>
      <c r="C12" s="388"/>
      <c r="D12" s="388"/>
      <c r="E12" s="388"/>
      <c r="F12" s="389"/>
      <c r="G12" s="390"/>
    </row>
    <row r="13" spans="1:16382" ht="22.5" customHeight="1">
      <c r="A13" s="323" t="s">
        <v>54</v>
      </c>
      <c r="B13" s="388"/>
      <c r="C13" s="388"/>
      <c r="D13" s="388"/>
      <c r="E13" s="388"/>
      <c r="F13" s="389"/>
      <c r="G13" s="390"/>
    </row>
    <row r="14" spans="1:16382" ht="33" customHeight="1">
      <c r="A14" s="21" t="s">
        <v>476</v>
      </c>
      <c r="B14" s="219" t="s">
        <v>55</v>
      </c>
      <c r="C14" s="219" t="s">
        <v>56</v>
      </c>
      <c r="D14" s="219" t="s">
        <v>57</v>
      </c>
      <c r="E14" s="219" t="s">
        <v>58</v>
      </c>
      <c r="F14" s="219" t="s">
        <v>779</v>
      </c>
      <c r="G14" s="219" t="s">
        <v>59</v>
      </c>
    </row>
    <row r="15" spans="1:16382" ht="87.75" customHeight="1">
      <c r="A15" s="1" t="s">
        <v>477</v>
      </c>
      <c r="B15" s="290">
        <v>1.1000000000000001</v>
      </c>
      <c r="C15" s="290">
        <v>1.081</v>
      </c>
      <c r="D15" s="290">
        <v>1.0940000000000001</v>
      </c>
      <c r="E15" s="290">
        <v>1.08</v>
      </c>
      <c r="F15" s="290">
        <v>1.0640000000000001</v>
      </c>
      <c r="G15" s="277" t="s">
        <v>8785</v>
      </c>
    </row>
    <row r="16" spans="1:16382" ht="38.25" customHeight="1">
      <c r="A16" s="1" t="s">
        <v>478</v>
      </c>
      <c r="B16" s="290">
        <v>1.07</v>
      </c>
      <c r="C16" s="290">
        <v>1.0580000000000001</v>
      </c>
      <c r="D16" s="290">
        <v>1.0660000000000001</v>
      </c>
      <c r="E16" s="290">
        <v>1.0569999999999999</v>
      </c>
      <c r="F16" s="290">
        <v>1.0469999999999999</v>
      </c>
      <c r="G16" s="277" t="s">
        <v>8737</v>
      </c>
    </row>
    <row r="17" spans="1:7" ht="37.5" customHeight="1">
      <c r="A17" s="1" t="s">
        <v>479</v>
      </c>
      <c r="B17" s="290">
        <v>1.038</v>
      </c>
      <c r="C17" s="290">
        <v>1.032</v>
      </c>
      <c r="D17" s="290">
        <v>1.036</v>
      </c>
      <c r="E17" s="290">
        <v>1.0309999999999999</v>
      </c>
      <c r="F17" s="290">
        <v>1.0249999999999999</v>
      </c>
      <c r="G17" s="277" t="s">
        <v>8738</v>
      </c>
    </row>
    <row r="18" spans="1:7" ht="22.5" customHeight="1">
      <c r="A18" s="1" t="s">
        <v>480</v>
      </c>
      <c r="B18" s="290">
        <v>1.0269999999999999</v>
      </c>
      <c r="C18" s="290">
        <v>1.0249999999999999</v>
      </c>
      <c r="D18" s="290">
        <v>1.026</v>
      </c>
      <c r="E18" s="290">
        <v>1.0249999999999999</v>
      </c>
      <c r="F18" s="290">
        <v>1.024</v>
      </c>
      <c r="G18" s="284"/>
    </row>
    <row r="19" spans="1:7" ht="22.5" customHeight="1">
      <c r="A19" s="1" t="s">
        <v>481</v>
      </c>
      <c r="B19" s="290">
        <v>1.016</v>
      </c>
      <c r="C19" s="290">
        <v>1.0149999999999999</v>
      </c>
      <c r="D19" s="290">
        <v>1.016</v>
      </c>
      <c r="E19" s="290">
        <v>1.0149999999999999</v>
      </c>
      <c r="F19" s="290">
        <v>1.014</v>
      </c>
      <c r="G19" s="284"/>
    </row>
    <row r="20" spans="1:7" ht="22.5" customHeight="1">
      <c r="A20" s="1" t="s">
        <v>482</v>
      </c>
      <c r="B20" s="290">
        <v>1.002</v>
      </c>
      <c r="C20" s="290">
        <v>1.002</v>
      </c>
      <c r="D20" s="290">
        <v>1.002</v>
      </c>
      <c r="E20" s="290">
        <v>1.002</v>
      </c>
      <c r="F20" s="290">
        <v>1.002</v>
      </c>
      <c r="G20" s="284"/>
    </row>
    <row r="22" spans="1:7" ht="22.5" customHeight="1">
      <c r="A22" s="387" t="s">
        <v>483</v>
      </c>
      <c r="B22" s="387"/>
      <c r="C22" s="387"/>
      <c r="D22" s="387"/>
      <c r="E22" s="387"/>
      <c r="F22" s="387"/>
      <c r="G22" s="387"/>
    </row>
    <row r="23" spans="1:7" ht="22.5" customHeight="1">
      <c r="A23" s="387" t="s">
        <v>60</v>
      </c>
      <c r="B23" s="387"/>
      <c r="C23" s="387"/>
      <c r="D23" s="387"/>
      <c r="E23" s="387"/>
      <c r="F23" s="387"/>
      <c r="G23" s="387"/>
    </row>
    <row r="24" spans="1:7" ht="33" customHeight="1">
      <c r="A24" s="21" t="s">
        <v>790</v>
      </c>
      <c r="B24" s="219" t="s">
        <v>55</v>
      </c>
      <c r="C24" s="219" t="s">
        <v>56</v>
      </c>
      <c r="D24" s="219" t="s">
        <v>57</v>
      </c>
      <c r="E24" s="219" t="s">
        <v>58</v>
      </c>
      <c r="F24" s="219" t="s">
        <v>779</v>
      </c>
      <c r="G24" s="219" t="s">
        <v>59</v>
      </c>
    </row>
    <row r="25" spans="1:7" ht="22.5" customHeight="1">
      <c r="A25" s="1"/>
      <c r="B25" s="12"/>
      <c r="C25" s="12"/>
      <c r="D25" s="12"/>
      <c r="E25" s="12"/>
      <c r="F25" s="12"/>
      <c r="G25" s="222"/>
    </row>
    <row r="26" spans="1:7" ht="22.5" customHeight="1">
      <c r="A26" s="1"/>
      <c r="B26" s="12"/>
      <c r="C26" s="12"/>
      <c r="D26" s="12"/>
      <c r="E26" s="12"/>
      <c r="F26" s="12"/>
      <c r="G26" s="222"/>
    </row>
    <row r="27" spans="1:7" ht="22.5" customHeight="1">
      <c r="A27" s="1"/>
      <c r="B27" s="12"/>
      <c r="C27" s="12"/>
      <c r="D27" s="12"/>
      <c r="E27" s="12"/>
      <c r="F27" s="12"/>
      <c r="G27" s="222"/>
    </row>
    <row r="28" spans="1:7" ht="22.5" customHeight="1">
      <c r="A28" s="1"/>
      <c r="B28" s="12"/>
      <c r="C28" s="12"/>
      <c r="D28" s="12"/>
      <c r="E28" s="12"/>
      <c r="F28" s="12"/>
      <c r="G28" s="222"/>
    </row>
    <row r="29" spans="1:7" ht="22.5" customHeight="1">
      <c r="A29" s="1"/>
      <c r="B29" s="12"/>
      <c r="C29" s="12"/>
      <c r="D29" s="12"/>
      <c r="E29" s="12"/>
      <c r="F29" s="12"/>
      <c r="G29" s="222"/>
    </row>
    <row r="31" spans="1:7" ht="22.5" customHeight="1">
      <c r="A31" s="387" t="s">
        <v>483</v>
      </c>
      <c r="B31" s="387"/>
      <c r="C31" s="387"/>
      <c r="D31" s="387"/>
      <c r="E31" s="387"/>
      <c r="F31" s="387"/>
      <c r="G31" s="387"/>
    </row>
    <row r="32" spans="1:7" ht="22.5" customHeight="1">
      <c r="A32" s="387" t="s">
        <v>61</v>
      </c>
      <c r="B32" s="387"/>
      <c r="C32" s="387"/>
      <c r="D32" s="387"/>
      <c r="E32" s="387"/>
      <c r="F32" s="387"/>
      <c r="G32" s="387"/>
    </row>
    <row r="33" spans="1:7" ht="33" customHeight="1">
      <c r="A33" s="21" t="s">
        <v>790</v>
      </c>
      <c r="B33" s="219" t="s">
        <v>55</v>
      </c>
      <c r="C33" s="219" t="s">
        <v>56</v>
      </c>
      <c r="D33" s="219" t="s">
        <v>57</v>
      </c>
      <c r="E33" s="219" t="s">
        <v>58</v>
      </c>
      <c r="F33" s="219" t="s">
        <v>779</v>
      </c>
      <c r="G33" s="219" t="s">
        <v>59</v>
      </c>
    </row>
    <row r="34" spans="1:7" ht="22.5" customHeight="1">
      <c r="A34" s="1"/>
      <c r="B34" s="12"/>
      <c r="C34" s="12"/>
      <c r="D34" s="12"/>
      <c r="E34" s="12"/>
      <c r="F34" s="12"/>
      <c r="G34" s="222"/>
    </row>
    <row r="35" spans="1:7" ht="22.5" customHeight="1">
      <c r="A35" s="1"/>
      <c r="B35" s="12"/>
      <c r="C35" s="12"/>
      <c r="D35" s="12"/>
      <c r="E35" s="12"/>
      <c r="F35" s="12"/>
      <c r="G35" s="222"/>
    </row>
    <row r="36" spans="1:7" ht="22.5" customHeight="1">
      <c r="A36" s="1"/>
      <c r="B36" s="12"/>
      <c r="C36" s="12"/>
      <c r="D36" s="12"/>
      <c r="E36" s="12"/>
      <c r="F36" s="12"/>
      <c r="G36" s="222"/>
    </row>
    <row r="37" spans="1:7" ht="22.5" customHeight="1">
      <c r="A37" s="1"/>
      <c r="B37" s="12"/>
      <c r="C37" s="12"/>
      <c r="D37" s="12"/>
      <c r="E37" s="12"/>
      <c r="F37" s="12"/>
      <c r="G37" s="222"/>
    </row>
    <row r="38" spans="1:7" ht="22.5" customHeight="1">
      <c r="A38" s="1"/>
      <c r="B38" s="12"/>
      <c r="C38" s="12"/>
      <c r="D38" s="12"/>
      <c r="E38" s="12"/>
      <c r="F38" s="12"/>
      <c r="G38" s="222"/>
    </row>
  </sheetData>
  <mergeCells count="10">
    <mergeCell ref="A22:G22"/>
    <mergeCell ref="A23:G23"/>
    <mergeCell ref="A31:G31"/>
    <mergeCell ref="A32:G32"/>
    <mergeCell ref="A2:D2"/>
    <mergeCell ref="A3:F3"/>
    <mergeCell ref="A4:A5"/>
    <mergeCell ref="B10:F10"/>
    <mergeCell ref="A12:G12"/>
    <mergeCell ref="A13:G13"/>
  </mergeCells>
  <hyperlinks>
    <hyperlink ref="A1" location="Overview!A1" display="Back to Overview"/>
  </hyperlinks>
  <pageMargins left="0.70866141732283472" right="0.70866141732283472" top="0.74803149606299213" bottom="0.74803149606299213" header="0.31496062992125984" footer="0.31496062992125984"/>
  <pageSetup paperSize="9" scale="5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9"/>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40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SP Manweb Area (GSP Group _D) for year beginning "&amp;Overview!D4</f>
        <v>Southern Electric Power Distribution plc - Illustrative LLFs in SP Manweb Area (GSP Group _D)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23" t="s">
        <v>798</v>
      </c>
      <c r="B6" s="194"/>
      <c r="C6" s="194"/>
      <c r="D6" s="190" t="s">
        <v>799</v>
      </c>
      <c r="E6" s="190" t="s">
        <v>800</v>
      </c>
    </row>
    <row r="7" spans="1:16381" s="44" customFormat="1" ht="45" customHeight="1">
      <c r="A7" s="223" t="s">
        <v>781</v>
      </c>
      <c r="B7" s="190" t="s">
        <v>795</v>
      </c>
      <c r="C7" s="224" t="s">
        <v>801</v>
      </c>
      <c r="D7" s="190" t="s">
        <v>802</v>
      </c>
      <c r="E7" s="190" t="s">
        <v>800</v>
      </c>
    </row>
    <row r="8" spans="1:16381" s="44" customFormat="1" ht="45" customHeight="1">
      <c r="A8" s="223" t="s">
        <v>83</v>
      </c>
      <c r="B8" s="194"/>
      <c r="C8" s="194"/>
      <c r="D8" s="190" t="s">
        <v>799</v>
      </c>
      <c r="E8" s="190" t="s">
        <v>800</v>
      </c>
    </row>
    <row r="9" spans="1:16381" s="221" customFormat="1" ht="23.25" customHeight="1">
      <c r="A9" s="213" t="s">
        <v>81</v>
      </c>
      <c r="B9" s="406" t="s">
        <v>82</v>
      </c>
      <c r="C9" s="407"/>
      <c r="D9" s="407"/>
      <c r="E9" s="408"/>
    </row>
    <row r="10" spans="1:16381" ht="23.25" customHeight="1">
      <c r="B10" s="13"/>
      <c r="C10" s="13"/>
      <c r="D10" s="13"/>
    </row>
    <row r="11" spans="1:16381" ht="22.5" customHeight="1">
      <c r="A11" s="323" t="s">
        <v>475</v>
      </c>
      <c r="B11" s="388"/>
      <c r="C11" s="388"/>
      <c r="D11" s="388"/>
      <c r="E11" s="388"/>
      <c r="F11" s="390"/>
    </row>
    <row r="12" spans="1:16381" ht="22.5" customHeight="1">
      <c r="A12" s="323" t="s">
        <v>54</v>
      </c>
      <c r="B12" s="388"/>
      <c r="C12" s="388"/>
      <c r="D12" s="388"/>
      <c r="E12" s="388"/>
      <c r="F12" s="390"/>
    </row>
    <row r="13" spans="1:16381" ht="33" customHeight="1">
      <c r="A13" s="21" t="s">
        <v>476</v>
      </c>
      <c r="B13" s="219" t="s">
        <v>55</v>
      </c>
      <c r="C13" s="219" t="s">
        <v>56</v>
      </c>
      <c r="D13" s="219" t="s">
        <v>57</v>
      </c>
      <c r="E13" s="219" t="s">
        <v>58</v>
      </c>
      <c r="F13" s="219" t="s">
        <v>59</v>
      </c>
    </row>
    <row r="14" spans="1:16381" ht="38.25">
      <c r="A14" s="1" t="s">
        <v>803</v>
      </c>
      <c r="B14" s="290">
        <v>1.147</v>
      </c>
      <c r="C14" s="290">
        <v>1.127</v>
      </c>
      <c r="D14" s="290">
        <v>1.1120000000000001</v>
      </c>
      <c r="E14" s="290">
        <v>1.0920000000000001</v>
      </c>
      <c r="F14" s="288" t="s">
        <v>8791</v>
      </c>
    </row>
    <row r="15" spans="1:16381" ht="33" customHeight="1">
      <c r="A15" s="1" t="s">
        <v>804</v>
      </c>
      <c r="B15" s="290">
        <v>1.069</v>
      </c>
      <c r="C15" s="290">
        <v>1.0649999999999999</v>
      </c>
      <c r="D15" s="290">
        <v>1.06</v>
      </c>
      <c r="E15" s="290">
        <v>1.0580000000000001</v>
      </c>
      <c r="F15" s="288" t="s">
        <v>8739</v>
      </c>
    </row>
    <row r="16" spans="1:16381" ht="35.25" customHeight="1">
      <c r="A16" s="1" t="s">
        <v>805</v>
      </c>
      <c r="B16" s="290">
        <v>1.0469999999999999</v>
      </c>
      <c r="C16" s="290">
        <v>1.0429999999999999</v>
      </c>
      <c r="D16" s="290">
        <v>1.038</v>
      </c>
      <c r="E16" s="290">
        <v>1.032</v>
      </c>
      <c r="F16" s="288" t="s">
        <v>8740</v>
      </c>
    </row>
    <row r="17" spans="1:6" ht="22.5" customHeight="1">
      <c r="A17" s="1" t="s">
        <v>806</v>
      </c>
      <c r="B17" s="290">
        <v>1.0309999999999999</v>
      </c>
      <c r="C17" s="290">
        <v>1.0289999999999999</v>
      </c>
      <c r="D17" s="290">
        <v>1.026</v>
      </c>
      <c r="E17" s="290">
        <v>1.024</v>
      </c>
      <c r="F17" s="284"/>
    </row>
    <row r="18" spans="1:6" ht="22.5" customHeight="1">
      <c r="A18" s="1" t="s">
        <v>8816</v>
      </c>
      <c r="B18" s="290">
        <v>1.0209999999999999</v>
      </c>
      <c r="C18" s="290">
        <v>1.02</v>
      </c>
      <c r="D18" s="290">
        <v>1.018</v>
      </c>
      <c r="E18" s="290">
        <v>1.016</v>
      </c>
      <c r="F18" s="284"/>
    </row>
    <row r="19" spans="1:6" ht="22.5" customHeight="1">
      <c r="A19" s="1" t="s">
        <v>8818</v>
      </c>
      <c r="B19" s="290">
        <v>1.014</v>
      </c>
      <c r="C19" s="290">
        <v>1.0129999999999999</v>
      </c>
      <c r="D19" s="290">
        <v>1.012</v>
      </c>
      <c r="E19" s="290">
        <v>1.012</v>
      </c>
      <c r="F19" s="284"/>
    </row>
    <row r="20" spans="1:6" ht="22.5" customHeight="1">
      <c r="A20" s="1" t="s">
        <v>8817</v>
      </c>
      <c r="B20" s="290">
        <v>1.006</v>
      </c>
      <c r="C20" s="290">
        <v>1.006</v>
      </c>
      <c r="D20" s="290">
        <v>1.0049999999999999</v>
      </c>
      <c r="E20" s="290">
        <v>1.0029999999999999</v>
      </c>
      <c r="F20" s="284"/>
    </row>
    <row r="21" spans="1:6" ht="22.5" customHeight="1">
      <c r="A21" s="12" t="s">
        <v>8819</v>
      </c>
      <c r="B21" s="290">
        <v>1</v>
      </c>
      <c r="C21" s="290">
        <v>1</v>
      </c>
      <c r="D21" s="290">
        <v>1</v>
      </c>
      <c r="E21" s="290">
        <v>1</v>
      </c>
      <c r="F21" s="284"/>
    </row>
    <row r="23" spans="1:6" ht="22.5" customHeight="1">
      <c r="A23" s="387" t="s">
        <v>483</v>
      </c>
      <c r="B23" s="387"/>
      <c r="C23" s="387"/>
      <c r="D23" s="387"/>
      <c r="E23" s="387"/>
      <c r="F23" s="387"/>
    </row>
    <row r="24" spans="1:6" ht="22.5" customHeight="1">
      <c r="A24" s="387" t="s">
        <v>60</v>
      </c>
      <c r="B24" s="387"/>
      <c r="C24" s="387"/>
      <c r="D24" s="387"/>
      <c r="E24" s="387"/>
      <c r="F24" s="387"/>
    </row>
    <row r="25" spans="1:6" ht="33" customHeight="1">
      <c r="A25" s="21" t="s">
        <v>790</v>
      </c>
      <c r="B25" s="219" t="s">
        <v>55</v>
      </c>
      <c r="C25" s="219" t="s">
        <v>56</v>
      </c>
      <c r="D25" s="219" t="s">
        <v>57</v>
      </c>
      <c r="E25" s="219" t="s">
        <v>58</v>
      </c>
      <c r="F25" s="219" t="s">
        <v>59</v>
      </c>
    </row>
    <row r="26" spans="1:6" ht="22.5" customHeight="1">
      <c r="A26" s="1"/>
      <c r="B26" s="12"/>
      <c r="C26" s="12"/>
      <c r="D26" s="12"/>
      <c r="E26" s="12"/>
      <c r="F26" s="222"/>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0" spans="1:6" ht="22.5" customHeight="1">
      <c r="A30" s="1"/>
      <c r="B30" s="12"/>
      <c r="C30" s="12"/>
      <c r="D30" s="12"/>
      <c r="E30" s="12"/>
      <c r="F30" s="222"/>
    </row>
    <row r="32" spans="1:6" ht="22.5" customHeight="1">
      <c r="A32" s="387" t="s">
        <v>483</v>
      </c>
      <c r="B32" s="387"/>
      <c r="C32" s="387"/>
      <c r="D32" s="387"/>
      <c r="E32" s="387"/>
      <c r="F32" s="387"/>
    </row>
    <row r="33" spans="1:6" ht="22.5" customHeight="1">
      <c r="A33" s="387" t="s">
        <v>61</v>
      </c>
      <c r="B33" s="387"/>
      <c r="C33" s="387"/>
      <c r="D33" s="387"/>
      <c r="E33" s="387"/>
      <c r="F33" s="387"/>
    </row>
    <row r="34" spans="1:6" ht="33" customHeight="1">
      <c r="A34" s="21" t="s">
        <v>790</v>
      </c>
      <c r="B34" s="219" t="s">
        <v>55</v>
      </c>
      <c r="C34" s="219" t="s">
        <v>56</v>
      </c>
      <c r="D34" s="219" t="s">
        <v>57</v>
      </c>
      <c r="E34" s="219" t="s">
        <v>58</v>
      </c>
      <c r="F34" s="219" t="s">
        <v>59</v>
      </c>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row r="39" spans="1:6" ht="22.5" customHeight="1">
      <c r="A39" s="1"/>
      <c r="B39" s="12"/>
      <c r="C39" s="12"/>
      <c r="D39" s="12"/>
      <c r="E39" s="12"/>
      <c r="F39" s="222"/>
    </row>
  </sheetData>
  <mergeCells count="10">
    <mergeCell ref="A23:F23"/>
    <mergeCell ref="A24:F24"/>
    <mergeCell ref="A32:F32"/>
    <mergeCell ref="A33:F33"/>
    <mergeCell ref="A2:E2"/>
    <mergeCell ref="A3:E3"/>
    <mergeCell ref="A4:A5"/>
    <mergeCell ref="B9:E9"/>
    <mergeCell ref="A11:F11"/>
    <mergeCell ref="A12:F12"/>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8" ht="27.75" customHeight="1">
      <c r="A1" s="103" t="s">
        <v>87</v>
      </c>
      <c r="B1" s="166"/>
      <c r="C1" s="166"/>
      <c r="D1" s="166"/>
      <c r="E1" s="319" t="s">
        <v>697</v>
      </c>
      <c r="F1" s="319"/>
      <c r="G1" s="319"/>
      <c r="H1" s="319"/>
      <c r="I1" s="319"/>
      <c r="J1" s="319"/>
      <c r="K1" s="319"/>
      <c r="L1" s="167"/>
      <c r="M1" s="167"/>
      <c r="N1" s="167"/>
      <c r="O1" s="167"/>
    </row>
    <row r="2" spans="1:18" ht="27" customHeight="1">
      <c r="A2" s="320" t="str">
        <f>Overview!B4&amp; " - Effective from "&amp;Overview!D4&amp;" - "&amp;Overview!E4&amp;" LV and HV charges in WPD EM Area (GSP Group _B)"</f>
        <v>Southern Electric Power Distribution plc - Effective from 1 April 2020 - Final LV and HV charges in WPD EM Area (GSP Group _B)</v>
      </c>
      <c r="B2" s="320"/>
      <c r="C2" s="320"/>
      <c r="D2" s="320"/>
      <c r="E2" s="320"/>
      <c r="F2" s="320"/>
      <c r="G2" s="320"/>
      <c r="H2" s="320"/>
      <c r="I2" s="320"/>
      <c r="J2" s="320"/>
      <c r="K2" s="320"/>
      <c r="L2" s="168"/>
      <c r="M2" s="169"/>
      <c r="N2" s="170"/>
      <c r="O2" s="170"/>
    </row>
    <row r="3" spans="1:18" s="95" customFormat="1" ht="15" customHeight="1">
      <c r="A3" s="93"/>
      <c r="B3" s="93"/>
      <c r="C3" s="93"/>
      <c r="D3" s="93"/>
      <c r="E3" s="93"/>
      <c r="F3" s="93"/>
      <c r="G3" s="93"/>
      <c r="H3" s="93"/>
      <c r="I3" s="93"/>
      <c r="J3" s="93"/>
      <c r="K3" s="93"/>
      <c r="L3" s="94"/>
      <c r="M3" s="94"/>
    </row>
    <row r="4" spans="1:18" ht="27" customHeight="1">
      <c r="A4" s="320" t="s">
        <v>496</v>
      </c>
      <c r="B4" s="320"/>
      <c r="C4" s="320"/>
      <c r="D4" s="320"/>
      <c r="E4" s="320"/>
      <c r="F4" s="93"/>
      <c r="G4" s="320" t="s">
        <v>495</v>
      </c>
      <c r="H4" s="320"/>
      <c r="I4" s="320"/>
      <c r="J4" s="320"/>
      <c r="K4" s="320"/>
      <c r="M4" s="2"/>
    </row>
    <row r="5" spans="1:18" ht="28.5" customHeight="1">
      <c r="A5" s="86" t="s">
        <v>80</v>
      </c>
      <c r="B5" s="186" t="s">
        <v>487</v>
      </c>
      <c r="C5" s="321" t="s">
        <v>488</v>
      </c>
      <c r="D5" s="322"/>
      <c r="E5" s="88" t="s">
        <v>489</v>
      </c>
      <c r="F5" s="93"/>
      <c r="G5" s="323"/>
      <c r="H5" s="324"/>
      <c r="I5" s="91" t="s">
        <v>493</v>
      </c>
      <c r="J5" s="92" t="s">
        <v>494</v>
      </c>
      <c r="K5" s="88" t="s">
        <v>489</v>
      </c>
      <c r="L5" s="93"/>
      <c r="M5" s="2"/>
    </row>
    <row r="6" spans="1:18" s="193" customFormat="1" ht="37.5" customHeight="1">
      <c r="A6" s="241" t="s">
        <v>725</v>
      </c>
      <c r="B6" s="238" t="s">
        <v>726</v>
      </c>
      <c r="C6" s="340" t="s">
        <v>727</v>
      </c>
      <c r="D6" s="340"/>
      <c r="E6" s="242" t="s">
        <v>728</v>
      </c>
      <c r="F6" s="93"/>
      <c r="G6" s="338" t="s">
        <v>729</v>
      </c>
      <c r="H6" s="338"/>
      <c r="I6" s="244" t="s">
        <v>726</v>
      </c>
      <c r="J6" s="245" t="s">
        <v>727</v>
      </c>
      <c r="K6" s="245" t="s">
        <v>728</v>
      </c>
      <c r="L6" s="93"/>
      <c r="M6" s="192"/>
    </row>
    <row r="7" spans="1:18" s="193" customFormat="1" ht="39" customHeight="1">
      <c r="A7" s="241" t="s">
        <v>730</v>
      </c>
      <c r="B7" s="240"/>
      <c r="C7" s="341"/>
      <c r="D7" s="342"/>
      <c r="E7" s="239" t="s">
        <v>731</v>
      </c>
      <c r="F7" s="93"/>
      <c r="G7" s="338" t="s">
        <v>732</v>
      </c>
      <c r="H7" s="338"/>
      <c r="I7" s="247"/>
      <c r="J7" s="245" t="s">
        <v>733</v>
      </c>
      <c r="K7" s="245" t="s">
        <v>728</v>
      </c>
      <c r="L7" s="93"/>
      <c r="M7" s="192"/>
    </row>
    <row r="8" spans="1:18" s="193" customFormat="1" ht="33.75" customHeight="1">
      <c r="A8" s="243" t="s">
        <v>81</v>
      </c>
      <c r="B8" s="340" t="s">
        <v>82</v>
      </c>
      <c r="C8" s="340"/>
      <c r="D8" s="340"/>
      <c r="E8" s="340"/>
      <c r="F8" s="93"/>
      <c r="G8" s="338" t="s">
        <v>730</v>
      </c>
      <c r="H8" s="338"/>
      <c r="I8" s="247"/>
      <c r="J8" s="247"/>
      <c r="K8" s="245" t="s">
        <v>731</v>
      </c>
      <c r="L8" s="93"/>
      <c r="M8" s="192"/>
    </row>
    <row r="9" spans="1:18" s="197" customFormat="1" ht="40.5" customHeight="1">
      <c r="A9" s="195"/>
      <c r="B9" s="195"/>
      <c r="C9" s="339"/>
      <c r="D9" s="339"/>
      <c r="E9" s="195"/>
      <c r="F9" s="93"/>
      <c r="G9" s="338" t="s">
        <v>81</v>
      </c>
      <c r="H9" s="338"/>
      <c r="I9" s="335" t="s">
        <v>82</v>
      </c>
      <c r="J9" s="336"/>
      <c r="K9" s="337"/>
      <c r="L9" s="93"/>
      <c r="M9" s="196"/>
    </row>
    <row r="10" spans="1:18" s="95" customFormat="1" ht="27" customHeight="1">
      <c r="A10" s="93"/>
      <c r="B10" s="93"/>
      <c r="C10" s="93"/>
      <c r="D10" s="93"/>
      <c r="E10" s="93"/>
      <c r="F10" s="94"/>
      <c r="G10" s="94"/>
      <c r="H10" s="94"/>
      <c r="I10" s="94"/>
      <c r="J10" s="94"/>
      <c r="K10" s="94"/>
      <c r="L10" s="94"/>
      <c r="M10" s="94"/>
    </row>
    <row r="11" spans="1:18" s="95" customFormat="1" ht="12.75" customHeight="1">
      <c r="A11" s="93"/>
      <c r="B11" s="93"/>
      <c r="C11" s="93"/>
      <c r="D11" s="93"/>
      <c r="E11" s="93"/>
      <c r="F11" s="93"/>
      <c r="G11" s="93"/>
      <c r="H11" s="93"/>
      <c r="I11" s="93"/>
      <c r="J11" s="93"/>
      <c r="K11" s="93"/>
      <c r="L11" s="94"/>
      <c r="M11" s="94"/>
    </row>
    <row r="12" spans="1:18"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8" ht="32.25" customHeight="1">
      <c r="A13" s="17" t="s">
        <v>0</v>
      </c>
      <c r="B13" s="47" t="s">
        <v>8216</v>
      </c>
      <c r="C13" s="74">
        <v>1</v>
      </c>
      <c r="D13" s="48">
        <v>2.085</v>
      </c>
      <c r="E13" s="49"/>
      <c r="F13" s="49"/>
      <c r="G13" s="54">
        <v>3.35</v>
      </c>
      <c r="H13" s="55"/>
      <c r="I13" s="55"/>
      <c r="J13" s="49"/>
      <c r="K13" s="51"/>
    </row>
    <row r="14" spans="1:18" ht="32.25" customHeight="1">
      <c r="A14" s="17" t="s">
        <v>1</v>
      </c>
      <c r="B14" s="47" t="s">
        <v>8217</v>
      </c>
      <c r="C14" s="74">
        <v>2</v>
      </c>
      <c r="D14" s="48">
        <v>2.339</v>
      </c>
      <c r="E14" s="48">
        <v>0.83399999999999996</v>
      </c>
      <c r="F14" s="49"/>
      <c r="G14" s="54">
        <v>3.35</v>
      </c>
      <c r="H14" s="55"/>
      <c r="I14" s="55"/>
      <c r="J14" s="49"/>
      <c r="K14" s="51"/>
    </row>
    <row r="15" spans="1:18" ht="32.25" customHeight="1">
      <c r="A15" s="17" t="s">
        <v>11</v>
      </c>
      <c r="B15" s="47" t="s">
        <v>8205</v>
      </c>
      <c r="C15" s="74">
        <v>2</v>
      </c>
      <c r="D15" s="48">
        <v>1.2030000000000001</v>
      </c>
      <c r="E15" s="49"/>
      <c r="F15" s="49"/>
      <c r="G15" s="55"/>
      <c r="H15" s="55"/>
      <c r="I15" s="55"/>
      <c r="J15" s="49"/>
      <c r="K15" s="51"/>
    </row>
    <row r="16" spans="1:18" s="4" customFormat="1" ht="32.25" customHeight="1">
      <c r="A16" s="17" t="s">
        <v>12</v>
      </c>
      <c r="B16" s="52" t="s">
        <v>8218</v>
      </c>
      <c r="C16" s="74">
        <v>3</v>
      </c>
      <c r="D16" s="48">
        <v>1.9590000000000001</v>
      </c>
      <c r="E16" s="49"/>
      <c r="F16" s="49"/>
      <c r="G16" s="54">
        <v>6.64</v>
      </c>
      <c r="H16" s="55"/>
      <c r="I16" s="55"/>
      <c r="J16" s="49"/>
      <c r="K16" s="51"/>
      <c r="N16" s="2"/>
      <c r="O16" s="2"/>
      <c r="P16" s="2"/>
      <c r="Q16" s="2"/>
      <c r="R16" s="2"/>
    </row>
    <row r="17" spans="1:18" s="4" customFormat="1" ht="32.25" customHeight="1">
      <c r="A17" s="17" t="s">
        <v>13</v>
      </c>
      <c r="B17" s="47" t="s">
        <v>8219</v>
      </c>
      <c r="C17" s="74">
        <v>4</v>
      </c>
      <c r="D17" s="48">
        <v>2.1160000000000001</v>
      </c>
      <c r="E17" s="48">
        <v>0.83</v>
      </c>
      <c r="F17" s="49"/>
      <c r="G17" s="54">
        <v>6.64</v>
      </c>
      <c r="H17" s="55"/>
      <c r="I17" s="55"/>
      <c r="J17" s="49"/>
      <c r="K17" s="51"/>
      <c r="N17" s="2"/>
      <c r="O17" s="2"/>
      <c r="P17" s="2"/>
      <c r="Q17" s="2"/>
      <c r="R17" s="2"/>
    </row>
    <row r="18" spans="1:18" s="4" customFormat="1" ht="32.25" customHeight="1">
      <c r="A18" s="17" t="s">
        <v>14</v>
      </c>
      <c r="B18" s="47" t="s">
        <v>8205</v>
      </c>
      <c r="C18" s="74">
        <v>4</v>
      </c>
      <c r="D18" s="48">
        <v>0.98599999999999999</v>
      </c>
      <c r="E18" s="49"/>
      <c r="F18" s="49"/>
      <c r="G18" s="55"/>
      <c r="H18" s="55"/>
      <c r="I18" s="55"/>
      <c r="J18" s="49"/>
      <c r="K18" s="51"/>
      <c r="N18" s="2"/>
      <c r="O18" s="2"/>
      <c r="P18" s="2"/>
      <c r="Q18" s="2"/>
      <c r="R18" s="2"/>
    </row>
    <row r="19" spans="1:18" s="4" customFormat="1" ht="32.25" customHeight="1">
      <c r="A19" s="17" t="s">
        <v>2</v>
      </c>
      <c r="B19" s="52" t="s">
        <v>8220</v>
      </c>
      <c r="C19" s="74" t="s">
        <v>20</v>
      </c>
      <c r="D19" s="48">
        <v>2.048</v>
      </c>
      <c r="E19" s="48">
        <v>0.82499999999999996</v>
      </c>
      <c r="F19" s="49"/>
      <c r="G19" s="54">
        <v>24.94</v>
      </c>
      <c r="H19" s="55"/>
      <c r="I19" s="55"/>
      <c r="J19" s="49"/>
      <c r="K19" s="51"/>
      <c r="N19" s="2"/>
      <c r="O19" s="2"/>
      <c r="P19" s="2"/>
      <c r="Q19" s="2"/>
      <c r="R19" s="2"/>
    </row>
    <row r="20" spans="1:18" s="4" customFormat="1" ht="32.25" customHeight="1">
      <c r="A20" s="17" t="s">
        <v>15</v>
      </c>
      <c r="B20" s="52">
        <v>407</v>
      </c>
      <c r="C20" s="74" t="s">
        <v>20</v>
      </c>
      <c r="D20" s="48">
        <v>1.637</v>
      </c>
      <c r="E20" s="48">
        <v>0.81</v>
      </c>
      <c r="F20" s="49"/>
      <c r="G20" s="54">
        <v>4.28</v>
      </c>
      <c r="H20" s="55"/>
      <c r="I20" s="55"/>
      <c r="J20" s="49"/>
      <c r="K20" s="51"/>
      <c r="N20" s="2"/>
      <c r="O20" s="2"/>
      <c r="P20" s="2"/>
      <c r="Q20" s="2"/>
      <c r="R20" s="2"/>
    </row>
    <row r="21" spans="1:18" s="4" customFormat="1" ht="32.25" customHeight="1">
      <c r="A21" s="17" t="s">
        <v>16</v>
      </c>
      <c r="B21" s="28"/>
      <c r="C21" s="74"/>
      <c r="D21" s="48"/>
      <c r="E21" s="48"/>
      <c r="F21" s="49"/>
      <c r="G21" s="54"/>
      <c r="H21" s="55"/>
      <c r="I21" s="55"/>
      <c r="J21" s="49"/>
      <c r="K21" s="51"/>
      <c r="N21" s="2"/>
      <c r="O21" s="2"/>
      <c r="P21" s="2"/>
      <c r="Q21" s="2"/>
      <c r="R21" s="2"/>
    </row>
    <row r="22" spans="1:18" s="4" customFormat="1" ht="32.25" customHeight="1">
      <c r="A22" s="17" t="s">
        <v>558</v>
      </c>
      <c r="B22" s="52" t="s">
        <v>8221</v>
      </c>
      <c r="C22" s="74">
        <v>0</v>
      </c>
      <c r="D22" s="156">
        <v>8.2260000000000009</v>
      </c>
      <c r="E22" s="157">
        <v>1.61</v>
      </c>
      <c r="F22" s="158">
        <v>0.83199999999999996</v>
      </c>
      <c r="G22" s="54">
        <v>3.35</v>
      </c>
      <c r="H22" s="55"/>
      <c r="I22" s="55"/>
      <c r="J22" s="49"/>
      <c r="K22" s="51"/>
      <c r="N22" s="2"/>
      <c r="O22" s="2"/>
      <c r="P22" s="2"/>
      <c r="Q22" s="2"/>
      <c r="R22" s="2"/>
    </row>
    <row r="23" spans="1:18" s="4" customFormat="1" ht="32.25" customHeight="1">
      <c r="A23" s="17" t="s">
        <v>559</v>
      </c>
      <c r="B23" s="52" t="s">
        <v>8222</v>
      </c>
      <c r="C23" s="74">
        <v>0</v>
      </c>
      <c r="D23" s="156">
        <v>7.7030000000000003</v>
      </c>
      <c r="E23" s="157">
        <v>1.5509999999999999</v>
      </c>
      <c r="F23" s="158">
        <v>0.82799999999999996</v>
      </c>
      <c r="G23" s="54">
        <v>6.64</v>
      </c>
      <c r="H23" s="55"/>
      <c r="I23" s="55"/>
      <c r="J23" s="49"/>
      <c r="K23" s="51"/>
      <c r="N23" s="2"/>
      <c r="O23" s="2"/>
      <c r="P23" s="2"/>
      <c r="Q23" s="2"/>
      <c r="R23" s="2"/>
    </row>
    <row r="24" spans="1:18" s="4" customFormat="1" ht="32.25" customHeight="1">
      <c r="A24" s="17" t="s">
        <v>17</v>
      </c>
      <c r="B24" s="51" t="s">
        <v>8223</v>
      </c>
      <c r="C24" s="74">
        <v>0</v>
      </c>
      <c r="D24" s="156">
        <v>5.7190000000000003</v>
      </c>
      <c r="E24" s="157">
        <v>1.31</v>
      </c>
      <c r="F24" s="158">
        <v>0.81299999999999994</v>
      </c>
      <c r="G24" s="54">
        <v>9.9600000000000009</v>
      </c>
      <c r="H24" s="54">
        <v>2.76</v>
      </c>
      <c r="I24" s="155">
        <v>5.79</v>
      </c>
      <c r="J24" s="48">
        <v>0.14599999999999999</v>
      </c>
      <c r="K24" s="51"/>
      <c r="N24" s="2"/>
      <c r="O24" s="2"/>
      <c r="P24" s="2"/>
      <c r="Q24" s="2"/>
      <c r="R24" s="2"/>
    </row>
    <row r="25" spans="1:18" s="4" customFormat="1" ht="32.25" customHeight="1">
      <c r="A25" s="17" t="s">
        <v>18</v>
      </c>
      <c r="B25" s="51">
        <v>440</v>
      </c>
      <c r="C25" s="74">
        <v>0</v>
      </c>
      <c r="D25" s="156">
        <v>4.3209999999999997</v>
      </c>
      <c r="E25" s="157">
        <v>1.127</v>
      </c>
      <c r="F25" s="158">
        <v>0.8</v>
      </c>
      <c r="G25" s="54">
        <v>7.77</v>
      </c>
      <c r="H25" s="54">
        <v>3.44</v>
      </c>
      <c r="I25" s="155">
        <v>5.34</v>
      </c>
      <c r="J25" s="48">
        <v>0.10100000000000001</v>
      </c>
      <c r="K25" s="51"/>
      <c r="N25" s="2"/>
      <c r="O25" s="2"/>
      <c r="P25" s="2"/>
      <c r="Q25" s="2"/>
      <c r="R25" s="2"/>
    </row>
    <row r="26" spans="1:18" s="4" customFormat="1" ht="32.25" customHeight="1">
      <c r="A26" s="17" t="s">
        <v>19</v>
      </c>
      <c r="B26" s="51" t="s">
        <v>8224</v>
      </c>
      <c r="C26" s="74">
        <v>0</v>
      </c>
      <c r="D26" s="156">
        <v>2.9079999999999999</v>
      </c>
      <c r="E26" s="157">
        <v>0.95499999999999996</v>
      </c>
      <c r="F26" s="158">
        <v>0.78900000000000003</v>
      </c>
      <c r="G26" s="54">
        <v>71.75</v>
      </c>
      <c r="H26" s="54">
        <v>4.2</v>
      </c>
      <c r="I26" s="155">
        <v>6.22</v>
      </c>
      <c r="J26" s="48">
        <v>5.2999999999999999E-2</v>
      </c>
      <c r="K26" s="51"/>
      <c r="N26" s="2"/>
      <c r="O26" s="2"/>
      <c r="P26" s="2"/>
      <c r="Q26" s="2"/>
      <c r="R26" s="2"/>
    </row>
    <row r="27" spans="1:18" s="4" customFormat="1" ht="32.25" customHeight="1">
      <c r="A27" s="17" t="s">
        <v>181</v>
      </c>
      <c r="B27" s="51" t="s">
        <v>8786</v>
      </c>
      <c r="C27" s="74">
        <v>8</v>
      </c>
      <c r="D27" s="48">
        <v>2.3530000000000002</v>
      </c>
      <c r="E27" s="49"/>
      <c r="F27" s="49"/>
      <c r="G27" s="55"/>
      <c r="H27" s="55"/>
      <c r="I27" s="55"/>
      <c r="J27" s="49"/>
      <c r="K27" s="51"/>
      <c r="N27" s="2"/>
      <c r="O27" s="2"/>
      <c r="P27" s="2"/>
      <c r="Q27" s="2"/>
      <c r="R27" s="2"/>
    </row>
    <row r="28" spans="1:18" s="4" customFormat="1" ht="32.25" customHeight="1">
      <c r="A28" s="17" t="s">
        <v>182</v>
      </c>
      <c r="B28" s="51" t="s">
        <v>8225</v>
      </c>
      <c r="C28" s="74">
        <v>1</v>
      </c>
      <c r="D28" s="48">
        <v>2.585</v>
      </c>
      <c r="E28" s="49"/>
      <c r="F28" s="49"/>
      <c r="G28" s="55"/>
      <c r="H28" s="55"/>
      <c r="I28" s="55"/>
      <c r="J28" s="49"/>
      <c r="K28" s="51"/>
      <c r="N28" s="2"/>
      <c r="O28" s="2"/>
      <c r="P28" s="2"/>
      <c r="Q28" s="2"/>
      <c r="R28" s="2"/>
    </row>
    <row r="29" spans="1:18" s="4" customFormat="1" ht="32.25" customHeight="1">
      <c r="A29" s="17" t="s">
        <v>183</v>
      </c>
      <c r="B29" s="51" t="s">
        <v>8226</v>
      </c>
      <c r="C29" s="74">
        <v>1</v>
      </c>
      <c r="D29" s="48">
        <v>3.4870000000000001</v>
      </c>
      <c r="E29" s="49"/>
      <c r="F29" s="49"/>
      <c r="G29" s="55"/>
      <c r="H29" s="55"/>
      <c r="I29" s="55"/>
      <c r="J29" s="49"/>
      <c r="K29" s="51"/>
      <c r="N29" s="2"/>
      <c r="O29" s="2"/>
      <c r="P29" s="2"/>
      <c r="Q29" s="2"/>
      <c r="R29" s="2"/>
    </row>
    <row r="30" spans="1:18" s="4" customFormat="1" ht="32.25" customHeight="1">
      <c r="A30" s="17" t="s">
        <v>184</v>
      </c>
      <c r="B30" s="51" t="s">
        <v>8227</v>
      </c>
      <c r="C30" s="74">
        <v>1</v>
      </c>
      <c r="D30" s="48">
        <v>2.1190000000000002</v>
      </c>
      <c r="E30" s="49"/>
      <c r="F30" s="49"/>
      <c r="G30" s="55"/>
      <c r="H30" s="55"/>
      <c r="I30" s="55"/>
      <c r="J30" s="49"/>
      <c r="K30" s="51"/>
      <c r="N30" s="2"/>
      <c r="O30" s="2"/>
      <c r="P30" s="2"/>
      <c r="Q30" s="2"/>
      <c r="R30" s="2"/>
    </row>
    <row r="31" spans="1:18" s="4" customFormat="1" ht="32.25" customHeight="1">
      <c r="A31" s="17" t="s">
        <v>3</v>
      </c>
      <c r="B31" s="51">
        <v>535</v>
      </c>
      <c r="C31" s="74">
        <v>0</v>
      </c>
      <c r="D31" s="159">
        <v>21.2</v>
      </c>
      <c r="E31" s="160">
        <v>2.1850000000000001</v>
      </c>
      <c r="F31" s="158">
        <v>1.5309999999999999</v>
      </c>
      <c r="G31" s="55"/>
      <c r="H31" s="55"/>
      <c r="I31" s="55"/>
      <c r="J31" s="49"/>
      <c r="K31" s="51"/>
      <c r="N31" s="2"/>
      <c r="O31" s="2"/>
      <c r="P31" s="2"/>
      <c r="Q31" s="2"/>
      <c r="R31" s="2"/>
    </row>
    <row r="32" spans="1:18" s="4" customFormat="1" ht="32.25" customHeight="1">
      <c r="A32" s="17" t="s">
        <v>560</v>
      </c>
      <c r="B32" s="52" t="s">
        <v>8787</v>
      </c>
      <c r="C32" s="74" t="s">
        <v>2253</v>
      </c>
      <c r="D32" s="48">
        <v>-0.628</v>
      </c>
      <c r="E32" s="49"/>
      <c r="F32" s="49"/>
      <c r="G32" s="54"/>
      <c r="H32" s="55"/>
      <c r="I32" s="55"/>
      <c r="J32" s="49"/>
      <c r="K32" s="51"/>
      <c r="N32" s="2"/>
      <c r="O32" s="2"/>
      <c r="P32" s="2"/>
      <c r="Q32" s="2"/>
      <c r="R32" s="2"/>
    </row>
    <row r="33" spans="1:18" s="4" customFormat="1" ht="32.25" customHeight="1">
      <c r="A33" s="17" t="s">
        <v>10</v>
      </c>
      <c r="B33" s="28"/>
      <c r="C33" s="74">
        <v>8</v>
      </c>
      <c r="D33" s="48">
        <v>-0.54800000000000004</v>
      </c>
      <c r="E33" s="49"/>
      <c r="F33" s="49"/>
      <c r="G33" s="54"/>
      <c r="H33" s="55"/>
      <c r="I33" s="55"/>
      <c r="J33" s="49"/>
      <c r="K33" s="51"/>
      <c r="N33" s="2"/>
      <c r="O33" s="2"/>
      <c r="P33" s="2"/>
      <c r="Q33" s="2"/>
      <c r="R33" s="2"/>
    </row>
    <row r="34" spans="1:18" s="4" customFormat="1" ht="32.25" customHeight="1">
      <c r="A34" s="17" t="s">
        <v>4</v>
      </c>
      <c r="B34" s="51" t="s">
        <v>8228</v>
      </c>
      <c r="C34" s="74">
        <v>0</v>
      </c>
      <c r="D34" s="48">
        <v>-0.628</v>
      </c>
      <c r="E34" s="49"/>
      <c r="F34" s="49"/>
      <c r="G34" s="54"/>
      <c r="H34" s="55"/>
      <c r="I34" s="55"/>
      <c r="J34" s="48">
        <v>0.14000000000000001</v>
      </c>
      <c r="K34" s="51"/>
      <c r="N34" s="2"/>
      <c r="O34" s="2"/>
      <c r="P34" s="2"/>
      <c r="Q34" s="2"/>
      <c r="R34" s="2"/>
    </row>
    <row r="35" spans="1:18" s="4" customFormat="1" ht="32.25" customHeight="1">
      <c r="A35" s="17" t="s">
        <v>691</v>
      </c>
      <c r="B35" s="51" t="s">
        <v>8229</v>
      </c>
      <c r="C35" s="74">
        <v>0</v>
      </c>
      <c r="D35" s="48">
        <v>-0.628</v>
      </c>
      <c r="E35" s="49"/>
      <c r="F35" s="49"/>
      <c r="G35" s="54"/>
      <c r="H35" s="55"/>
      <c r="I35" s="55"/>
      <c r="J35" s="49"/>
      <c r="K35" s="51"/>
      <c r="N35" s="2"/>
      <c r="O35" s="2"/>
      <c r="P35" s="2"/>
      <c r="Q35" s="2"/>
      <c r="R35" s="2"/>
    </row>
    <row r="36" spans="1:18" s="4" customFormat="1" ht="32.25" customHeight="1">
      <c r="A36" s="17" t="s">
        <v>5</v>
      </c>
      <c r="B36" s="51">
        <v>15</v>
      </c>
      <c r="C36" s="74">
        <v>0</v>
      </c>
      <c r="D36" s="156">
        <v>-4.8959999999999999</v>
      </c>
      <c r="E36" s="157">
        <v>-0.54500000000000004</v>
      </c>
      <c r="F36" s="158">
        <v>-3.3000000000000002E-2</v>
      </c>
      <c r="G36" s="54"/>
      <c r="H36" s="55"/>
      <c r="I36" s="55"/>
      <c r="J36" s="48">
        <v>0.14000000000000001</v>
      </c>
      <c r="K36" s="51"/>
      <c r="N36" s="2"/>
      <c r="O36" s="2"/>
      <c r="P36" s="2"/>
      <c r="Q36" s="2"/>
      <c r="R36" s="2"/>
    </row>
    <row r="37" spans="1:18" s="4" customFormat="1" ht="32.25" customHeight="1">
      <c r="A37" s="17" t="s">
        <v>692</v>
      </c>
      <c r="B37" s="51">
        <v>20</v>
      </c>
      <c r="C37" s="74">
        <v>0</v>
      </c>
      <c r="D37" s="156">
        <v>-4.8959999999999999</v>
      </c>
      <c r="E37" s="157">
        <v>-0.54500000000000004</v>
      </c>
      <c r="F37" s="158">
        <v>-3.3000000000000002E-2</v>
      </c>
      <c r="G37" s="54"/>
      <c r="H37" s="55"/>
      <c r="I37" s="55"/>
      <c r="J37" s="49"/>
      <c r="K37" s="51"/>
      <c r="N37" s="2"/>
      <c r="O37" s="2"/>
      <c r="P37" s="2"/>
      <c r="Q37" s="2"/>
      <c r="R37" s="2"/>
    </row>
    <row r="38" spans="1:18" s="4" customFormat="1" ht="32.25" customHeight="1">
      <c r="A38" s="17" t="s">
        <v>6</v>
      </c>
      <c r="B38" s="51">
        <v>17</v>
      </c>
      <c r="C38" s="74">
        <v>0</v>
      </c>
      <c r="D38" s="48">
        <v>-0.54800000000000004</v>
      </c>
      <c r="E38" s="49"/>
      <c r="F38" s="49"/>
      <c r="G38" s="54"/>
      <c r="H38" s="55"/>
      <c r="I38" s="55"/>
      <c r="J38" s="48">
        <v>0.11899999999999999</v>
      </c>
      <c r="K38" s="51"/>
      <c r="N38" s="2"/>
      <c r="O38" s="2"/>
      <c r="P38" s="2"/>
      <c r="Q38" s="2"/>
      <c r="R38" s="2"/>
    </row>
    <row r="39" spans="1:18" s="4" customFormat="1" ht="32.25" customHeight="1">
      <c r="A39" s="17" t="s">
        <v>693</v>
      </c>
      <c r="B39" s="51">
        <v>89</v>
      </c>
      <c r="C39" s="74">
        <v>0</v>
      </c>
      <c r="D39" s="48">
        <v>-0.54800000000000004</v>
      </c>
      <c r="E39" s="49"/>
      <c r="F39" s="49"/>
      <c r="G39" s="54"/>
      <c r="H39" s="55"/>
      <c r="I39" s="55"/>
      <c r="J39" s="49"/>
      <c r="K39" s="51"/>
      <c r="N39" s="2"/>
      <c r="O39" s="2"/>
      <c r="P39" s="2"/>
      <c r="Q39" s="2"/>
      <c r="R39" s="2"/>
    </row>
    <row r="40" spans="1:18" s="4" customFormat="1" ht="32.25" customHeight="1">
      <c r="A40" s="17" t="s">
        <v>7</v>
      </c>
      <c r="B40" s="51">
        <v>16</v>
      </c>
      <c r="C40" s="74">
        <v>0</v>
      </c>
      <c r="D40" s="156">
        <v>-4.306</v>
      </c>
      <c r="E40" s="157">
        <v>-0.46800000000000003</v>
      </c>
      <c r="F40" s="158">
        <v>-2.8000000000000001E-2</v>
      </c>
      <c r="G40" s="54"/>
      <c r="H40" s="55"/>
      <c r="I40" s="55"/>
      <c r="J40" s="48">
        <v>0.11899999999999999</v>
      </c>
      <c r="K40" s="51"/>
      <c r="N40" s="2"/>
      <c r="O40" s="2"/>
      <c r="P40" s="2"/>
      <c r="Q40" s="2"/>
      <c r="R40" s="2"/>
    </row>
    <row r="41" spans="1:18" s="4" customFormat="1" ht="32.25" customHeight="1">
      <c r="A41" s="17" t="s">
        <v>694</v>
      </c>
      <c r="B41" s="51">
        <v>132</v>
      </c>
      <c r="C41" s="74">
        <v>0</v>
      </c>
      <c r="D41" s="156">
        <v>-4.306</v>
      </c>
      <c r="E41" s="157">
        <v>-0.46800000000000003</v>
      </c>
      <c r="F41" s="158">
        <v>-2.8000000000000001E-2</v>
      </c>
      <c r="G41" s="54"/>
      <c r="H41" s="55"/>
      <c r="I41" s="55"/>
      <c r="J41" s="49"/>
      <c r="K41" s="51"/>
      <c r="N41" s="2"/>
      <c r="O41" s="2"/>
      <c r="P41" s="2"/>
      <c r="Q41" s="2"/>
      <c r="R41" s="2"/>
    </row>
    <row r="42" spans="1:18" s="4" customFormat="1" ht="32.25" customHeight="1">
      <c r="A42" s="17" t="s">
        <v>8</v>
      </c>
      <c r="B42" s="51">
        <v>318</v>
      </c>
      <c r="C42" s="74">
        <v>0</v>
      </c>
      <c r="D42" s="48">
        <v>-0.34300000000000003</v>
      </c>
      <c r="E42" s="49"/>
      <c r="F42" s="49"/>
      <c r="G42" s="54">
        <v>44.91</v>
      </c>
      <c r="H42" s="55"/>
      <c r="I42" s="55"/>
      <c r="J42" s="48">
        <v>9.5000000000000001E-2</v>
      </c>
      <c r="K42" s="51"/>
      <c r="N42" s="2"/>
      <c r="O42" s="2"/>
      <c r="P42" s="2"/>
      <c r="Q42" s="2"/>
      <c r="R42" s="2"/>
    </row>
    <row r="43" spans="1:18" s="4" customFormat="1" ht="32.25" customHeight="1">
      <c r="A43" s="17" t="s">
        <v>695</v>
      </c>
      <c r="B43" s="51">
        <v>137</v>
      </c>
      <c r="C43" s="74">
        <v>0</v>
      </c>
      <c r="D43" s="48">
        <v>-0.34300000000000003</v>
      </c>
      <c r="E43" s="49"/>
      <c r="F43" s="49"/>
      <c r="G43" s="54">
        <v>44.91</v>
      </c>
      <c r="H43" s="55"/>
      <c r="I43" s="55"/>
      <c r="J43" s="49"/>
      <c r="K43" s="51"/>
      <c r="N43" s="2"/>
      <c r="O43" s="2"/>
      <c r="P43" s="2"/>
      <c r="Q43" s="2"/>
      <c r="R43" s="2"/>
    </row>
    <row r="44" spans="1:18" s="4" customFormat="1" ht="32.25" customHeight="1">
      <c r="A44" s="17" t="s">
        <v>9</v>
      </c>
      <c r="B44" s="51">
        <v>18</v>
      </c>
      <c r="C44" s="74">
        <v>0</v>
      </c>
      <c r="D44" s="156">
        <v>-2.8090000000000002</v>
      </c>
      <c r="E44" s="157">
        <v>-0.26700000000000002</v>
      </c>
      <c r="F44" s="158">
        <v>-1.4E-2</v>
      </c>
      <c r="G44" s="54">
        <v>44.91</v>
      </c>
      <c r="H44" s="55"/>
      <c r="I44" s="55"/>
      <c r="J44" s="48">
        <v>9.5000000000000001E-2</v>
      </c>
      <c r="K44" s="51"/>
      <c r="N44" s="2"/>
      <c r="O44" s="2"/>
      <c r="P44" s="2"/>
      <c r="Q44" s="2"/>
      <c r="R44" s="2"/>
    </row>
    <row r="45" spans="1:18" s="4" customFormat="1" ht="32.25" customHeight="1">
      <c r="A45" s="17" t="s">
        <v>696</v>
      </c>
      <c r="B45" s="51">
        <v>158</v>
      </c>
      <c r="C45" s="74">
        <v>0</v>
      </c>
      <c r="D45" s="156">
        <v>-2.8090000000000002</v>
      </c>
      <c r="E45" s="157">
        <v>-0.26700000000000002</v>
      </c>
      <c r="F45" s="158">
        <v>-1.4E-2</v>
      </c>
      <c r="G45" s="54">
        <v>44.91</v>
      </c>
      <c r="H45" s="55"/>
      <c r="I45" s="55"/>
      <c r="J45" s="49"/>
      <c r="K45" s="51"/>
      <c r="N45" s="2"/>
      <c r="O45" s="2"/>
      <c r="P45" s="2"/>
      <c r="Q45" s="2"/>
      <c r="R45" s="2"/>
    </row>
  </sheetData>
  <mergeCells count="15">
    <mergeCell ref="I9:K9"/>
    <mergeCell ref="E1:K1"/>
    <mergeCell ref="A2:K2"/>
    <mergeCell ref="A4:E4"/>
    <mergeCell ref="G4:K4"/>
    <mergeCell ref="C5:D5"/>
    <mergeCell ref="G5:H5"/>
    <mergeCell ref="G6:H6"/>
    <mergeCell ref="C9:D9"/>
    <mergeCell ref="B8:E8"/>
    <mergeCell ref="C6:D6"/>
    <mergeCell ref="C7:D7"/>
    <mergeCell ref="G7:H7"/>
    <mergeCell ref="G8:H8"/>
    <mergeCell ref="G9:H9"/>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9"/>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409" t="s">
        <v>698</v>
      </c>
      <c r="B2" s="410"/>
      <c r="C2" s="410"/>
      <c r="D2" s="410"/>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WPD West Midlands Area (GSP Group _E) for year beginning "&amp;Overview!D4</f>
        <v>Southern Electric Power Distribution plc - Illustrative LLFs in WPD West Midlands Area (GSP Group _E)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23" t="s">
        <v>791</v>
      </c>
      <c r="B6" s="194"/>
      <c r="C6" s="194"/>
      <c r="D6" s="190" t="s">
        <v>792</v>
      </c>
      <c r="E6" s="190" t="s">
        <v>793</v>
      </c>
    </row>
    <row r="7" spans="1:16381" s="44" customFormat="1" ht="45" customHeight="1">
      <c r="A7" s="223" t="s">
        <v>794</v>
      </c>
      <c r="B7" s="190" t="s">
        <v>795</v>
      </c>
      <c r="C7" s="224" t="s">
        <v>796</v>
      </c>
      <c r="D7" s="190" t="s">
        <v>797</v>
      </c>
      <c r="E7" s="190" t="s">
        <v>793</v>
      </c>
    </row>
    <row r="8" spans="1:16381" s="44" customFormat="1" ht="45" customHeight="1">
      <c r="A8" s="223" t="s">
        <v>83</v>
      </c>
      <c r="B8" s="194"/>
      <c r="C8" s="194"/>
      <c r="D8" s="190" t="s">
        <v>792</v>
      </c>
      <c r="E8" s="190" t="s">
        <v>793</v>
      </c>
    </row>
    <row r="9" spans="1:16381" s="221" customFormat="1" ht="23.25" customHeight="1">
      <c r="A9" s="225" t="s">
        <v>81</v>
      </c>
      <c r="B9" s="402" t="s">
        <v>82</v>
      </c>
      <c r="C9" s="403"/>
      <c r="D9" s="403"/>
      <c r="E9" s="404"/>
    </row>
    <row r="10" spans="1:16381" ht="23.25" customHeight="1">
      <c r="B10" s="13"/>
      <c r="C10" s="13"/>
      <c r="D10" s="13"/>
    </row>
    <row r="11" spans="1:16381" ht="22.5" customHeight="1">
      <c r="A11" s="323" t="s">
        <v>475</v>
      </c>
      <c r="B11" s="388"/>
      <c r="C11" s="388"/>
      <c r="D11" s="388"/>
      <c r="E11" s="388"/>
      <c r="F11" s="390"/>
    </row>
    <row r="12" spans="1:16381" ht="22.5" customHeight="1">
      <c r="A12" s="323" t="s">
        <v>54</v>
      </c>
      <c r="B12" s="388"/>
      <c r="C12" s="388"/>
      <c r="D12" s="388"/>
      <c r="E12" s="388"/>
      <c r="F12" s="390"/>
    </row>
    <row r="13" spans="1:16381" ht="33" customHeight="1">
      <c r="A13" s="21" t="s">
        <v>476</v>
      </c>
      <c r="B13" s="219" t="s">
        <v>55</v>
      </c>
      <c r="C13" s="219" t="s">
        <v>56</v>
      </c>
      <c r="D13" s="219" t="s">
        <v>57</v>
      </c>
      <c r="E13" s="219" t="s">
        <v>58</v>
      </c>
      <c r="F13" s="219" t="s">
        <v>59</v>
      </c>
    </row>
    <row r="14" spans="1:16381" ht="38.25">
      <c r="A14" s="1" t="s">
        <v>803</v>
      </c>
      <c r="B14" s="290">
        <v>1.0900000000000001</v>
      </c>
      <c r="C14" s="290">
        <v>1.0840000000000001</v>
      </c>
      <c r="D14" s="290">
        <v>1.075</v>
      </c>
      <c r="E14" s="290">
        <v>1.07</v>
      </c>
      <c r="F14" s="288" t="s">
        <v>8794</v>
      </c>
    </row>
    <row r="15" spans="1:16381" ht="22.5" customHeight="1">
      <c r="A15" s="1" t="s">
        <v>804</v>
      </c>
      <c r="B15" s="290">
        <v>1.0669999999999999</v>
      </c>
      <c r="C15" s="290">
        <v>1.0640000000000001</v>
      </c>
      <c r="D15" s="290">
        <v>1.0580000000000001</v>
      </c>
      <c r="E15" s="290">
        <v>1.056</v>
      </c>
      <c r="F15" s="288" t="s">
        <v>8741</v>
      </c>
    </row>
    <row r="16" spans="1:16381" ht="22.5" customHeight="1">
      <c r="A16" s="1" t="s">
        <v>805</v>
      </c>
      <c r="B16" s="290">
        <v>1.0509999999999999</v>
      </c>
      <c r="C16" s="290">
        <v>1.048</v>
      </c>
      <c r="D16" s="290">
        <v>1.0389999999999999</v>
      </c>
      <c r="E16" s="290">
        <v>1.0329999999999999</v>
      </c>
      <c r="F16" s="288" t="s">
        <v>8742</v>
      </c>
    </row>
    <row r="17" spans="1:6" ht="22.5" customHeight="1">
      <c r="A17" s="1" t="s">
        <v>806</v>
      </c>
      <c r="B17" s="290">
        <v>1.0329999999999999</v>
      </c>
      <c r="C17" s="290">
        <v>1.032</v>
      </c>
      <c r="D17" s="290">
        <v>1.028</v>
      </c>
      <c r="E17" s="290">
        <v>1.024</v>
      </c>
      <c r="F17" s="284"/>
    </row>
    <row r="18" spans="1:6" ht="22.5" customHeight="1">
      <c r="A18" s="1" t="s">
        <v>8763</v>
      </c>
      <c r="B18" s="290">
        <v>1.0269999999999999</v>
      </c>
      <c r="C18" s="290">
        <v>1.026</v>
      </c>
      <c r="D18" s="290">
        <v>1.022</v>
      </c>
      <c r="E18" s="290">
        <v>1.0189999999999999</v>
      </c>
      <c r="F18" s="284"/>
    </row>
    <row r="19" spans="1:6" ht="22.5" customHeight="1">
      <c r="A19" s="1" t="s">
        <v>8765</v>
      </c>
      <c r="B19" s="290">
        <v>1.0089999999999999</v>
      </c>
      <c r="C19" s="290">
        <v>1.0089999999999999</v>
      </c>
      <c r="D19" s="290">
        <v>1.0089999999999999</v>
      </c>
      <c r="E19" s="290">
        <v>1.0089999999999999</v>
      </c>
      <c r="F19" s="284"/>
    </row>
    <row r="20" spans="1:6" ht="22.5" customHeight="1">
      <c r="A20" s="1" t="s">
        <v>8764</v>
      </c>
      <c r="B20" s="290">
        <v>1.0109999999999999</v>
      </c>
      <c r="C20" s="290">
        <v>1.0109999999999999</v>
      </c>
      <c r="D20" s="290">
        <v>1.01</v>
      </c>
      <c r="E20" s="290">
        <v>1.0089999999999999</v>
      </c>
      <c r="F20" s="284"/>
    </row>
    <row r="21" spans="1:6" ht="22.5" customHeight="1">
      <c r="A21" s="12" t="s">
        <v>8766</v>
      </c>
      <c r="B21" s="290">
        <v>1.0049999999999999</v>
      </c>
      <c r="C21" s="290">
        <v>1.0049999999999999</v>
      </c>
      <c r="D21" s="290">
        <v>1.004</v>
      </c>
      <c r="E21" s="290">
        <v>1.0029999999999999</v>
      </c>
      <c r="F21" s="284"/>
    </row>
    <row r="23" spans="1:6" ht="22.5" customHeight="1">
      <c r="A23" s="387" t="s">
        <v>483</v>
      </c>
      <c r="B23" s="387"/>
      <c r="C23" s="387"/>
      <c r="D23" s="387"/>
      <c r="E23" s="387"/>
      <c r="F23" s="387"/>
    </row>
    <row r="24" spans="1:6" ht="22.5" customHeight="1">
      <c r="A24" s="387" t="s">
        <v>60</v>
      </c>
      <c r="B24" s="387"/>
      <c r="C24" s="387"/>
      <c r="D24" s="387"/>
      <c r="E24" s="387"/>
      <c r="F24" s="387"/>
    </row>
    <row r="25" spans="1:6" ht="33" customHeight="1">
      <c r="A25" s="21" t="s">
        <v>790</v>
      </c>
      <c r="B25" s="219" t="s">
        <v>55</v>
      </c>
      <c r="C25" s="219" t="s">
        <v>56</v>
      </c>
      <c r="D25" s="219" t="s">
        <v>57</v>
      </c>
      <c r="E25" s="219" t="s">
        <v>58</v>
      </c>
      <c r="F25" s="219" t="s">
        <v>59</v>
      </c>
    </row>
    <row r="26" spans="1:6" ht="22.5" customHeight="1">
      <c r="A26" s="1"/>
      <c r="B26" s="12"/>
      <c r="C26" s="12"/>
      <c r="D26" s="12"/>
      <c r="E26" s="12"/>
      <c r="F26" s="222"/>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0" spans="1:6" ht="22.5" customHeight="1">
      <c r="A30" s="1"/>
      <c r="B30" s="12"/>
      <c r="C30" s="12"/>
      <c r="D30" s="12"/>
      <c r="E30" s="12"/>
      <c r="F30" s="222"/>
    </row>
    <row r="32" spans="1:6" ht="22.5" customHeight="1">
      <c r="A32" s="387" t="s">
        <v>483</v>
      </c>
      <c r="B32" s="387"/>
      <c r="C32" s="387"/>
      <c r="D32" s="387"/>
      <c r="E32" s="387"/>
      <c r="F32" s="387"/>
    </row>
    <row r="33" spans="1:6" ht="22.5" customHeight="1">
      <c r="A33" s="387" t="s">
        <v>61</v>
      </c>
      <c r="B33" s="387"/>
      <c r="C33" s="387"/>
      <c r="D33" s="387"/>
      <c r="E33" s="387"/>
      <c r="F33" s="387"/>
    </row>
    <row r="34" spans="1:6" ht="33" customHeight="1">
      <c r="A34" s="21" t="s">
        <v>790</v>
      </c>
      <c r="B34" s="219" t="s">
        <v>55</v>
      </c>
      <c r="C34" s="219" t="s">
        <v>56</v>
      </c>
      <c r="D34" s="219" t="s">
        <v>57</v>
      </c>
      <c r="E34" s="219" t="s">
        <v>58</v>
      </c>
      <c r="F34" s="219" t="s">
        <v>59</v>
      </c>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row r="39" spans="1:6" ht="22.5" customHeight="1">
      <c r="A39" s="1"/>
      <c r="B39" s="12"/>
      <c r="C39" s="12"/>
      <c r="D39" s="12"/>
      <c r="E39" s="12"/>
      <c r="F39" s="222"/>
    </row>
  </sheetData>
  <mergeCells count="10">
    <mergeCell ref="A23:F23"/>
    <mergeCell ref="A24:F24"/>
    <mergeCell ref="A32:F32"/>
    <mergeCell ref="A33:F33"/>
    <mergeCell ref="A2:D2"/>
    <mergeCell ref="A3:E3"/>
    <mergeCell ref="A4:A5"/>
    <mergeCell ref="B9:E9"/>
    <mergeCell ref="A11:F11"/>
    <mergeCell ref="A12:F12"/>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9"/>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3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NPG Northeast Area (GSP Group _F) for year beginning "&amp;Overview!D4</f>
        <v>Southern Electric Power Distribution plc - Illustrative LLFs in NPG Northeast Area (GSP Group _F)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23" t="s">
        <v>8743</v>
      </c>
      <c r="B6" s="278">
        <v>0</v>
      </c>
      <c r="C6" s="278">
        <v>0</v>
      </c>
      <c r="D6" s="244" t="s">
        <v>8744</v>
      </c>
      <c r="E6" s="244" t="s">
        <v>793</v>
      </c>
    </row>
    <row r="7" spans="1:16381" s="44" customFormat="1" ht="45" customHeight="1">
      <c r="A7" s="223" t="s">
        <v>8745</v>
      </c>
      <c r="B7" s="278">
        <v>0</v>
      </c>
      <c r="C7" s="244" t="s">
        <v>8746</v>
      </c>
      <c r="D7" s="244" t="s">
        <v>8747</v>
      </c>
      <c r="E7" s="244" t="s">
        <v>793</v>
      </c>
    </row>
    <row r="8" spans="1:16381" s="44" customFormat="1" ht="45" customHeight="1">
      <c r="A8" s="223" t="s">
        <v>8748</v>
      </c>
      <c r="B8" s="244" t="s">
        <v>8749</v>
      </c>
      <c r="C8" s="244" t="s">
        <v>8750</v>
      </c>
      <c r="D8" s="244" t="s">
        <v>8747</v>
      </c>
      <c r="E8" s="244" t="s">
        <v>793</v>
      </c>
    </row>
    <row r="9" spans="1:16381" s="44" customFormat="1" ht="45" customHeight="1">
      <c r="A9" s="223" t="s">
        <v>8751</v>
      </c>
      <c r="B9" s="278">
        <v>0</v>
      </c>
      <c r="C9" s="278">
        <v>0</v>
      </c>
      <c r="D9" s="244" t="s">
        <v>8744</v>
      </c>
      <c r="E9" s="244" t="s">
        <v>793</v>
      </c>
    </row>
    <row r="10" spans="1:16381" s="44" customFormat="1" ht="45" customHeight="1">
      <c r="A10" s="223" t="s">
        <v>83</v>
      </c>
      <c r="B10" s="278">
        <v>0</v>
      </c>
      <c r="C10" s="278">
        <v>0</v>
      </c>
      <c r="D10" s="244" t="s">
        <v>8744</v>
      </c>
      <c r="E10" s="244" t="s">
        <v>793</v>
      </c>
    </row>
    <row r="11" spans="1:16381" s="221" customFormat="1" ht="23.25" customHeight="1">
      <c r="A11" s="225" t="s">
        <v>81</v>
      </c>
      <c r="B11" s="402" t="s">
        <v>82</v>
      </c>
      <c r="C11" s="403"/>
      <c r="D11" s="403"/>
      <c r="E11" s="404"/>
    </row>
    <row r="12" spans="1:16381" ht="23.25" customHeight="1">
      <c r="B12" s="13"/>
      <c r="C12" s="13"/>
      <c r="D12" s="13"/>
    </row>
    <row r="13" spans="1:16381" ht="22.5" customHeight="1">
      <c r="A13" s="323" t="s">
        <v>475</v>
      </c>
      <c r="B13" s="388"/>
      <c r="C13" s="388"/>
      <c r="D13" s="388"/>
      <c r="E13" s="388"/>
      <c r="F13" s="324"/>
    </row>
    <row r="14" spans="1:16381" ht="22.5" customHeight="1">
      <c r="A14" s="323" t="s">
        <v>54</v>
      </c>
      <c r="B14" s="388"/>
      <c r="C14" s="388"/>
      <c r="D14" s="388"/>
      <c r="E14" s="388"/>
      <c r="F14" s="324"/>
    </row>
    <row r="15" spans="1:16381" ht="33" customHeight="1">
      <c r="A15" s="21" t="s">
        <v>476</v>
      </c>
      <c r="B15" s="219" t="s">
        <v>55</v>
      </c>
      <c r="C15" s="219" t="s">
        <v>56</v>
      </c>
      <c r="D15" s="219" t="s">
        <v>57</v>
      </c>
      <c r="E15" s="219" t="s">
        <v>58</v>
      </c>
      <c r="F15" s="219" t="s">
        <v>59</v>
      </c>
    </row>
    <row r="16" spans="1:16381" ht="63.75">
      <c r="A16" s="1" t="s">
        <v>803</v>
      </c>
      <c r="B16" s="290">
        <v>1.081</v>
      </c>
      <c r="C16" s="290">
        <v>1.0740000000000001</v>
      </c>
      <c r="D16" s="290">
        <v>1.0669999999999999</v>
      </c>
      <c r="E16" s="290">
        <v>1.0640000000000001</v>
      </c>
      <c r="F16" s="288" t="s">
        <v>8797</v>
      </c>
    </row>
    <row r="17" spans="1:6" ht="34.5" customHeight="1">
      <c r="A17" s="1" t="s">
        <v>804</v>
      </c>
      <c r="B17" s="290">
        <v>1.04</v>
      </c>
      <c r="C17" s="290">
        <v>1.0389999999999999</v>
      </c>
      <c r="D17" s="290">
        <v>1.0389999999999999</v>
      </c>
      <c r="E17" s="290">
        <v>1.042</v>
      </c>
      <c r="F17" s="288" t="s">
        <v>8754</v>
      </c>
    </row>
    <row r="18" spans="1:6" ht="25.5">
      <c r="A18" s="1" t="s">
        <v>805</v>
      </c>
      <c r="B18" s="290">
        <v>1.0249999999999999</v>
      </c>
      <c r="C18" s="290">
        <v>1.0229999999999999</v>
      </c>
      <c r="D18" s="290">
        <v>1.0209999999999999</v>
      </c>
      <c r="E18" s="290">
        <v>1.0189999999999999</v>
      </c>
      <c r="F18" s="288" t="s">
        <v>8755</v>
      </c>
    </row>
    <row r="19" spans="1:6" ht="22.5" customHeight="1">
      <c r="A19" s="1" t="s">
        <v>806</v>
      </c>
      <c r="B19" s="289">
        <v>1.016</v>
      </c>
      <c r="C19" s="289">
        <v>1.0149999999999999</v>
      </c>
      <c r="D19" s="289">
        <v>1.014</v>
      </c>
      <c r="E19" s="289">
        <v>1.014</v>
      </c>
      <c r="F19" s="281">
        <v>592</v>
      </c>
    </row>
    <row r="20" spans="1:6" ht="29.25" customHeight="1">
      <c r="A20" s="1" t="s">
        <v>807</v>
      </c>
      <c r="B20" s="290">
        <v>1.01</v>
      </c>
      <c r="C20" s="290">
        <v>1.01</v>
      </c>
      <c r="D20" s="289">
        <v>1.008</v>
      </c>
      <c r="E20" s="289">
        <v>1.008</v>
      </c>
      <c r="F20" s="278"/>
    </row>
    <row r="21" spans="1:6" ht="29.25" customHeight="1">
      <c r="A21" s="1" t="s">
        <v>808</v>
      </c>
      <c r="B21" s="290">
        <v>1.01</v>
      </c>
      <c r="C21" s="290">
        <v>1.01</v>
      </c>
      <c r="D21" s="289">
        <v>1.008</v>
      </c>
      <c r="E21" s="289">
        <v>1.008</v>
      </c>
      <c r="F21" s="278"/>
    </row>
    <row r="23" spans="1:6" ht="22.5" customHeight="1">
      <c r="A23" s="411" t="s">
        <v>483</v>
      </c>
      <c r="B23" s="412"/>
      <c r="C23" s="412"/>
      <c r="D23" s="412"/>
      <c r="E23" s="412"/>
      <c r="F23" s="413"/>
    </row>
    <row r="24" spans="1:6" ht="22.5" customHeight="1">
      <c r="A24" s="411" t="s">
        <v>60</v>
      </c>
      <c r="B24" s="412"/>
      <c r="C24" s="412"/>
      <c r="D24" s="412"/>
      <c r="E24" s="412"/>
      <c r="F24" s="413"/>
    </row>
    <row r="25" spans="1:6" ht="33" customHeight="1">
      <c r="A25" s="21" t="s">
        <v>790</v>
      </c>
      <c r="B25" s="219" t="s">
        <v>55</v>
      </c>
      <c r="C25" s="219" t="s">
        <v>56</v>
      </c>
      <c r="D25" s="219" t="s">
        <v>57</v>
      </c>
      <c r="E25" s="219" t="s">
        <v>58</v>
      </c>
      <c r="F25" s="219" t="s">
        <v>59</v>
      </c>
    </row>
    <row r="26" spans="1:6" ht="22.5" customHeight="1">
      <c r="A26" s="1"/>
      <c r="B26" s="289">
        <v>1.016</v>
      </c>
      <c r="C26" s="289">
        <v>1.0149999999999999</v>
      </c>
      <c r="D26" s="289">
        <v>1.014</v>
      </c>
      <c r="E26" s="289">
        <v>1.014</v>
      </c>
      <c r="F26" s="281">
        <v>592</v>
      </c>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0" spans="1:6" ht="22.5" customHeight="1">
      <c r="A30" s="1"/>
      <c r="B30" s="12"/>
      <c r="C30" s="12"/>
      <c r="D30" s="12"/>
      <c r="E30" s="12"/>
      <c r="F30" s="222"/>
    </row>
    <row r="32" spans="1:6" ht="22.5" customHeight="1">
      <c r="A32" s="411" t="s">
        <v>483</v>
      </c>
      <c r="B32" s="412"/>
      <c r="C32" s="412"/>
      <c r="D32" s="412"/>
      <c r="E32" s="412"/>
      <c r="F32" s="413"/>
    </row>
    <row r="33" spans="1:6" ht="22.5" customHeight="1">
      <c r="A33" s="411" t="s">
        <v>61</v>
      </c>
      <c r="B33" s="412"/>
      <c r="C33" s="412"/>
      <c r="D33" s="412"/>
      <c r="E33" s="412"/>
      <c r="F33" s="413"/>
    </row>
    <row r="34" spans="1:6" ht="33" customHeight="1">
      <c r="A34" s="21" t="s">
        <v>790</v>
      </c>
      <c r="B34" s="219" t="s">
        <v>55</v>
      </c>
      <c r="C34" s="219" t="s">
        <v>56</v>
      </c>
      <c r="D34" s="219" t="s">
        <v>57</v>
      </c>
      <c r="E34" s="219" t="s">
        <v>58</v>
      </c>
      <c r="F34" s="219" t="s">
        <v>59</v>
      </c>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row r="39" spans="1:6" ht="22.5" customHeight="1">
      <c r="A39" s="1"/>
      <c r="B39" s="12"/>
      <c r="C39" s="12"/>
      <c r="D39" s="12"/>
      <c r="E39" s="12"/>
      <c r="F39" s="222"/>
    </row>
  </sheetData>
  <mergeCells count="10">
    <mergeCell ref="A23:F23"/>
    <mergeCell ref="A24:F24"/>
    <mergeCell ref="A32:F32"/>
    <mergeCell ref="A33:F33"/>
    <mergeCell ref="A2:E2"/>
    <mergeCell ref="A3:E3"/>
    <mergeCell ref="A4:A5"/>
    <mergeCell ref="B11:E11"/>
    <mergeCell ref="A13:F13"/>
    <mergeCell ref="A14:F14"/>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5"/>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3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NPG Northeast Area (GSP Group _F) for year beginning "&amp;Overview!D4</f>
        <v>Southern Electric Power Distribution plc - Illustrative LLFs in NPG Northeast Area (GSP Group _F)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23" t="s">
        <v>8743</v>
      </c>
      <c r="B6" s="278">
        <v>0</v>
      </c>
      <c r="C6" s="278">
        <v>0</v>
      </c>
      <c r="D6" s="244" t="s">
        <v>8744</v>
      </c>
      <c r="E6" s="244" t="s">
        <v>793</v>
      </c>
    </row>
    <row r="7" spans="1:16381" s="44" customFormat="1" ht="45" customHeight="1">
      <c r="A7" s="223" t="s">
        <v>8745</v>
      </c>
      <c r="B7" s="278">
        <v>0</v>
      </c>
      <c r="C7" s="244" t="s">
        <v>8746</v>
      </c>
      <c r="D7" s="244" t="s">
        <v>8747</v>
      </c>
      <c r="E7" s="244" t="s">
        <v>793</v>
      </c>
    </row>
    <row r="8" spans="1:16381" s="44" customFormat="1" ht="45" customHeight="1">
      <c r="A8" s="89" t="s">
        <v>8748</v>
      </c>
      <c r="B8" s="22" t="s">
        <v>8749</v>
      </c>
      <c r="C8" s="22" t="s">
        <v>8750</v>
      </c>
      <c r="D8" s="22" t="s">
        <v>8747</v>
      </c>
      <c r="E8" s="22" t="s">
        <v>793</v>
      </c>
    </row>
    <row r="9" spans="1:16381" s="44" customFormat="1" ht="45" customHeight="1">
      <c r="A9" s="89" t="s">
        <v>8751</v>
      </c>
      <c r="B9" s="279">
        <v>0</v>
      </c>
      <c r="C9" s="279">
        <v>0</v>
      </c>
      <c r="D9" s="22" t="s">
        <v>8744</v>
      </c>
      <c r="E9" s="22" t="s">
        <v>793</v>
      </c>
    </row>
    <row r="10" spans="1:16381" s="44" customFormat="1" ht="45" customHeight="1">
      <c r="A10" s="89" t="s">
        <v>83</v>
      </c>
      <c r="B10" s="279">
        <v>0</v>
      </c>
      <c r="C10" s="279">
        <v>0</v>
      </c>
      <c r="D10" s="22" t="s">
        <v>8744</v>
      </c>
      <c r="E10" s="22" t="s">
        <v>793</v>
      </c>
    </row>
    <row r="11" spans="1:16381" s="221" customFormat="1" ht="23.25" customHeight="1">
      <c r="A11" s="225" t="s">
        <v>81</v>
      </c>
      <c r="B11" s="402" t="s">
        <v>82</v>
      </c>
      <c r="C11" s="403"/>
      <c r="D11" s="403"/>
      <c r="E11" s="404"/>
    </row>
    <row r="12" spans="1:16381" ht="23.25" customHeight="1">
      <c r="B12" s="13"/>
      <c r="C12" s="13"/>
      <c r="D12" s="13"/>
    </row>
    <row r="13" spans="1:16381" ht="22.5" customHeight="1">
      <c r="A13" s="323" t="s">
        <v>475</v>
      </c>
      <c r="B13" s="388"/>
      <c r="C13" s="388"/>
      <c r="D13" s="388"/>
      <c r="E13" s="388"/>
      <c r="F13" s="390"/>
    </row>
    <row r="14" spans="1:16381" ht="22.5" customHeight="1">
      <c r="A14" s="323" t="s">
        <v>54</v>
      </c>
      <c r="B14" s="388"/>
      <c r="C14" s="388"/>
      <c r="D14" s="388"/>
      <c r="E14" s="388"/>
      <c r="F14" s="390"/>
    </row>
    <row r="15" spans="1:16381" ht="33" customHeight="1">
      <c r="A15" s="21" t="s">
        <v>476</v>
      </c>
      <c r="B15" s="219" t="s">
        <v>55</v>
      </c>
      <c r="C15" s="219" t="s">
        <v>56</v>
      </c>
      <c r="D15" s="219" t="s">
        <v>57</v>
      </c>
      <c r="E15" s="219" t="s">
        <v>58</v>
      </c>
      <c r="F15" s="219" t="s">
        <v>59</v>
      </c>
    </row>
    <row r="16" spans="1:16381" ht="31.5" customHeight="1">
      <c r="A16" s="1" t="s">
        <v>803</v>
      </c>
      <c r="B16" s="289">
        <v>1.044</v>
      </c>
      <c r="C16" s="289">
        <v>1.0449999999999999</v>
      </c>
      <c r="D16" s="290">
        <v>1.05</v>
      </c>
      <c r="E16" s="289">
        <v>1.0409999999999999</v>
      </c>
      <c r="F16" s="288" t="s">
        <v>8756</v>
      </c>
    </row>
    <row r="17" spans="1:6" ht="22.5" customHeight="1">
      <c r="A17" s="1" t="s">
        <v>805</v>
      </c>
      <c r="B17" s="289">
        <v>1.0029999999999999</v>
      </c>
      <c r="C17" s="289">
        <v>1.0029999999999999</v>
      </c>
      <c r="D17" s="289">
        <v>1.0029999999999999</v>
      </c>
      <c r="E17" s="289">
        <v>1.002</v>
      </c>
      <c r="F17" s="288" t="s">
        <v>8757</v>
      </c>
    </row>
    <row r="19" spans="1:6" ht="22.5" customHeight="1">
      <c r="A19" s="387" t="s">
        <v>483</v>
      </c>
      <c r="B19" s="387"/>
      <c r="C19" s="387"/>
      <c r="D19" s="387"/>
      <c r="E19" s="387"/>
      <c r="F19" s="387"/>
    </row>
    <row r="20" spans="1:6" ht="22.5" customHeight="1">
      <c r="A20" s="387" t="s">
        <v>60</v>
      </c>
      <c r="B20" s="387"/>
      <c r="C20" s="387"/>
      <c r="D20" s="387"/>
      <c r="E20" s="387"/>
      <c r="F20" s="387"/>
    </row>
    <row r="21" spans="1:6" ht="33" customHeight="1">
      <c r="A21" s="21" t="s">
        <v>790</v>
      </c>
      <c r="B21" s="219" t="s">
        <v>55</v>
      </c>
      <c r="C21" s="219" t="s">
        <v>56</v>
      </c>
      <c r="D21" s="219" t="s">
        <v>57</v>
      </c>
      <c r="E21" s="219" t="s">
        <v>58</v>
      </c>
      <c r="F21" s="219" t="s">
        <v>59</v>
      </c>
    </row>
    <row r="22" spans="1:6" ht="22.5" customHeight="1">
      <c r="A22" s="1"/>
      <c r="B22" s="12"/>
      <c r="C22" s="12"/>
      <c r="D22" s="12"/>
      <c r="E22" s="12"/>
      <c r="F22" s="222"/>
    </row>
    <row r="23" spans="1:6" ht="22.5" customHeight="1">
      <c r="A23" s="1"/>
      <c r="B23" s="12"/>
      <c r="C23" s="12"/>
      <c r="D23" s="12"/>
      <c r="E23" s="12"/>
      <c r="F23" s="222"/>
    </row>
    <row r="24" spans="1:6" ht="22.5" customHeight="1">
      <c r="A24" s="1"/>
      <c r="B24" s="12"/>
      <c r="C24" s="12"/>
      <c r="D24" s="12"/>
      <c r="E24" s="12"/>
      <c r="F24" s="222"/>
    </row>
    <row r="25" spans="1:6" ht="22.5" customHeight="1">
      <c r="A25" s="1"/>
      <c r="B25" s="12"/>
      <c r="C25" s="12"/>
      <c r="D25" s="12"/>
      <c r="E25" s="12"/>
      <c r="F25" s="222"/>
    </row>
    <row r="26" spans="1:6" ht="22.5" customHeight="1">
      <c r="A26" s="1"/>
      <c r="B26" s="12"/>
      <c r="C26" s="12"/>
      <c r="D26" s="12"/>
      <c r="E26" s="12"/>
      <c r="F26" s="222"/>
    </row>
    <row r="28" spans="1:6" ht="22.5" customHeight="1">
      <c r="A28" s="387" t="s">
        <v>483</v>
      </c>
      <c r="B28" s="387"/>
      <c r="C28" s="387"/>
      <c r="D28" s="387"/>
      <c r="E28" s="387"/>
      <c r="F28" s="387"/>
    </row>
    <row r="29" spans="1:6" ht="22.5" customHeight="1">
      <c r="A29" s="387" t="s">
        <v>61</v>
      </c>
      <c r="B29" s="387"/>
      <c r="C29" s="387"/>
      <c r="D29" s="387"/>
      <c r="E29" s="387"/>
      <c r="F29" s="387"/>
    </row>
    <row r="30" spans="1:6" ht="33" customHeight="1">
      <c r="A30" s="21" t="s">
        <v>790</v>
      </c>
      <c r="B30" s="219" t="s">
        <v>55</v>
      </c>
      <c r="C30" s="219" t="s">
        <v>56</v>
      </c>
      <c r="D30" s="219" t="s">
        <v>57</v>
      </c>
      <c r="E30" s="219" t="s">
        <v>58</v>
      </c>
      <c r="F30" s="219" t="s">
        <v>59</v>
      </c>
    </row>
    <row r="31" spans="1:6" ht="22.5" customHeight="1">
      <c r="A31" s="1"/>
      <c r="B31" s="12"/>
      <c r="C31" s="12"/>
      <c r="D31" s="12"/>
      <c r="E31" s="12"/>
      <c r="F31" s="222"/>
    </row>
    <row r="32" spans="1:6" ht="22.5" customHeight="1">
      <c r="A32" s="1"/>
      <c r="B32" s="12"/>
      <c r="C32" s="12"/>
      <c r="D32" s="12"/>
      <c r="E32" s="12"/>
      <c r="F32" s="222"/>
    </row>
    <row r="33" spans="1:6" ht="22.5" customHeight="1">
      <c r="A33" s="1"/>
      <c r="B33" s="12"/>
      <c r="C33" s="12"/>
      <c r="D33" s="12"/>
      <c r="E33" s="12"/>
      <c r="F33" s="222"/>
    </row>
    <row r="34" spans="1:6" ht="22.5" customHeight="1">
      <c r="A34" s="1"/>
      <c r="B34" s="12"/>
      <c r="C34" s="12"/>
      <c r="D34" s="12"/>
      <c r="E34" s="12"/>
      <c r="F34" s="222"/>
    </row>
    <row r="35" spans="1:6" ht="22.5" customHeight="1">
      <c r="A35" s="1"/>
      <c r="B35" s="12"/>
      <c r="C35" s="12"/>
      <c r="D35" s="12"/>
      <c r="E35" s="12"/>
      <c r="F35" s="222"/>
    </row>
  </sheetData>
  <mergeCells count="10">
    <mergeCell ref="A19:F19"/>
    <mergeCell ref="A20:F20"/>
    <mergeCell ref="A28:F28"/>
    <mergeCell ref="A29:F29"/>
    <mergeCell ref="A2:E2"/>
    <mergeCell ref="A3:E3"/>
    <mergeCell ref="A4:A5"/>
    <mergeCell ref="B11:E11"/>
    <mergeCell ref="A13:F13"/>
    <mergeCell ref="A14:F14"/>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8"/>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40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Electricity North West Area (GSP Group _G) for year beginning "&amp;Overview!D4</f>
        <v>Southern Electric Power Distribution plc - Illustrative LLFs in Electricity North West Area (GSP Group _G)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73" t="s">
        <v>798</v>
      </c>
      <c r="B6" s="280"/>
      <c r="C6" s="280"/>
      <c r="D6" s="244" t="s">
        <v>8752</v>
      </c>
      <c r="E6" s="244" t="s">
        <v>789</v>
      </c>
    </row>
    <row r="7" spans="1:16381" s="44" customFormat="1" ht="45" customHeight="1">
      <c r="A7" s="273" t="s">
        <v>781</v>
      </c>
      <c r="B7" s="244" t="s">
        <v>795</v>
      </c>
      <c r="C7" s="224" t="s">
        <v>8753</v>
      </c>
      <c r="D7" s="280"/>
      <c r="E7" s="244" t="s">
        <v>789</v>
      </c>
    </row>
    <row r="8" spans="1:16381" s="44" customFormat="1" ht="45" customHeight="1">
      <c r="A8" s="273" t="s">
        <v>83</v>
      </c>
      <c r="B8" s="280"/>
      <c r="C8" s="280"/>
      <c r="D8" s="244" t="s">
        <v>8752</v>
      </c>
      <c r="E8" s="244" t="s">
        <v>789</v>
      </c>
    </row>
    <row r="9" spans="1:16381" s="221" customFormat="1" ht="23.25" customHeight="1">
      <c r="A9" s="225" t="s">
        <v>81</v>
      </c>
      <c r="B9" s="402" t="s">
        <v>82</v>
      </c>
      <c r="C9" s="403"/>
      <c r="D9" s="403"/>
      <c r="E9" s="404"/>
    </row>
    <row r="10" spans="1:16381" ht="23.25" customHeight="1">
      <c r="B10" s="13"/>
      <c r="C10" s="13"/>
      <c r="D10" s="13"/>
    </row>
    <row r="11" spans="1:16381" ht="22.5" customHeight="1">
      <c r="A11" s="323" t="s">
        <v>475</v>
      </c>
      <c r="B11" s="388"/>
      <c r="C11" s="388"/>
      <c r="D11" s="388"/>
      <c r="E11" s="388"/>
      <c r="F11" s="390"/>
    </row>
    <row r="12" spans="1:16381" ht="22.5" customHeight="1">
      <c r="A12" s="323" t="s">
        <v>54</v>
      </c>
      <c r="B12" s="388"/>
      <c r="C12" s="388"/>
      <c r="D12" s="388"/>
      <c r="E12" s="388"/>
      <c r="F12" s="390"/>
    </row>
    <row r="13" spans="1:16381" ht="33" customHeight="1">
      <c r="A13" s="21" t="s">
        <v>476</v>
      </c>
      <c r="B13" s="219" t="s">
        <v>55</v>
      </c>
      <c r="C13" s="219" t="s">
        <v>56</v>
      </c>
      <c r="D13" s="219" t="s">
        <v>57</v>
      </c>
      <c r="E13" s="219" t="s">
        <v>58</v>
      </c>
      <c r="F13" s="219" t="s">
        <v>59</v>
      </c>
    </row>
    <row r="14" spans="1:16381" ht="69" customHeight="1">
      <c r="A14" s="283" t="s">
        <v>477</v>
      </c>
      <c r="B14" s="291">
        <v>1.1080000000000001</v>
      </c>
      <c r="C14" s="291">
        <v>1.0980000000000001</v>
      </c>
      <c r="D14" s="291">
        <v>1.089</v>
      </c>
      <c r="E14" s="291">
        <v>1.079</v>
      </c>
      <c r="F14" s="285" t="s">
        <v>8800</v>
      </c>
    </row>
    <row r="15" spans="1:16381" ht="39.75" customHeight="1">
      <c r="A15" s="283" t="s">
        <v>478</v>
      </c>
      <c r="B15" s="291">
        <v>1.052</v>
      </c>
      <c r="C15" s="291">
        <v>1.0489999999999999</v>
      </c>
      <c r="D15" s="291">
        <v>1.0469999999999999</v>
      </c>
      <c r="E15" s="291">
        <v>1.048</v>
      </c>
      <c r="F15" s="285" t="s">
        <v>8759</v>
      </c>
    </row>
    <row r="16" spans="1:16381" ht="37.5" customHeight="1">
      <c r="A16" s="283" t="s">
        <v>479</v>
      </c>
      <c r="B16" s="290">
        <v>1.038</v>
      </c>
      <c r="C16" s="290">
        <v>1.0349999999999999</v>
      </c>
      <c r="D16" s="290">
        <v>1.032</v>
      </c>
      <c r="E16" s="290">
        <v>1.0289999999999999</v>
      </c>
      <c r="F16" s="285" t="s">
        <v>8760</v>
      </c>
    </row>
    <row r="17" spans="1:6" ht="22.5" customHeight="1">
      <c r="A17" s="283" t="s">
        <v>480</v>
      </c>
      <c r="B17" s="290">
        <v>1.026</v>
      </c>
      <c r="C17" s="290">
        <v>1.0249999999999999</v>
      </c>
      <c r="D17" s="290">
        <v>1.0229999999999999</v>
      </c>
      <c r="E17" s="290">
        <v>1.022</v>
      </c>
      <c r="F17" s="280"/>
    </row>
    <row r="18" spans="1:6" ht="22.5" customHeight="1">
      <c r="A18" s="283" t="s">
        <v>481</v>
      </c>
      <c r="B18" s="289">
        <v>1.0209999999999999</v>
      </c>
      <c r="C18" s="289">
        <v>1.0189999999999999</v>
      </c>
      <c r="D18" s="289">
        <v>1.018</v>
      </c>
      <c r="E18" s="289">
        <v>1.016</v>
      </c>
      <c r="F18" s="280"/>
    </row>
    <row r="19" spans="1:6" ht="22.5" customHeight="1">
      <c r="A19" s="283" t="s">
        <v>8758</v>
      </c>
      <c r="B19" s="289">
        <v>1.0149999999999999</v>
      </c>
      <c r="C19" s="289">
        <v>1.014</v>
      </c>
      <c r="D19" s="289">
        <v>1.012</v>
      </c>
      <c r="E19" s="289">
        <v>1.0109999999999999</v>
      </c>
      <c r="F19" s="280"/>
    </row>
    <row r="20" spans="1:6" ht="22.5" customHeight="1">
      <c r="A20" s="283" t="s">
        <v>482</v>
      </c>
      <c r="B20" s="289">
        <v>1.0089999999999999</v>
      </c>
      <c r="C20" s="289">
        <v>1.0089999999999999</v>
      </c>
      <c r="D20" s="289">
        <v>1.0069999999999999</v>
      </c>
      <c r="E20" s="289">
        <v>1.006</v>
      </c>
      <c r="F20" s="282"/>
    </row>
    <row r="22" spans="1:6" ht="22.5" customHeight="1">
      <c r="A22" s="387" t="s">
        <v>483</v>
      </c>
      <c r="B22" s="387"/>
      <c r="C22" s="387"/>
      <c r="D22" s="387"/>
      <c r="E22" s="387"/>
      <c r="F22" s="387"/>
    </row>
    <row r="23" spans="1:6" ht="22.5" customHeight="1">
      <c r="A23" s="387" t="s">
        <v>60</v>
      </c>
      <c r="B23" s="387"/>
      <c r="C23" s="387"/>
      <c r="D23" s="387"/>
      <c r="E23" s="387"/>
      <c r="F23" s="387"/>
    </row>
    <row r="24" spans="1:6" ht="33" customHeight="1">
      <c r="A24" s="21" t="s">
        <v>790</v>
      </c>
      <c r="B24" s="219" t="s">
        <v>55</v>
      </c>
      <c r="C24" s="219" t="s">
        <v>56</v>
      </c>
      <c r="D24" s="219" t="s">
        <v>57</v>
      </c>
      <c r="E24" s="219" t="s">
        <v>58</v>
      </c>
      <c r="F24" s="219" t="s">
        <v>59</v>
      </c>
    </row>
    <row r="25" spans="1:6" ht="22.5" customHeight="1">
      <c r="A25" s="1"/>
      <c r="B25" s="12"/>
      <c r="C25" s="12"/>
      <c r="D25" s="12"/>
      <c r="E25" s="12"/>
      <c r="F25" s="222"/>
    </row>
    <row r="26" spans="1:6" ht="22.5" customHeight="1">
      <c r="A26" s="1"/>
      <c r="B26" s="12"/>
      <c r="C26" s="12"/>
      <c r="D26" s="12"/>
      <c r="E26" s="12"/>
      <c r="F26" s="222"/>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1" spans="1:6" ht="22.5" customHeight="1">
      <c r="A31" s="387" t="s">
        <v>483</v>
      </c>
      <c r="B31" s="387"/>
      <c r="C31" s="387"/>
      <c r="D31" s="387"/>
      <c r="E31" s="387"/>
      <c r="F31" s="387"/>
    </row>
    <row r="32" spans="1:6" ht="22.5" customHeight="1">
      <c r="A32" s="387" t="s">
        <v>61</v>
      </c>
      <c r="B32" s="387"/>
      <c r="C32" s="387"/>
      <c r="D32" s="387"/>
      <c r="E32" s="387"/>
      <c r="F32" s="387"/>
    </row>
    <row r="33" spans="1:6" ht="33" customHeight="1">
      <c r="A33" s="21" t="s">
        <v>790</v>
      </c>
      <c r="B33" s="219" t="s">
        <v>55</v>
      </c>
      <c r="C33" s="219" t="s">
        <v>56</v>
      </c>
      <c r="D33" s="219" t="s">
        <v>57</v>
      </c>
      <c r="E33" s="219" t="s">
        <v>58</v>
      </c>
      <c r="F33" s="219" t="s">
        <v>59</v>
      </c>
    </row>
    <row r="34" spans="1:6" ht="22.5" customHeight="1">
      <c r="A34" s="1"/>
      <c r="B34" s="12"/>
      <c r="C34" s="12"/>
      <c r="D34" s="12"/>
      <c r="E34" s="12"/>
      <c r="F34" s="222"/>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sheetData>
  <mergeCells count="10">
    <mergeCell ref="A22:F22"/>
    <mergeCell ref="A23:F23"/>
    <mergeCell ref="A31:F31"/>
    <mergeCell ref="A32:F32"/>
    <mergeCell ref="A2:E2"/>
    <mergeCell ref="A3:E3"/>
    <mergeCell ref="A4:A5"/>
    <mergeCell ref="B9:E9"/>
    <mergeCell ref="A11:F11"/>
    <mergeCell ref="A12:F12"/>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8"/>
  <sheetViews>
    <sheetView showGridLines="0" zoomScale="85" zoomScaleNormal="85" workbookViewId="0"/>
  </sheetViews>
  <sheetFormatPr defaultRowHeight="12.75"/>
  <cols>
    <col min="1" max="1" width="23.85546875" customWidth="1"/>
    <col min="2" max="7" width="24" customWidth="1"/>
  </cols>
  <sheetData>
    <row r="1" spans="1:16382"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s="2" customFormat="1" ht="44.25" customHeight="1">
      <c r="A2" s="397" t="s">
        <v>698</v>
      </c>
      <c r="B2" s="398"/>
      <c r="C2" s="398"/>
      <c r="D2" s="398"/>
      <c r="E2" s="3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ht="47.25" customHeight="1">
      <c r="A3" s="367" t="str">
        <f>Overview!B4&amp; " - Illustrative LLFs in UKPN SPN Area (GSP Group _J) for year beginning "&amp;Overview!D4</f>
        <v>Southern Electric Power Distribution plc - Illustrative LLFs in UKPN SPN Area (GSP Group _J) for year beginning 1 April 2020</v>
      </c>
      <c r="B3" s="394"/>
      <c r="C3" s="394"/>
      <c r="D3" s="394"/>
      <c r="E3" s="389"/>
      <c r="F3" s="390"/>
    </row>
    <row r="4" spans="1:16382" s="44" customFormat="1" ht="19.5" customHeight="1">
      <c r="A4" s="387" t="s">
        <v>80</v>
      </c>
      <c r="B4" s="219" t="s">
        <v>55</v>
      </c>
      <c r="C4" s="219" t="s">
        <v>56</v>
      </c>
      <c r="D4" s="219" t="s">
        <v>57</v>
      </c>
      <c r="E4" s="219" t="s">
        <v>58</v>
      </c>
      <c r="F4" s="219" t="s">
        <v>779</v>
      </c>
    </row>
    <row r="5" spans="1:16382" s="44" customFormat="1" ht="42.75" customHeight="1">
      <c r="A5" s="387"/>
      <c r="B5" s="219" t="s">
        <v>707</v>
      </c>
      <c r="C5" s="219" t="s">
        <v>780</v>
      </c>
      <c r="D5" s="219" t="s">
        <v>708</v>
      </c>
      <c r="E5" s="219" t="s">
        <v>709</v>
      </c>
      <c r="F5" s="219" t="s">
        <v>710</v>
      </c>
    </row>
    <row r="6" spans="1:16382" s="44" customFormat="1" ht="45" customHeight="1">
      <c r="A6" s="220" t="s">
        <v>781</v>
      </c>
      <c r="B6" s="190" t="s">
        <v>782</v>
      </c>
      <c r="C6" s="194"/>
      <c r="D6" s="191" t="s">
        <v>783</v>
      </c>
      <c r="E6" s="194"/>
      <c r="F6" s="194"/>
    </row>
    <row r="7" spans="1:16382" s="44" customFormat="1" ht="45" customHeight="1">
      <c r="A7" s="220" t="s">
        <v>784</v>
      </c>
      <c r="B7" s="194"/>
      <c r="C7" s="190" t="s">
        <v>785</v>
      </c>
      <c r="D7" s="194"/>
      <c r="E7" s="194"/>
      <c r="F7" s="194"/>
    </row>
    <row r="8" spans="1:16382" s="44" customFormat="1" ht="45" customHeight="1">
      <c r="A8" s="220" t="s">
        <v>786</v>
      </c>
      <c r="B8" s="194"/>
      <c r="C8" s="194"/>
      <c r="D8" s="190" t="s">
        <v>785</v>
      </c>
      <c r="E8" s="194"/>
      <c r="F8" s="194"/>
    </row>
    <row r="9" spans="1:16382" s="44" customFormat="1" ht="45" customHeight="1">
      <c r="A9" s="220" t="s">
        <v>787</v>
      </c>
      <c r="B9" s="194"/>
      <c r="C9" s="194"/>
      <c r="D9" s="194"/>
      <c r="E9" s="191" t="s">
        <v>788</v>
      </c>
      <c r="F9" s="191" t="s">
        <v>789</v>
      </c>
    </row>
    <row r="10" spans="1:16382" s="221" customFormat="1" ht="23.25" customHeight="1">
      <c r="A10" s="220" t="s">
        <v>81</v>
      </c>
      <c r="B10" s="391" t="s">
        <v>723</v>
      </c>
      <c r="C10" s="392"/>
      <c r="D10" s="392"/>
      <c r="E10" s="392"/>
      <c r="F10" s="393"/>
    </row>
    <row r="11" spans="1:16382" ht="23.25" customHeight="1">
      <c r="B11" s="13"/>
      <c r="C11" s="13"/>
      <c r="D11" s="13"/>
    </row>
    <row r="12" spans="1:16382" ht="22.5" customHeight="1">
      <c r="A12" s="323" t="s">
        <v>475</v>
      </c>
      <c r="B12" s="388"/>
      <c r="C12" s="388"/>
      <c r="D12" s="388"/>
      <c r="E12" s="388"/>
      <c r="F12" s="389"/>
      <c r="G12" s="390"/>
    </row>
    <row r="13" spans="1:16382" ht="22.5" customHeight="1">
      <c r="A13" s="323" t="s">
        <v>54</v>
      </c>
      <c r="B13" s="388"/>
      <c r="C13" s="388"/>
      <c r="D13" s="388"/>
      <c r="E13" s="388"/>
      <c r="F13" s="389"/>
      <c r="G13" s="390"/>
    </row>
    <row r="14" spans="1:16382" ht="33" customHeight="1">
      <c r="A14" s="21" t="s">
        <v>476</v>
      </c>
      <c r="B14" s="219" t="s">
        <v>55</v>
      </c>
      <c r="C14" s="219" t="s">
        <v>56</v>
      </c>
      <c r="D14" s="219" t="s">
        <v>57</v>
      </c>
      <c r="E14" s="219" t="s">
        <v>58</v>
      </c>
      <c r="F14" s="219" t="s">
        <v>779</v>
      </c>
      <c r="G14" s="219" t="s">
        <v>59</v>
      </c>
    </row>
    <row r="15" spans="1:16382" ht="61.5" customHeight="1">
      <c r="A15" s="1" t="s">
        <v>477</v>
      </c>
      <c r="B15" s="289">
        <v>1.101</v>
      </c>
      <c r="C15" s="289">
        <v>1.075</v>
      </c>
      <c r="D15" s="290">
        <v>1.0900000000000001</v>
      </c>
      <c r="E15" s="289">
        <v>1.079</v>
      </c>
      <c r="F15" s="289">
        <v>1.0669999999999999</v>
      </c>
      <c r="G15" s="285" t="s">
        <v>8803</v>
      </c>
    </row>
    <row r="16" spans="1:16382" ht="22.5" customHeight="1">
      <c r="A16" s="1" t="s">
        <v>478</v>
      </c>
      <c r="B16" s="289">
        <v>1.0760000000000001</v>
      </c>
      <c r="C16" s="289">
        <v>1.0580000000000001</v>
      </c>
      <c r="D16" s="289">
        <v>1.069</v>
      </c>
      <c r="E16" s="289">
        <v>1.0609999999999999</v>
      </c>
      <c r="F16" s="289">
        <v>1.0529999999999999</v>
      </c>
      <c r="G16" s="285" t="s">
        <v>8761</v>
      </c>
    </row>
    <row r="17" spans="1:7" ht="22.5" customHeight="1">
      <c r="A17" s="1" t="s">
        <v>479</v>
      </c>
      <c r="B17" s="289">
        <v>1.0580000000000001</v>
      </c>
      <c r="C17" s="289">
        <v>1.042</v>
      </c>
      <c r="D17" s="289">
        <v>1.052</v>
      </c>
      <c r="E17" s="289">
        <v>1.044</v>
      </c>
      <c r="F17" s="289">
        <v>1.036</v>
      </c>
      <c r="G17" s="285" t="s">
        <v>8762</v>
      </c>
    </row>
    <row r="18" spans="1:7" ht="22.5" customHeight="1">
      <c r="A18" s="1" t="s">
        <v>480</v>
      </c>
      <c r="B18" s="289">
        <v>1.0589999999999999</v>
      </c>
      <c r="C18" s="289">
        <v>1.0429999999999999</v>
      </c>
      <c r="D18" s="289">
        <v>1.0529999999999999</v>
      </c>
      <c r="E18" s="289">
        <v>1.0449999999999999</v>
      </c>
      <c r="F18" s="289">
        <v>1.0369999999999999</v>
      </c>
      <c r="G18" s="285">
        <v>773</v>
      </c>
    </row>
    <row r="19" spans="1:7" ht="22.5" customHeight="1">
      <c r="A19" s="1" t="s">
        <v>481</v>
      </c>
      <c r="B19" s="289">
        <v>1.016</v>
      </c>
      <c r="C19" s="289">
        <v>1.0129999999999999</v>
      </c>
      <c r="D19" s="289">
        <v>1.0149999999999999</v>
      </c>
      <c r="E19" s="289">
        <v>1.0129999999999999</v>
      </c>
      <c r="F19" s="289">
        <v>1.012</v>
      </c>
      <c r="G19" s="284"/>
    </row>
    <row r="20" spans="1:7" ht="22.5" customHeight="1">
      <c r="A20" s="1" t="s">
        <v>482</v>
      </c>
      <c r="B20" s="289">
        <v>1.0049999999999999</v>
      </c>
      <c r="C20" s="289">
        <v>1.004</v>
      </c>
      <c r="D20" s="289">
        <v>1.004</v>
      </c>
      <c r="E20" s="289">
        <v>1.004</v>
      </c>
      <c r="F20" s="289">
        <v>1.0029999999999999</v>
      </c>
      <c r="G20" s="284"/>
    </row>
    <row r="22" spans="1:7" ht="22.5" customHeight="1">
      <c r="A22" s="387" t="s">
        <v>483</v>
      </c>
      <c r="B22" s="387"/>
      <c r="C22" s="387"/>
      <c r="D22" s="387"/>
      <c r="E22" s="387"/>
      <c r="F22" s="387"/>
      <c r="G22" s="387"/>
    </row>
    <row r="23" spans="1:7" ht="22.5" customHeight="1">
      <c r="A23" s="387" t="s">
        <v>60</v>
      </c>
      <c r="B23" s="387"/>
      <c r="C23" s="387"/>
      <c r="D23" s="387"/>
      <c r="E23" s="387"/>
      <c r="F23" s="387"/>
      <c r="G23" s="387"/>
    </row>
    <row r="24" spans="1:7" ht="33" customHeight="1">
      <c r="A24" s="21" t="s">
        <v>790</v>
      </c>
      <c r="B24" s="219" t="s">
        <v>55</v>
      </c>
      <c r="C24" s="219" t="s">
        <v>56</v>
      </c>
      <c r="D24" s="219" t="s">
        <v>57</v>
      </c>
      <c r="E24" s="219" t="s">
        <v>58</v>
      </c>
      <c r="F24" s="219" t="s">
        <v>779</v>
      </c>
      <c r="G24" s="219" t="s">
        <v>59</v>
      </c>
    </row>
    <row r="25" spans="1:7" ht="22.5" customHeight="1">
      <c r="A25" s="1"/>
      <c r="B25" s="289">
        <v>1.0589999999999999</v>
      </c>
      <c r="C25" s="289">
        <v>1.0429999999999999</v>
      </c>
      <c r="D25" s="289">
        <v>1.0529999999999999</v>
      </c>
      <c r="E25" s="289">
        <v>1.0449999999999999</v>
      </c>
      <c r="F25" s="289">
        <v>1.0369999999999999</v>
      </c>
      <c r="G25" s="289">
        <v>773</v>
      </c>
    </row>
    <row r="26" spans="1:7" ht="22.5" customHeight="1">
      <c r="A26" s="1"/>
      <c r="B26" s="12"/>
      <c r="C26" s="12"/>
      <c r="D26" s="12"/>
      <c r="E26" s="12"/>
      <c r="F26" s="12"/>
      <c r="G26" s="222"/>
    </row>
    <row r="27" spans="1:7" ht="22.5" customHeight="1">
      <c r="A27" s="1"/>
      <c r="B27" s="12"/>
      <c r="C27" s="12"/>
      <c r="D27" s="12"/>
      <c r="E27" s="12"/>
      <c r="F27" s="12"/>
      <c r="G27" s="222"/>
    </row>
    <row r="28" spans="1:7" ht="22.5" customHeight="1">
      <c r="A28" s="1"/>
      <c r="B28" s="12"/>
      <c r="C28" s="12"/>
      <c r="D28" s="12"/>
      <c r="E28" s="12"/>
      <c r="F28" s="12"/>
      <c r="G28" s="222"/>
    </row>
    <row r="29" spans="1:7" ht="22.5" customHeight="1">
      <c r="A29" s="1"/>
      <c r="B29" s="12"/>
      <c r="C29" s="12"/>
      <c r="D29" s="12"/>
      <c r="E29" s="12"/>
      <c r="F29" s="12"/>
      <c r="G29" s="222"/>
    </row>
    <row r="31" spans="1:7" ht="22.5" customHeight="1">
      <c r="A31" s="387" t="s">
        <v>483</v>
      </c>
      <c r="B31" s="387"/>
      <c r="C31" s="387"/>
      <c r="D31" s="387"/>
      <c r="E31" s="387"/>
      <c r="F31" s="387"/>
      <c r="G31" s="387"/>
    </row>
    <row r="32" spans="1:7" ht="22.5" customHeight="1">
      <c r="A32" s="387" t="s">
        <v>61</v>
      </c>
      <c r="B32" s="387"/>
      <c r="C32" s="387"/>
      <c r="D32" s="387"/>
      <c r="E32" s="387"/>
      <c r="F32" s="387"/>
      <c r="G32" s="387"/>
    </row>
    <row r="33" spans="1:7" ht="33" customHeight="1">
      <c r="A33" s="21" t="s">
        <v>790</v>
      </c>
      <c r="B33" s="219" t="s">
        <v>55</v>
      </c>
      <c r="C33" s="219" t="s">
        <v>56</v>
      </c>
      <c r="D33" s="219" t="s">
        <v>57</v>
      </c>
      <c r="E33" s="219" t="s">
        <v>58</v>
      </c>
      <c r="F33" s="219" t="s">
        <v>779</v>
      </c>
      <c r="G33" s="219" t="s">
        <v>59</v>
      </c>
    </row>
    <row r="34" spans="1:7" ht="22.5" customHeight="1">
      <c r="A34" s="1"/>
      <c r="B34" s="12"/>
      <c r="C34" s="12"/>
      <c r="D34" s="12"/>
      <c r="E34" s="12"/>
      <c r="F34" s="12"/>
      <c r="G34" s="222"/>
    </row>
    <row r="35" spans="1:7" ht="22.5" customHeight="1">
      <c r="A35" s="1"/>
      <c r="B35" s="12"/>
      <c r="C35" s="12"/>
      <c r="D35" s="12"/>
      <c r="E35" s="12"/>
      <c r="F35" s="12"/>
      <c r="G35" s="222"/>
    </row>
    <row r="36" spans="1:7" ht="22.5" customHeight="1">
      <c r="A36" s="1"/>
      <c r="B36" s="12"/>
      <c r="C36" s="12"/>
      <c r="D36" s="12"/>
      <c r="E36" s="12"/>
      <c r="F36" s="12"/>
      <c r="G36" s="222"/>
    </row>
    <row r="37" spans="1:7" ht="22.5" customHeight="1">
      <c r="A37" s="1"/>
      <c r="B37" s="12"/>
      <c r="C37" s="12"/>
      <c r="D37" s="12"/>
      <c r="E37" s="12"/>
      <c r="F37" s="12"/>
      <c r="G37" s="222"/>
    </row>
    <row r="38" spans="1:7" ht="22.5" customHeight="1">
      <c r="A38" s="1"/>
      <c r="B38" s="12"/>
      <c r="C38" s="12"/>
      <c r="D38" s="12"/>
      <c r="E38" s="12"/>
      <c r="F38" s="12"/>
      <c r="G38" s="222"/>
    </row>
  </sheetData>
  <mergeCells count="10">
    <mergeCell ref="A2:E2"/>
    <mergeCell ref="A22:G22"/>
    <mergeCell ref="A23:G23"/>
    <mergeCell ref="A31:G31"/>
    <mergeCell ref="A32:G32"/>
    <mergeCell ref="A3:F3"/>
    <mergeCell ref="A4:A5"/>
    <mergeCell ref="B10:F10"/>
    <mergeCell ref="A12:G12"/>
    <mergeCell ref="A13:G13"/>
  </mergeCells>
  <hyperlinks>
    <hyperlink ref="A1" location="Overview!A1" display="Back to Overview"/>
  </hyperlinks>
  <pageMargins left="0.70866141732283472" right="0.70866141732283472" top="0.74803149606299213" bottom="0.74803149606299213" header="0.31496062992125984" footer="0.31496062992125984"/>
  <pageSetup paperSize="9" scale="5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9"/>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3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WPD South Wales Area (GSP Group _K) for year beginning "&amp;Overview!D4</f>
        <v>Southern Electric Power Distribution plc - Illustrative LLFs in WPD South Wales Area (GSP Group _K)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23" t="s">
        <v>791</v>
      </c>
      <c r="B6" s="194"/>
      <c r="C6" s="194"/>
      <c r="D6" s="190" t="s">
        <v>809</v>
      </c>
      <c r="E6" s="190" t="s">
        <v>810</v>
      </c>
    </row>
    <row r="7" spans="1:16381" s="44" customFormat="1" ht="45" customHeight="1">
      <c r="A7" s="223" t="s">
        <v>794</v>
      </c>
      <c r="B7" s="190" t="s">
        <v>795</v>
      </c>
      <c r="C7" s="224" t="s">
        <v>811</v>
      </c>
      <c r="D7" s="190" t="s">
        <v>812</v>
      </c>
      <c r="E7" s="190" t="s">
        <v>810</v>
      </c>
    </row>
    <row r="8" spans="1:16381" s="44" customFormat="1" ht="45" customHeight="1">
      <c r="A8" s="223" t="s">
        <v>83</v>
      </c>
      <c r="B8" s="194"/>
      <c r="C8" s="194"/>
      <c r="D8" s="190" t="s">
        <v>809</v>
      </c>
      <c r="E8" s="190" t="s">
        <v>810</v>
      </c>
    </row>
    <row r="9" spans="1:16381" s="221" customFormat="1" ht="23.25" customHeight="1">
      <c r="A9" s="225" t="s">
        <v>81</v>
      </c>
      <c r="B9" s="402" t="s">
        <v>82</v>
      </c>
      <c r="C9" s="403"/>
      <c r="D9" s="403"/>
      <c r="E9" s="404"/>
    </row>
    <row r="10" spans="1:16381" ht="23.25" customHeight="1">
      <c r="B10" s="13"/>
      <c r="C10" s="13"/>
      <c r="D10" s="13"/>
    </row>
    <row r="11" spans="1:16381" ht="22.5" customHeight="1">
      <c r="A11" s="323" t="s">
        <v>475</v>
      </c>
      <c r="B11" s="388"/>
      <c r="C11" s="388"/>
      <c r="D11" s="388"/>
      <c r="E11" s="388"/>
      <c r="F11" s="390"/>
    </row>
    <row r="12" spans="1:16381" ht="22.5" customHeight="1">
      <c r="A12" s="323" t="s">
        <v>54</v>
      </c>
      <c r="B12" s="388"/>
      <c r="C12" s="388"/>
      <c r="D12" s="388"/>
      <c r="E12" s="388"/>
      <c r="F12" s="390"/>
    </row>
    <row r="13" spans="1:16381" ht="33" customHeight="1">
      <c r="A13" s="21" t="s">
        <v>476</v>
      </c>
      <c r="B13" s="219" t="s">
        <v>55</v>
      </c>
      <c r="C13" s="219" t="s">
        <v>56</v>
      </c>
      <c r="D13" s="219" t="s">
        <v>57</v>
      </c>
      <c r="E13" s="219" t="s">
        <v>58</v>
      </c>
      <c r="F13" s="219" t="s">
        <v>59</v>
      </c>
    </row>
    <row r="14" spans="1:16381" ht="78" customHeight="1">
      <c r="A14" s="1" t="s">
        <v>477</v>
      </c>
      <c r="B14" s="290">
        <v>1.0680000000000001</v>
      </c>
      <c r="C14" s="290">
        <v>1.0660000000000001</v>
      </c>
      <c r="D14" s="290">
        <v>1.0649999999999999</v>
      </c>
      <c r="E14" s="290">
        <v>1.0660000000000001</v>
      </c>
      <c r="F14" s="285" t="s">
        <v>8808</v>
      </c>
    </row>
    <row r="15" spans="1:16381" ht="37.5" customHeight="1">
      <c r="A15" s="1" t="s">
        <v>478</v>
      </c>
      <c r="B15" s="290">
        <v>1.056</v>
      </c>
      <c r="C15" s="290">
        <v>1.056</v>
      </c>
      <c r="D15" s="290">
        <v>1.0549999999999999</v>
      </c>
      <c r="E15" s="290">
        <v>1.0580000000000001</v>
      </c>
      <c r="F15" s="285" t="s">
        <v>8767</v>
      </c>
    </row>
    <row r="16" spans="1:16381" ht="41.25" customHeight="1">
      <c r="A16" s="1" t="s">
        <v>479</v>
      </c>
      <c r="B16" s="290">
        <v>1.04</v>
      </c>
      <c r="C16" s="290">
        <v>1.038</v>
      </c>
      <c r="D16" s="290">
        <v>1.0349999999999999</v>
      </c>
      <c r="E16" s="290">
        <v>1.032</v>
      </c>
      <c r="F16" s="285" t="s">
        <v>8768</v>
      </c>
    </row>
    <row r="17" spans="1:6" ht="22.5" customHeight="1">
      <c r="A17" s="1" t="s">
        <v>480</v>
      </c>
      <c r="B17" s="290">
        <v>1.0289999999999999</v>
      </c>
      <c r="C17" s="290">
        <v>1.0289999999999999</v>
      </c>
      <c r="D17" s="290">
        <v>1.0289999999999999</v>
      </c>
      <c r="E17" s="290">
        <v>1.028</v>
      </c>
      <c r="F17" s="284"/>
    </row>
    <row r="18" spans="1:6" ht="22.5" customHeight="1">
      <c r="A18" s="1" t="s">
        <v>8763</v>
      </c>
      <c r="B18" s="290">
        <v>1.02</v>
      </c>
      <c r="C18" s="290">
        <v>1.0209999999999999</v>
      </c>
      <c r="D18" s="290">
        <v>1.0209999999999999</v>
      </c>
      <c r="E18" s="290">
        <v>1.02</v>
      </c>
      <c r="F18" s="284"/>
    </row>
    <row r="19" spans="1:6" ht="22.5" customHeight="1">
      <c r="A19" s="1" t="s">
        <v>8765</v>
      </c>
      <c r="B19" s="290">
        <v>1.0149999999999999</v>
      </c>
      <c r="C19" s="290">
        <v>1.0149999999999999</v>
      </c>
      <c r="D19" s="290">
        <v>1.014</v>
      </c>
      <c r="E19" s="290">
        <v>1.014</v>
      </c>
      <c r="F19" s="284"/>
    </row>
    <row r="20" spans="1:6" ht="22.5" customHeight="1">
      <c r="A20" s="1" t="s">
        <v>8764</v>
      </c>
      <c r="B20" s="290">
        <v>1.0169999999999999</v>
      </c>
      <c r="C20" s="290">
        <v>1.016</v>
      </c>
      <c r="D20" s="290">
        <v>1.016</v>
      </c>
      <c r="E20" s="290">
        <v>1.016</v>
      </c>
      <c r="F20" s="284"/>
    </row>
    <row r="21" spans="1:6" ht="22.5" customHeight="1">
      <c r="A21" s="1" t="s">
        <v>8766</v>
      </c>
      <c r="B21" s="290">
        <v>1.01</v>
      </c>
      <c r="C21" s="290">
        <v>1.0089999999999999</v>
      </c>
      <c r="D21" s="290">
        <v>1.008</v>
      </c>
      <c r="E21" s="290">
        <v>1.0069999999999999</v>
      </c>
      <c r="F21" s="284"/>
    </row>
    <row r="23" spans="1:6" ht="22.5" customHeight="1">
      <c r="A23" s="387" t="s">
        <v>483</v>
      </c>
      <c r="B23" s="387"/>
      <c r="C23" s="387"/>
      <c r="D23" s="387"/>
      <c r="E23" s="387"/>
      <c r="F23" s="387"/>
    </row>
    <row r="24" spans="1:6" ht="22.5" customHeight="1">
      <c r="A24" s="387" t="s">
        <v>60</v>
      </c>
      <c r="B24" s="387"/>
      <c r="C24" s="387"/>
      <c r="D24" s="387"/>
      <c r="E24" s="387"/>
      <c r="F24" s="387"/>
    </row>
    <row r="25" spans="1:6" ht="33" customHeight="1">
      <c r="A25" s="21" t="s">
        <v>790</v>
      </c>
      <c r="B25" s="219" t="s">
        <v>55</v>
      </c>
      <c r="C25" s="219" t="s">
        <v>56</v>
      </c>
      <c r="D25" s="219" t="s">
        <v>57</v>
      </c>
      <c r="E25" s="219" t="s">
        <v>58</v>
      </c>
      <c r="F25" s="219" t="s">
        <v>59</v>
      </c>
    </row>
    <row r="26" spans="1:6" ht="22.5" customHeight="1">
      <c r="A26" s="1"/>
      <c r="B26" s="12"/>
      <c r="C26" s="12"/>
      <c r="D26" s="12"/>
      <c r="E26" s="12"/>
      <c r="F26" s="222"/>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0" spans="1:6" ht="22.5" customHeight="1">
      <c r="A30" s="1"/>
      <c r="B30" s="12"/>
      <c r="C30" s="12"/>
      <c r="D30" s="12"/>
      <c r="E30" s="12"/>
      <c r="F30" s="222"/>
    </row>
    <row r="32" spans="1:6" ht="22.5" customHeight="1">
      <c r="A32" s="387" t="s">
        <v>483</v>
      </c>
      <c r="B32" s="387"/>
      <c r="C32" s="387"/>
      <c r="D32" s="387"/>
      <c r="E32" s="387"/>
      <c r="F32" s="387"/>
    </row>
    <row r="33" spans="1:6" ht="22.5" customHeight="1">
      <c r="A33" s="387" t="s">
        <v>61</v>
      </c>
      <c r="B33" s="387"/>
      <c r="C33" s="387"/>
      <c r="D33" s="387"/>
      <c r="E33" s="387"/>
      <c r="F33" s="387"/>
    </row>
    <row r="34" spans="1:6" ht="33" customHeight="1">
      <c r="A34" s="21" t="s">
        <v>790</v>
      </c>
      <c r="B34" s="219" t="s">
        <v>55</v>
      </c>
      <c r="C34" s="219" t="s">
        <v>56</v>
      </c>
      <c r="D34" s="219" t="s">
        <v>57</v>
      </c>
      <c r="E34" s="219" t="s">
        <v>58</v>
      </c>
      <c r="F34" s="219" t="s">
        <v>59</v>
      </c>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row r="39" spans="1:6" ht="22.5" customHeight="1">
      <c r="A39" s="1"/>
      <c r="B39" s="12"/>
      <c r="C39" s="12"/>
      <c r="D39" s="12"/>
      <c r="E39" s="12"/>
      <c r="F39" s="222"/>
    </row>
  </sheetData>
  <mergeCells count="10">
    <mergeCell ref="A23:F23"/>
    <mergeCell ref="A24:F24"/>
    <mergeCell ref="A32:F32"/>
    <mergeCell ref="A33:F33"/>
    <mergeCell ref="A2:E2"/>
    <mergeCell ref="A3:E3"/>
    <mergeCell ref="A4:A5"/>
    <mergeCell ref="B9:E9"/>
    <mergeCell ref="A11:F11"/>
    <mergeCell ref="A12:F12"/>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9"/>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3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WPD South West Area (GSP Group _L) for year beginning "&amp;Overview!D4</f>
        <v>Southern Electric Power Distribution plc - Illustrative LLFs in WPD South West Area (GSP Group _L)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23" t="s">
        <v>791</v>
      </c>
      <c r="B6" s="194"/>
      <c r="C6" s="194"/>
      <c r="D6" s="190" t="s">
        <v>813</v>
      </c>
      <c r="E6" s="190" t="s">
        <v>814</v>
      </c>
    </row>
    <row r="7" spans="1:16381" s="44" customFormat="1" ht="45" customHeight="1">
      <c r="A7" s="223" t="s">
        <v>794</v>
      </c>
      <c r="B7" s="190" t="s">
        <v>717</v>
      </c>
      <c r="C7" s="224" t="s">
        <v>815</v>
      </c>
      <c r="D7" s="190" t="s">
        <v>816</v>
      </c>
      <c r="E7" s="190" t="s">
        <v>814</v>
      </c>
    </row>
    <row r="8" spans="1:16381" s="44" customFormat="1" ht="45" customHeight="1">
      <c r="A8" s="223" t="s">
        <v>83</v>
      </c>
      <c r="B8" s="194"/>
      <c r="C8" s="194"/>
      <c r="D8" s="190" t="s">
        <v>813</v>
      </c>
      <c r="E8" s="190" t="s">
        <v>814</v>
      </c>
    </row>
    <row r="9" spans="1:16381" s="221" customFormat="1" ht="23.25" customHeight="1">
      <c r="A9" s="225" t="s">
        <v>81</v>
      </c>
      <c r="B9" s="402" t="s">
        <v>82</v>
      </c>
      <c r="C9" s="403"/>
      <c r="D9" s="403"/>
      <c r="E9" s="404"/>
    </row>
    <row r="10" spans="1:16381" ht="23.25" customHeight="1">
      <c r="B10" s="13"/>
      <c r="C10" s="13"/>
      <c r="D10" s="13"/>
    </row>
    <row r="11" spans="1:16381" ht="22.5" customHeight="1">
      <c r="A11" s="323" t="s">
        <v>475</v>
      </c>
      <c r="B11" s="388"/>
      <c r="C11" s="388"/>
      <c r="D11" s="388"/>
      <c r="E11" s="388"/>
      <c r="F11" s="390"/>
    </row>
    <row r="12" spans="1:16381" ht="22.5" customHeight="1">
      <c r="A12" s="323" t="s">
        <v>54</v>
      </c>
      <c r="B12" s="388"/>
      <c r="C12" s="388"/>
      <c r="D12" s="388"/>
      <c r="E12" s="388"/>
      <c r="F12" s="390"/>
    </row>
    <row r="13" spans="1:16381" ht="33" customHeight="1">
      <c r="A13" s="21" t="s">
        <v>476</v>
      </c>
      <c r="B13" s="219" t="s">
        <v>55</v>
      </c>
      <c r="C13" s="219" t="s">
        <v>56</v>
      </c>
      <c r="D13" s="219" t="s">
        <v>57</v>
      </c>
      <c r="E13" s="219" t="s">
        <v>58</v>
      </c>
      <c r="F13" s="219" t="s">
        <v>59</v>
      </c>
    </row>
    <row r="14" spans="1:16381" ht="48.75" customHeight="1">
      <c r="A14" s="1" t="s">
        <v>803</v>
      </c>
      <c r="B14" s="290">
        <v>1.0669999999999999</v>
      </c>
      <c r="C14" s="290">
        <v>1.0629999999999999</v>
      </c>
      <c r="D14" s="290">
        <v>1.0620000000000001</v>
      </c>
      <c r="E14" s="290">
        <v>1.0620000000000001</v>
      </c>
      <c r="F14" s="285" t="s">
        <v>8809</v>
      </c>
    </row>
    <row r="15" spans="1:16381" ht="40.5" customHeight="1">
      <c r="A15" s="1" t="s">
        <v>804</v>
      </c>
      <c r="B15" s="290">
        <v>1.052</v>
      </c>
      <c r="C15" s="290">
        <v>1.0509999999999999</v>
      </c>
      <c r="D15" s="290">
        <v>1.0509999999999999</v>
      </c>
      <c r="E15" s="290">
        <v>1.052</v>
      </c>
      <c r="F15" s="285" t="s">
        <v>8769</v>
      </c>
    </row>
    <row r="16" spans="1:16381" ht="37.5" customHeight="1">
      <c r="A16" s="1" t="s">
        <v>805</v>
      </c>
      <c r="B16" s="290">
        <v>1.038</v>
      </c>
      <c r="C16" s="290">
        <v>1.0349999999999999</v>
      </c>
      <c r="D16" s="290">
        <v>1.0329999999999999</v>
      </c>
      <c r="E16" s="290">
        <v>1.0289999999999999</v>
      </c>
      <c r="F16" s="285" t="s">
        <v>8770</v>
      </c>
    </row>
    <row r="17" spans="1:6" ht="22.5" customHeight="1">
      <c r="A17" s="1" t="s">
        <v>806</v>
      </c>
      <c r="B17" s="290">
        <v>1.02</v>
      </c>
      <c r="C17" s="290">
        <v>1.0189999999999999</v>
      </c>
      <c r="D17" s="290">
        <v>1.02</v>
      </c>
      <c r="E17" s="290">
        <v>1.018</v>
      </c>
      <c r="F17" s="284"/>
    </row>
    <row r="18" spans="1:6" ht="22.5" customHeight="1">
      <c r="A18" s="1" t="s">
        <v>8763</v>
      </c>
      <c r="B18" s="290">
        <v>1.014</v>
      </c>
      <c r="C18" s="290">
        <v>1.014</v>
      </c>
      <c r="D18" s="290">
        <v>1.014</v>
      </c>
      <c r="E18" s="290">
        <v>1.012</v>
      </c>
      <c r="F18" s="284"/>
    </row>
    <row r="19" spans="1:6" ht="22.5" customHeight="1">
      <c r="A19" s="1" t="s">
        <v>8765</v>
      </c>
      <c r="B19" s="290">
        <v>1.0049999999999999</v>
      </c>
      <c r="C19" s="290">
        <v>1.0049999999999999</v>
      </c>
      <c r="D19" s="290">
        <v>1.006</v>
      </c>
      <c r="E19" s="290">
        <v>1.006</v>
      </c>
      <c r="F19" s="284"/>
    </row>
    <row r="20" spans="1:6" ht="22.5" customHeight="1">
      <c r="A20" s="1" t="s">
        <v>8764</v>
      </c>
      <c r="B20" s="290">
        <v>1.006</v>
      </c>
      <c r="C20" s="290">
        <v>1.0049999999999999</v>
      </c>
      <c r="D20" s="290">
        <v>1.006</v>
      </c>
      <c r="E20" s="290">
        <v>1.006</v>
      </c>
      <c r="F20" s="284"/>
    </row>
    <row r="21" spans="1:6" ht="22.5" customHeight="1">
      <c r="A21" s="1" t="s">
        <v>8766</v>
      </c>
      <c r="B21" s="290">
        <v>1.002</v>
      </c>
      <c r="C21" s="290">
        <v>1.0009999999999999</v>
      </c>
      <c r="D21" s="290">
        <v>1.0009999999999999</v>
      </c>
      <c r="E21" s="290">
        <v>1.0009999999999999</v>
      </c>
      <c r="F21" s="284"/>
    </row>
    <row r="23" spans="1:6" ht="22.5" customHeight="1">
      <c r="A23" s="387" t="s">
        <v>483</v>
      </c>
      <c r="B23" s="387"/>
      <c r="C23" s="387"/>
      <c r="D23" s="387"/>
      <c r="E23" s="387"/>
      <c r="F23" s="387"/>
    </row>
    <row r="24" spans="1:6" ht="22.5" customHeight="1">
      <c r="A24" s="387" t="s">
        <v>60</v>
      </c>
      <c r="B24" s="387"/>
      <c r="C24" s="387"/>
      <c r="D24" s="387"/>
      <c r="E24" s="387"/>
      <c r="F24" s="387"/>
    </row>
    <row r="25" spans="1:6" ht="33" customHeight="1">
      <c r="A25" s="21" t="s">
        <v>790</v>
      </c>
      <c r="B25" s="219" t="s">
        <v>55</v>
      </c>
      <c r="C25" s="219" t="s">
        <v>56</v>
      </c>
      <c r="D25" s="219" t="s">
        <v>57</v>
      </c>
      <c r="E25" s="219" t="s">
        <v>58</v>
      </c>
      <c r="F25" s="219" t="s">
        <v>59</v>
      </c>
    </row>
    <row r="26" spans="1:6" ht="22.5" customHeight="1">
      <c r="A26" s="1"/>
      <c r="B26" s="12"/>
      <c r="C26" s="12"/>
      <c r="D26" s="12"/>
      <c r="E26" s="12"/>
      <c r="F26" s="222"/>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0" spans="1:6" ht="22.5" customHeight="1">
      <c r="A30" s="1"/>
      <c r="B30" s="12"/>
      <c r="C30" s="12"/>
      <c r="D30" s="12"/>
      <c r="E30" s="12"/>
      <c r="F30" s="222"/>
    </row>
    <row r="32" spans="1:6" ht="22.5" customHeight="1">
      <c r="A32" s="387" t="s">
        <v>483</v>
      </c>
      <c r="B32" s="387"/>
      <c r="C32" s="387"/>
      <c r="D32" s="387"/>
      <c r="E32" s="387"/>
      <c r="F32" s="387"/>
    </row>
    <row r="33" spans="1:6" ht="22.5" customHeight="1">
      <c r="A33" s="387" t="s">
        <v>61</v>
      </c>
      <c r="B33" s="387"/>
      <c r="C33" s="387"/>
      <c r="D33" s="387"/>
      <c r="E33" s="387"/>
      <c r="F33" s="387"/>
    </row>
    <row r="34" spans="1:6" ht="33" customHeight="1">
      <c r="A34" s="21" t="s">
        <v>790</v>
      </c>
      <c r="B34" s="219" t="s">
        <v>55</v>
      </c>
      <c r="C34" s="219" t="s">
        <v>56</v>
      </c>
      <c r="D34" s="219" t="s">
        <v>57</v>
      </c>
      <c r="E34" s="219" t="s">
        <v>58</v>
      </c>
      <c r="F34" s="219" t="s">
        <v>59</v>
      </c>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row r="39" spans="1:6" ht="22.5" customHeight="1">
      <c r="A39" s="1"/>
      <c r="B39" s="12"/>
      <c r="C39" s="12"/>
      <c r="D39" s="12"/>
      <c r="E39" s="12"/>
      <c r="F39" s="222"/>
    </row>
  </sheetData>
  <mergeCells count="10">
    <mergeCell ref="A23:F23"/>
    <mergeCell ref="A24:F24"/>
    <mergeCell ref="A32:F32"/>
    <mergeCell ref="A33:F33"/>
    <mergeCell ref="A2:E2"/>
    <mergeCell ref="A3:E3"/>
    <mergeCell ref="A4:A5"/>
    <mergeCell ref="B9:E9"/>
    <mergeCell ref="A11:F11"/>
    <mergeCell ref="A12:F12"/>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8"/>
  <sheetViews>
    <sheetView showGridLines="0" zoomScale="85" zoomScaleNormal="85" workbookViewId="0"/>
  </sheetViews>
  <sheetFormatPr defaultRowHeight="12.75"/>
  <cols>
    <col min="1" max="1" width="23.85546875" customWidth="1"/>
    <col min="2" max="6" width="24" customWidth="1"/>
  </cols>
  <sheetData>
    <row r="1" spans="1:16381" s="2" customFormat="1" ht="27" customHeight="1">
      <c r="A1" s="146" t="s">
        <v>87</v>
      </c>
      <c r="B1" s="14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row>
    <row r="2" spans="1:16381" s="2" customFormat="1" ht="44.25" customHeight="1">
      <c r="A2" s="397" t="s">
        <v>698</v>
      </c>
      <c r="B2" s="398"/>
      <c r="C2" s="398"/>
      <c r="D2" s="398"/>
      <c r="E2" s="39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row>
    <row r="3" spans="1:16381" ht="47.25" customHeight="1">
      <c r="A3" s="367" t="str">
        <f>Overview!B4&amp; " - Illustrative LLFs in NPG Yorkshire Area (GSP Group _M) for year beginning "&amp;Overview!D4</f>
        <v>Southern Electric Power Distribution plc - Illustrative LLFs in NPG Yorkshire Area (GSP Group _M) for year beginning 1 April 2020</v>
      </c>
      <c r="B3" s="394"/>
      <c r="C3" s="394"/>
      <c r="D3" s="394"/>
      <c r="E3" s="390"/>
    </row>
    <row r="4" spans="1:16381" s="44" customFormat="1" ht="19.5" customHeight="1">
      <c r="A4" s="400" t="s">
        <v>80</v>
      </c>
      <c r="B4" s="219" t="s">
        <v>55</v>
      </c>
      <c r="C4" s="219" t="s">
        <v>56</v>
      </c>
      <c r="D4" s="219" t="s">
        <v>57</v>
      </c>
      <c r="E4" s="219" t="s">
        <v>58</v>
      </c>
    </row>
    <row r="5" spans="1:16381" s="44" customFormat="1" ht="42.75" customHeight="1">
      <c r="A5" s="401"/>
      <c r="B5" s="219" t="s">
        <v>707</v>
      </c>
      <c r="C5" s="219" t="s">
        <v>708</v>
      </c>
      <c r="D5" s="219" t="s">
        <v>709</v>
      </c>
      <c r="E5" s="219" t="s">
        <v>710</v>
      </c>
    </row>
    <row r="6" spans="1:16381" s="44" customFormat="1" ht="45" customHeight="1">
      <c r="A6" s="286" t="s">
        <v>8773</v>
      </c>
      <c r="B6" s="279">
        <v>0</v>
      </c>
      <c r="C6" s="279">
        <v>0</v>
      </c>
      <c r="D6" s="292" t="s">
        <v>8775</v>
      </c>
      <c r="E6" s="292" t="s">
        <v>8774</v>
      </c>
    </row>
    <row r="7" spans="1:16381" s="44" customFormat="1" ht="45" customHeight="1">
      <c r="A7" s="286" t="s">
        <v>8776</v>
      </c>
      <c r="B7" s="285" t="s">
        <v>795</v>
      </c>
      <c r="C7" s="285" t="s">
        <v>8777</v>
      </c>
      <c r="D7" s="292" t="s">
        <v>8778</v>
      </c>
      <c r="E7" s="292" t="s">
        <v>8774</v>
      </c>
    </row>
    <row r="8" spans="1:16381" s="44" customFormat="1" ht="45" customHeight="1">
      <c r="A8" s="286" t="s">
        <v>8779</v>
      </c>
      <c r="B8" s="279">
        <v>0</v>
      </c>
      <c r="C8" s="279">
        <v>0</v>
      </c>
      <c r="D8" s="292" t="s">
        <v>8775</v>
      </c>
      <c r="E8" s="292" t="s">
        <v>8774</v>
      </c>
    </row>
    <row r="9" spans="1:16381" s="44" customFormat="1" ht="45" customHeight="1">
      <c r="A9" s="286" t="s">
        <v>8780</v>
      </c>
      <c r="B9" s="279">
        <v>0</v>
      </c>
      <c r="C9" s="279">
        <v>0</v>
      </c>
      <c r="D9" s="292" t="s">
        <v>8775</v>
      </c>
      <c r="E9" s="292" t="s">
        <v>8774</v>
      </c>
    </row>
    <row r="10" spans="1:16381" s="221" customFormat="1" ht="23.25" customHeight="1">
      <c r="A10" s="225" t="s">
        <v>81</v>
      </c>
      <c r="B10" s="402" t="s">
        <v>82</v>
      </c>
      <c r="C10" s="403"/>
      <c r="D10" s="403"/>
      <c r="E10" s="404"/>
    </row>
    <row r="11" spans="1:16381" ht="23.25" customHeight="1">
      <c r="B11" s="13"/>
      <c r="C11" s="13"/>
      <c r="D11" s="13"/>
    </row>
    <row r="12" spans="1:16381" ht="22.5" customHeight="1">
      <c r="A12" s="323" t="s">
        <v>475</v>
      </c>
      <c r="B12" s="388"/>
      <c r="C12" s="388"/>
      <c r="D12" s="388"/>
      <c r="E12" s="388"/>
      <c r="F12" s="390"/>
    </row>
    <row r="13" spans="1:16381" ht="22.5" customHeight="1">
      <c r="A13" s="323" t="s">
        <v>54</v>
      </c>
      <c r="B13" s="388"/>
      <c r="C13" s="388"/>
      <c r="D13" s="388"/>
      <c r="E13" s="388"/>
      <c r="F13" s="390"/>
    </row>
    <row r="14" spans="1:16381" ht="33" customHeight="1">
      <c r="A14" s="21" t="s">
        <v>476</v>
      </c>
      <c r="B14" s="219" t="s">
        <v>55</v>
      </c>
      <c r="C14" s="219" t="s">
        <v>56</v>
      </c>
      <c r="D14" s="219" t="s">
        <v>57</v>
      </c>
      <c r="E14" s="219" t="s">
        <v>58</v>
      </c>
      <c r="F14" s="219" t="s">
        <v>59</v>
      </c>
    </row>
    <row r="15" spans="1:16381" ht="64.5" customHeight="1">
      <c r="A15" s="1" t="s">
        <v>803</v>
      </c>
      <c r="B15" s="290">
        <v>1.1140000000000001</v>
      </c>
      <c r="C15" s="290">
        <v>1.105</v>
      </c>
      <c r="D15" s="290">
        <v>1.091</v>
      </c>
      <c r="E15" s="290">
        <v>1.08</v>
      </c>
      <c r="F15" s="285" t="s">
        <v>8812</v>
      </c>
    </row>
    <row r="16" spans="1:16381" ht="41.25" customHeight="1">
      <c r="A16" s="1" t="s">
        <v>804</v>
      </c>
      <c r="B16" s="290">
        <v>1.044</v>
      </c>
      <c r="C16" s="290">
        <v>1.044</v>
      </c>
      <c r="D16" s="290">
        <v>1.0429999999999999</v>
      </c>
      <c r="E16" s="290">
        <v>1.046</v>
      </c>
      <c r="F16" s="285" t="s">
        <v>8771</v>
      </c>
    </row>
    <row r="17" spans="1:6" ht="22.5" customHeight="1">
      <c r="A17" s="1" t="s">
        <v>805</v>
      </c>
      <c r="B17" s="290">
        <v>1.0289999999999999</v>
      </c>
      <c r="C17" s="290">
        <v>1.028</v>
      </c>
      <c r="D17" s="290">
        <v>1.0249999999999999</v>
      </c>
      <c r="E17" s="290">
        <v>1.022</v>
      </c>
      <c r="F17" s="285" t="s">
        <v>8772</v>
      </c>
    </row>
    <row r="18" spans="1:6" ht="22.5" customHeight="1">
      <c r="A18" s="1" t="s">
        <v>806</v>
      </c>
      <c r="B18" s="290">
        <v>1.0189999999999999</v>
      </c>
      <c r="C18" s="290">
        <v>1.0189999999999999</v>
      </c>
      <c r="D18" s="290">
        <v>1.0169999999999999</v>
      </c>
      <c r="E18" s="290">
        <v>1.0169999999999999</v>
      </c>
      <c r="F18" s="284"/>
    </row>
    <row r="19" spans="1:6" ht="29.25" customHeight="1">
      <c r="A19" s="1" t="s">
        <v>807</v>
      </c>
      <c r="B19" s="290">
        <v>1.0129999999999999</v>
      </c>
      <c r="C19" s="290">
        <v>1.0129999999999999</v>
      </c>
      <c r="D19" s="290">
        <v>1.0109999999999999</v>
      </c>
      <c r="E19" s="290">
        <v>1.01</v>
      </c>
      <c r="F19" s="284"/>
    </row>
    <row r="20" spans="1:6" ht="29.25" customHeight="1">
      <c r="A20" s="1" t="s">
        <v>808</v>
      </c>
      <c r="B20" s="290">
        <v>1.0129999999999999</v>
      </c>
      <c r="C20" s="290">
        <v>1.0129999999999999</v>
      </c>
      <c r="D20" s="290">
        <v>1.0109999999999999</v>
      </c>
      <c r="E20" s="290">
        <v>1.01</v>
      </c>
      <c r="F20" s="284"/>
    </row>
    <row r="22" spans="1:6" ht="22.5" customHeight="1">
      <c r="A22" s="387" t="s">
        <v>483</v>
      </c>
      <c r="B22" s="387"/>
      <c r="C22" s="387"/>
      <c r="D22" s="387"/>
      <c r="E22" s="387"/>
      <c r="F22" s="387"/>
    </row>
    <row r="23" spans="1:6" ht="22.5" customHeight="1">
      <c r="A23" s="387" t="s">
        <v>60</v>
      </c>
      <c r="B23" s="387"/>
      <c r="C23" s="387"/>
      <c r="D23" s="387"/>
      <c r="E23" s="387"/>
      <c r="F23" s="387"/>
    </row>
    <row r="24" spans="1:6" ht="33" customHeight="1">
      <c r="A24" s="21" t="s">
        <v>790</v>
      </c>
      <c r="B24" s="219" t="s">
        <v>55</v>
      </c>
      <c r="C24" s="219" t="s">
        <v>56</v>
      </c>
      <c r="D24" s="219" t="s">
        <v>57</v>
      </c>
      <c r="E24" s="219" t="s">
        <v>58</v>
      </c>
      <c r="F24" s="219" t="s">
        <v>59</v>
      </c>
    </row>
    <row r="25" spans="1:6" ht="22.5" customHeight="1">
      <c r="A25" s="1"/>
      <c r="B25" s="12"/>
      <c r="C25" s="12"/>
      <c r="D25" s="12"/>
      <c r="E25" s="12"/>
      <c r="F25" s="222"/>
    </row>
    <row r="26" spans="1:6" ht="22.5" customHeight="1">
      <c r="A26" s="1"/>
      <c r="B26" s="12"/>
      <c r="C26" s="12"/>
      <c r="D26" s="12"/>
      <c r="E26" s="12"/>
      <c r="F26" s="222"/>
    </row>
    <row r="27" spans="1:6" ht="22.5" customHeight="1">
      <c r="A27" s="1"/>
      <c r="B27" s="12"/>
      <c r="C27" s="12"/>
      <c r="D27" s="12"/>
      <c r="E27" s="12"/>
      <c r="F27" s="222"/>
    </row>
    <row r="28" spans="1:6" ht="22.5" customHeight="1">
      <c r="A28" s="1"/>
      <c r="B28" s="12"/>
      <c r="C28" s="12"/>
      <c r="D28" s="12"/>
      <c r="E28" s="12"/>
      <c r="F28" s="222"/>
    </row>
    <row r="29" spans="1:6" ht="22.5" customHeight="1">
      <c r="A29" s="1"/>
      <c r="B29" s="12"/>
      <c r="C29" s="12"/>
      <c r="D29" s="12"/>
      <c r="E29" s="12"/>
      <c r="F29" s="222"/>
    </row>
    <row r="31" spans="1:6" ht="22.5" customHeight="1">
      <c r="A31" s="387" t="s">
        <v>483</v>
      </c>
      <c r="B31" s="387"/>
      <c r="C31" s="387"/>
      <c r="D31" s="387"/>
      <c r="E31" s="387"/>
      <c r="F31" s="387"/>
    </row>
    <row r="32" spans="1:6" ht="22.5" customHeight="1">
      <c r="A32" s="387" t="s">
        <v>61</v>
      </c>
      <c r="B32" s="387"/>
      <c r="C32" s="387"/>
      <c r="D32" s="387"/>
      <c r="E32" s="387"/>
      <c r="F32" s="387"/>
    </row>
    <row r="33" spans="1:6" ht="33" customHeight="1">
      <c r="A33" s="21" t="s">
        <v>790</v>
      </c>
      <c r="B33" s="219" t="s">
        <v>55</v>
      </c>
      <c r="C33" s="219" t="s">
        <v>56</v>
      </c>
      <c r="D33" s="219" t="s">
        <v>57</v>
      </c>
      <c r="E33" s="219" t="s">
        <v>58</v>
      </c>
      <c r="F33" s="219" t="s">
        <v>59</v>
      </c>
    </row>
    <row r="34" spans="1:6" ht="22.5" customHeight="1">
      <c r="A34" s="1"/>
      <c r="B34" s="12"/>
      <c r="C34" s="12"/>
      <c r="D34" s="12"/>
      <c r="E34" s="12"/>
      <c r="F34" s="222"/>
    </row>
    <row r="35" spans="1:6" ht="22.5" customHeight="1">
      <c r="A35" s="1"/>
      <c r="B35" s="12"/>
      <c r="C35" s="12"/>
      <c r="D35" s="12"/>
      <c r="E35" s="12"/>
      <c r="F35" s="222"/>
    </row>
    <row r="36" spans="1:6" ht="22.5" customHeight="1">
      <c r="A36" s="1"/>
      <c r="B36" s="12"/>
      <c r="C36" s="12"/>
      <c r="D36" s="12"/>
      <c r="E36" s="12"/>
      <c r="F36" s="222"/>
    </row>
    <row r="37" spans="1:6" ht="22.5" customHeight="1">
      <c r="A37" s="1"/>
      <c r="B37" s="12"/>
      <c r="C37" s="12"/>
      <c r="D37" s="12"/>
      <c r="E37" s="12"/>
      <c r="F37" s="222"/>
    </row>
    <row r="38" spans="1:6" ht="22.5" customHeight="1">
      <c r="A38" s="1"/>
      <c r="B38" s="12"/>
      <c r="C38" s="12"/>
      <c r="D38" s="12"/>
      <c r="E38" s="12"/>
      <c r="F38" s="222"/>
    </row>
  </sheetData>
  <mergeCells count="10">
    <mergeCell ref="A22:F22"/>
    <mergeCell ref="A23:F23"/>
    <mergeCell ref="A31:F31"/>
    <mergeCell ref="A32:F32"/>
    <mergeCell ref="A2:E2"/>
    <mergeCell ref="A3:E3"/>
    <mergeCell ref="A4:A5"/>
    <mergeCell ref="B10:E10"/>
    <mergeCell ref="A12:F12"/>
    <mergeCell ref="A13:F13"/>
  </mergeCells>
  <hyperlinks>
    <hyperlink ref="A1" location="Overview!A1" display="Back to Overview"/>
  </hyperlinks>
  <pageMargins left="0.70866141732283472" right="0.70866141732283472" top="0.74803149606299213" bottom="0.74803149606299213" header="0.31496062992125984" footer="0.31496062992125984"/>
  <pageSetup paperSize="9" scale="62"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100"/>
  <sheetViews>
    <sheetView zoomScale="85" zoomScaleNormal="85" workbookViewId="0"/>
  </sheetViews>
  <sheetFormatPr defaultRowHeight="27.75" customHeight="1"/>
  <cols>
    <col min="1" max="1" width="16" style="2" customWidth="1"/>
    <col min="2" max="2" width="8.7109375" style="2" customWidth="1"/>
    <col min="3" max="3" width="17.7109375" style="2" customWidth="1"/>
    <col min="4" max="4" width="8.7109375" style="2" customWidth="1"/>
    <col min="5" max="5" width="17.42578125" style="3" customWidth="1"/>
    <col min="6" max="6" width="15.85546875" style="3" customWidth="1"/>
    <col min="7" max="7" width="15.85546875" style="2" customWidth="1"/>
    <col min="8" max="8" width="15.85546875" style="3" customWidth="1"/>
    <col min="9" max="10" width="16" style="3" customWidth="1"/>
    <col min="11" max="11" width="16" style="10" customWidth="1"/>
    <col min="12" max="13" width="16" style="4" customWidth="1"/>
    <col min="14" max="14" width="16" style="2" customWidth="1"/>
    <col min="15" max="16" width="15.5703125" style="2" customWidth="1"/>
    <col min="17" max="18" width="13.7109375" style="2" customWidth="1"/>
    <col min="19" max="19" width="15.5703125" style="2" customWidth="1"/>
    <col min="20" max="16384" width="9.140625" style="2"/>
  </cols>
  <sheetData>
    <row r="1" spans="1:16" ht="27" customHeight="1">
      <c r="A1" s="14" t="s">
        <v>87</v>
      </c>
      <c r="B1" s="14"/>
      <c r="C1" s="14"/>
      <c r="D1" s="14"/>
      <c r="F1" s="414"/>
      <c r="G1" s="415"/>
      <c r="H1" s="415"/>
      <c r="I1" s="415"/>
      <c r="J1" s="415"/>
      <c r="K1" s="415"/>
      <c r="L1" s="226"/>
    </row>
    <row r="2" spans="1:16" ht="27.75" customHeight="1">
      <c r="A2" s="418" t="s">
        <v>715</v>
      </c>
      <c r="B2" s="416"/>
      <c r="C2" s="416"/>
      <c r="D2" s="416"/>
      <c r="E2" s="416"/>
      <c r="F2" s="416"/>
      <c r="G2" s="416"/>
      <c r="H2" s="416"/>
      <c r="I2" s="416"/>
      <c r="J2" s="416"/>
      <c r="K2" s="416"/>
      <c r="L2" s="416"/>
      <c r="M2" s="416"/>
      <c r="N2" s="416"/>
      <c r="O2" s="416"/>
      <c r="P2" s="417"/>
    </row>
    <row r="3" spans="1:16" ht="17.25" customHeight="1">
      <c r="A3" s="14"/>
      <c r="B3" s="14"/>
      <c r="C3" s="14"/>
      <c r="D3" s="14"/>
      <c r="G3" s="23"/>
    </row>
    <row r="4" spans="1:16" s="11" customFormat="1" ht="25.5" customHeight="1">
      <c r="A4" s="367" t="str">
        <f>Overview!B4&amp; " - Effective from "&amp;Overview!D4&amp;" - "&amp;Overview!E4&amp;" new or amended EHV charges in UKPN EPN Area (GSP Group _A)"</f>
        <v>Southern Electric Power Distribution plc - Effective from 1 April 2020 - Final new or amended EHV charges in UKPN EPN Area (GSP Group _A)</v>
      </c>
      <c r="B4" s="368"/>
      <c r="C4" s="368"/>
      <c r="D4" s="368"/>
      <c r="E4" s="368"/>
      <c r="F4" s="368"/>
      <c r="G4" s="368"/>
      <c r="H4" s="368"/>
      <c r="I4" s="368"/>
      <c r="J4" s="368"/>
      <c r="K4" s="368"/>
      <c r="L4" s="368"/>
      <c r="M4" s="368"/>
      <c r="N4" s="369"/>
      <c r="O4" s="2"/>
      <c r="P4" s="2"/>
    </row>
    <row r="5" spans="1:16" ht="69.75" customHeight="1">
      <c r="A5" s="29" t="s">
        <v>699</v>
      </c>
      <c r="B5" s="29" t="s">
        <v>705</v>
      </c>
      <c r="C5" s="29" t="s">
        <v>468</v>
      </c>
      <c r="D5" s="29" t="s">
        <v>706</v>
      </c>
      <c r="E5" s="29" t="s">
        <v>469</v>
      </c>
      <c r="F5" s="83" t="s">
        <v>774</v>
      </c>
      <c r="G5" s="83" t="str">
        <f>'Annex 2 EHV charges'!F9</f>
        <v>Import
Super Red
unit charge
(p/kWh)</v>
      </c>
      <c r="H5" s="83" t="str">
        <f>'Annex 2 EHV charges'!G9</f>
        <v>Import
fixed charge
(p/day)</v>
      </c>
      <c r="I5" s="83" t="str">
        <f>'Annex 2 EHV charges'!H9</f>
        <v>Import
capacity charge
(p/kVA/day)</v>
      </c>
      <c r="J5" s="83" t="str">
        <f>'Annex 2 EHV charges'!I9</f>
        <v>Import
exceeded capacity charge
(p/kVA/day)</v>
      </c>
      <c r="K5" s="83" t="str">
        <f>'Annex 2 EHV charges'!J9</f>
        <v>Export
Super Red
unit charge
(p/kWh)</v>
      </c>
      <c r="L5" s="83" t="str">
        <f>'Annex 2 EHV charges'!K9</f>
        <v>Export
fixed charge
(p/day)</v>
      </c>
      <c r="M5" s="83" t="str">
        <f>'Annex 2 EHV charges'!L9</f>
        <v>Export
capacity charge
(p/kVA/day)</v>
      </c>
      <c r="N5" s="83" t="str">
        <f>'Annex 2 EHV charges'!M9</f>
        <v>Export
exceeded capacity charge
(p/kVA/day)</v>
      </c>
    </row>
    <row r="6" spans="1:16" ht="22.5" customHeight="1">
      <c r="A6" s="57"/>
      <c r="B6" s="57"/>
      <c r="C6" s="57"/>
      <c r="D6" s="58"/>
      <c r="E6" s="58"/>
      <c r="F6" s="58"/>
      <c r="G6" s="31"/>
      <c r="H6" s="32"/>
      <c r="I6" s="32"/>
      <c r="J6" s="32"/>
      <c r="K6" s="39"/>
      <c r="L6" s="40"/>
      <c r="M6" s="40"/>
      <c r="N6" s="40"/>
    </row>
    <row r="8" spans="1:16" ht="27.75" customHeight="1">
      <c r="A8" s="367" t="str">
        <f>Overview!B4&amp; " - Effective from "&amp;Overview!D4&amp;" - "&amp;Overview!E4&amp;" new or amended EHV line loss factors in UKPN EPN Area (GSP Group _A)"</f>
        <v>Southern Electric Power Distribution plc - Effective from 1 April 2020 - Final new or amended EHV line loss factors in UKPN EPN Area (GSP Group _A)</v>
      </c>
      <c r="B8" s="416"/>
      <c r="C8" s="416"/>
      <c r="D8" s="416"/>
      <c r="E8" s="416"/>
      <c r="F8" s="416"/>
      <c r="G8" s="416"/>
      <c r="H8" s="416"/>
      <c r="I8" s="416"/>
      <c r="J8" s="416"/>
      <c r="K8" s="416"/>
      <c r="L8" s="416"/>
      <c r="M8" s="416"/>
      <c r="N8" s="416"/>
      <c r="O8" s="416"/>
      <c r="P8" s="417"/>
    </row>
    <row r="9" spans="1:16" ht="62.25" customHeight="1">
      <c r="A9" s="29" t="s">
        <v>699</v>
      </c>
      <c r="B9" s="29" t="s">
        <v>705</v>
      </c>
      <c r="C9" s="29" t="s">
        <v>468</v>
      </c>
      <c r="D9" s="29" t="s">
        <v>706</v>
      </c>
      <c r="E9" s="29" t="s">
        <v>469</v>
      </c>
      <c r="F9" s="83" t="s">
        <v>774</v>
      </c>
      <c r="G9" s="35" t="s">
        <v>618</v>
      </c>
      <c r="H9" s="35" t="s">
        <v>617</v>
      </c>
      <c r="I9" s="35" t="s">
        <v>619</v>
      </c>
      <c r="J9" s="35" t="s">
        <v>620</v>
      </c>
      <c r="K9" s="35" t="s">
        <v>818</v>
      </c>
      <c r="L9" s="37" t="s">
        <v>621</v>
      </c>
      <c r="M9" s="37" t="s">
        <v>622</v>
      </c>
      <c r="N9" s="37" t="s">
        <v>623</v>
      </c>
      <c r="O9" s="37" t="s">
        <v>624</v>
      </c>
      <c r="P9" s="37" t="s">
        <v>817</v>
      </c>
    </row>
    <row r="10" spans="1:16" ht="22.5" customHeight="1">
      <c r="A10" s="57"/>
      <c r="B10" s="57"/>
      <c r="C10" s="57"/>
      <c r="D10" s="38"/>
      <c r="E10" s="38"/>
      <c r="F10" s="38"/>
      <c r="G10" s="41"/>
      <c r="H10" s="41"/>
      <c r="I10" s="33"/>
      <c r="J10" s="33"/>
      <c r="K10" s="34"/>
      <c r="L10" s="36"/>
      <c r="M10" s="36"/>
      <c r="N10" s="36"/>
      <c r="O10" s="36"/>
      <c r="P10" s="36"/>
    </row>
    <row r="11" spans="1:16" ht="27.75" customHeight="1" thickBot="1">
      <c r="A11" s="227"/>
      <c r="B11" s="227"/>
      <c r="C11" s="227"/>
      <c r="D11" s="228"/>
      <c r="E11" s="228"/>
      <c r="F11" s="228"/>
      <c r="G11" s="228"/>
      <c r="H11" s="229"/>
      <c r="I11" s="230"/>
      <c r="J11" s="230"/>
      <c r="K11" s="227"/>
      <c r="L11" s="227"/>
      <c r="M11" s="227"/>
      <c r="N11" s="227"/>
      <c r="O11" s="227"/>
      <c r="P11" s="227"/>
    </row>
    <row r="12" spans="1:16" ht="27.75" customHeight="1">
      <c r="A12" s="231"/>
      <c r="B12" s="231"/>
      <c r="C12" s="231"/>
      <c r="D12" s="232"/>
      <c r="E12" s="232"/>
      <c r="F12" s="232"/>
      <c r="G12" s="232"/>
      <c r="H12" s="233"/>
      <c r="I12" s="234"/>
      <c r="J12" s="234"/>
      <c r="K12" s="231"/>
      <c r="L12" s="231"/>
      <c r="M12" s="231"/>
      <c r="N12" s="231"/>
      <c r="O12" s="231"/>
    </row>
    <row r="13" spans="1:16" s="11" customFormat="1" ht="25.5" customHeight="1">
      <c r="A13" s="367" t="str">
        <f>Overview!B4&amp; " - Effective from "&amp;Overview!D4&amp;" - "&amp;Overview!E4&amp;" new or amended EHV charges in WPD EM Area (GSP Group _B)"</f>
        <v>Southern Electric Power Distribution plc - Effective from 1 April 2020 - Final new or amended EHV charges in WPD EM Area (GSP Group _B)</v>
      </c>
      <c r="B13" s="368"/>
      <c r="C13" s="368"/>
      <c r="D13" s="368"/>
      <c r="E13" s="368"/>
      <c r="F13" s="368"/>
      <c r="G13" s="368"/>
      <c r="H13" s="368"/>
      <c r="I13" s="368"/>
      <c r="J13" s="368"/>
      <c r="K13" s="368"/>
      <c r="L13" s="368"/>
      <c r="M13" s="368"/>
      <c r="N13" s="369"/>
      <c r="O13" s="2"/>
      <c r="P13" s="2"/>
    </row>
    <row r="14" spans="1:16" ht="69.75" customHeight="1">
      <c r="A14" s="29" t="s">
        <v>699</v>
      </c>
      <c r="B14" s="29" t="s">
        <v>705</v>
      </c>
      <c r="C14" s="29" t="s">
        <v>468</v>
      </c>
      <c r="D14" s="29" t="s">
        <v>706</v>
      </c>
      <c r="E14" s="29" t="s">
        <v>469</v>
      </c>
      <c r="F14" s="83" t="s">
        <v>774</v>
      </c>
      <c r="G14" s="83" t="s">
        <v>627</v>
      </c>
      <c r="H14" s="83" t="s">
        <v>485</v>
      </c>
      <c r="I14" s="83" t="s">
        <v>625</v>
      </c>
      <c r="J14" s="83" t="s">
        <v>685</v>
      </c>
      <c r="K14" s="83" t="s">
        <v>628</v>
      </c>
      <c r="L14" s="83" t="s">
        <v>486</v>
      </c>
      <c r="M14" s="83" t="s">
        <v>626</v>
      </c>
      <c r="N14" s="83" t="s">
        <v>686</v>
      </c>
    </row>
    <row r="15" spans="1:16" ht="22.5" customHeight="1">
      <c r="A15" s="57"/>
      <c r="B15" s="57"/>
      <c r="C15" s="57"/>
      <c r="D15" s="58"/>
      <c r="E15" s="58"/>
      <c r="F15" s="58"/>
      <c r="G15" s="31"/>
      <c r="H15" s="32"/>
      <c r="I15" s="32"/>
      <c r="J15" s="32"/>
      <c r="K15" s="39"/>
      <c r="L15" s="40"/>
      <c r="M15" s="40"/>
      <c r="N15" s="40"/>
    </row>
    <row r="17" spans="1:16" ht="27.75" customHeight="1">
      <c r="A17" s="367" t="str">
        <f>Overview!B4&amp; " - Effective from "&amp;Overview!D4&amp;" - "&amp;Overview!E4&amp;" new or amended EHV line loss factors in WPD EM Area (GSP Group _B)"</f>
        <v>Southern Electric Power Distribution plc - Effective from 1 April 2020 - Final new or amended EHV line loss factors in WPD EM Area (GSP Group _B)</v>
      </c>
      <c r="B17" s="416"/>
      <c r="C17" s="416"/>
      <c r="D17" s="416"/>
      <c r="E17" s="416"/>
      <c r="F17" s="416"/>
      <c r="G17" s="416"/>
      <c r="H17" s="416"/>
      <c r="I17" s="416"/>
      <c r="J17" s="416"/>
      <c r="K17" s="416"/>
      <c r="L17" s="416"/>
      <c r="M17" s="416"/>
      <c r="N17" s="417"/>
    </row>
    <row r="18" spans="1:16" ht="62.25" customHeight="1">
      <c r="A18" s="29" t="s">
        <v>699</v>
      </c>
      <c r="B18" s="29" t="s">
        <v>705</v>
      </c>
      <c r="C18" s="29" t="s">
        <v>468</v>
      </c>
      <c r="D18" s="29" t="s">
        <v>706</v>
      </c>
      <c r="E18" s="29" t="s">
        <v>469</v>
      </c>
      <c r="F18" s="83" t="s">
        <v>774</v>
      </c>
      <c r="G18" s="35" t="s">
        <v>618</v>
      </c>
      <c r="H18" s="35" t="s">
        <v>617</v>
      </c>
      <c r="I18" s="35" t="s">
        <v>619</v>
      </c>
      <c r="J18" s="35" t="s">
        <v>620</v>
      </c>
      <c r="K18" s="37" t="s">
        <v>621</v>
      </c>
      <c r="L18" s="37" t="s">
        <v>622</v>
      </c>
      <c r="M18" s="37" t="s">
        <v>623</v>
      </c>
      <c r="N18" s="37" t="s">
        <v>624</v>
      </c>
    </row>
    <row r="19" spans="1:16" ht="22.5" customHeight="1">
      <c r="A19" s="57"/>
      <c r="B19" s="57"/>
      <c r="C19" s="57"/>
      <c r="D19" s="38"/>
      <c r="E19" s="38"/>
      <c r="F19" s="38"/>
      <c r="G19" s="41"/>
      <c r="H19" s="41"/>
      <c r="I19" s="33"/>
      <c r="J19" s="33"/>
      <c r="K19" s="36"/>
      <c r="L19" s="36"/>
      <c r="M19" s="36"/>
      <c r="N19" s="36"/>
      <c r="O19" s="236"/>
      <c r="P19" s="170"/>
    </row>
    <row r="20" spans="1:16" ht="27.75" customHeight="1" thickBot="1">
      <c r="A20" s="227"/>
      <c r="B20" s="227"/>
      <c r="C20" s="227"/>
      <c r="D20" s="228"/>
      <c r="E20" s="228"/>
      <c r="F20" s="228"/>
      <c r="G20" s="228"/>
      <c r="H20" s="229"/>
      <c r="I20" s="230"/>
      <c r="J20" s="230"/>
      <c r="K20" s="227"/>
      <c r="L20" s="227"/>
      <c r="M20" s="227"/>
      <c r="N20" s="227"/>
      <c r="O20" s="235"/>
      <c r="P20" s="235"/>
    </row>
    <row r="21" spans="1:16" ht="27.75" customHeight="1">
      <c r="A21" s="231"/>
      <c r="B21" s="231"/>
      <c r="C21" s="231"/>
      <c r="D21" s="232"/>
      <c r="E21" s="232"/>
      <c r="F21" s="232"/>
      <c r="G21" s="232"/>
      <c r="H21" s="233"/>
      <c r="I21" s="234"/>
      <c r="J21" s="234"/>
      <c r="K21" s="231"/>
      <c r="L21" s="231"/>
      <c r="M21" s="231"/>
      <c r="N21" s="231"/>
      <c r="O21" s="231"/>
    </row>
    <row r="22" spans="1:16" s="11" customFormat="1" ht="25.5" customHeight="1">
      <c r="A22" s="367" t="str">
        <f>Overview!B4&amp; " - Effective from "&amp;Overview!D4&amp;" - "&amp;Overview!E4&amp;" new or amended EHV charges in UKPN LPN Area (GSP Group _C)"</f>
        <v>Southern Electric Power Distribution plc - Effective from 1 April 2020 - Final new or amended EHV charges in UKPN LPN Area (GSP Group _C)</v>
      </c>
      <c r="B22" s="368"/>
      <c r="C22" s="368"/>
      <c r="D22" s="368"/>
      <c r="E22" s="368"/>
      <c r="F22" s="368"/>
      <c r="G22" s="368"/>
      <c r="H22" s="368"/>
      <c r="I22" s="368"/>
      <c r="J22" s="368"/>
      <c r="K22" s="368"/>
      <c r="L22" s="368"/>
      <c r="M22" s="368"/>
      <c r="N22" s="369"/>
      <c r="O22" s="2"/>
      <c r="P22" s="2"/>
    </row>
    <row r="23" spans="1:16" ht="69.75" customHeight="1">
      <c r="A23" s="29" t="s">
        <v>699</v>
      </c>
      <c r="B23" s="29" t="s">
        <v>705</v>
      </c>
      <c r="C23" s="29" t="s">
        <v>468</v>
      </c>
      <c r="D23" s="29" t="s">
        <v>706</v>
      </c>
      <c r="E23" s="29" t="s">
        <v>469</v>
      </c>
      <c r="F23" s="83" t="s">
        <v>774</v>
      </c>
      <c r="G23" s="83" t="s">
        <v>627</v>
      </c>
      <c r="H23" s="83" t="s">
        <v>485</v>
      </c>
      <c r="I23" s="83" t="s">
        <v>625</v>
      </c>
      <c r="J23" s="83" t="s">
        <v>685</v>
      </c>
      <c r="K23" s="83" t="s">
        <v>628</v>
      </c>
      <c r="L23" s="83" t="s">
        <v>486</v>
      </c>
      <c r="M23" s="83" t="s">
        <v>626</v>
      </c>
      <c r="N23" s="83" t="s">
        <v>686</v>
      </c>
    </row>
    <row r="24" spans="1:16" ht="22.5" customHeight="1">
      <c r="A24" s="57"/>
      <c r="B24" s="57"/>
      <c r="C24" s="57"/>
      <c r="D24" s="58"/>
      <c r="E24" s="58"/>
      <c r="F24" s="58"/>
      <c r="G24" s="31"/>
      <c r="H24" s="32"/>
      <c r="I24" s="32"/>
      <c r="J24" s="32"/>
      <c r="K24" s="39"/>
      <c r="L24" s="40"/>
      <c r="M24" s="40"/>
      <c r="N24" s="40"/>
    </row>
    <row r="26" spans="1:16" ht="27.75" customHeight="1">
      <c r="A26" s="367" t="str">
        <f>Overview!B4&amp; " - Effective from "&amp;Overview!D4&amp;" - "&amp;Overview!E4&amp;" new or amended EHV line loss factors in UKPN LPN Area (GSP Group _C)"</f>
        <v>Southern Electric Power Distribution plc - Effective from 1 April 2020 - Final new or amended EHV line loss factors in UKPN LPN Area (GSP Group _C)</v>
      </c>
      <c r="B26" s="416"/>
      <c r="C26" s="416"/>
      <c r="D26" s="416"/>
      <c r="E26" s="416"/>
      <c r="F26" s="416"/>
      <c r="G26" s="416"/>
      <c r="H26" s="416"/>
      <c r="I26" s="416"/>
      <c r="J26" s="416"/>
      <c r="K26" s="416"/>
      <c r="L26" s="416"/>
      <c r="M26" s="416"/>
      <c r="N26" s="416"/>
      <c r="O26" s="416"/>
      <c r="P26" s="417"/>
    </row>
    <row r="27" spans="1:16" ht="62.25" customHeight="1">
      <c r="A27" s="29" t="s">
        <v>699</v>
      </c>
      <c r="B27" s="29" t="s">
        <v>705</v>
      </c>
      <c r="C27" s="29" t="s">
        <v>468</v>
      </c>
      <c r="D27" s="29" t="s">
        <v>706</v>
      </c>
      <c r="E27" s="29" t="s">
        <v>469</v>
      </c>
      <c r="F27" s="83" t="s">
        <v>774</v>
      </c>
      <c r="G27" s="35" t="s">
        <v>618</v>
      </c>
      <c r="H27" s="35" t="s">
        <v>617</v>
      </c>
      <c r="I27" s="35" t="s">
        <v>619</v>
      </c>
      <c r="J27" s="35" t="s">
        <v>620</v>
      </c>
      <c r="K27" s="35" t="s">
        <v>818</v>
      </c>
      <c r="L27" s="37" t="s">
        <v>621</v>
      </c>
      <c r="M27" s="37" t="s">
        <v>622</v>
      </c>
      <c r="N27" s="37" t="s">
        <v>623</v>
      </c>
      <c r="O27" s="37" t="s">
        <v>624</v>
      </c>
      <c r="P27" s="37" t="s">
        <v>817</v>
      </c>
    </row>
    <row r="28" spans="1:16" ht="22.5" customHeight="1">
      <c r="A28" s="57"/>
      <c r="B28" s="57"/>
      <c r="C28" s="57"/>
      <c r="D28" s="38"/>
      <c r="E28" s="38"/>
      <c r="F28" s="38"/>
      <c r="G28" s="41"/>
      <c r="H28" s="41"/>
      <c r="I28" s="33"/>
      <c r="J28" s="33"/>
      <c r="K28" s="34"/>
      <c r="L28" s="36"/>
      <c r="M28" s="36"/>
      <c r="N28" s="36"/>
      <c r="O28" s="36"/>
      <c r="P28" s="36"/>
    </row>
    <row r="29" spans="1:16" ht="27.75" customHeight="1" thickBot="1">
      <c r="A29" s="227"/>
      <c r="B29" s="227"/>
      <c r="C29" s="227"/>
      <c r="D29" s="228"/>
      <c r="E29" s="228"/>
      <c r="F29" s="228"/>
      <c r="G29" s="228"/>
      <c r="H29" s="229"/>
      <c r="I29" s="230"/>
      <c r="J29" s="230"/>
      <c r="K29" s="227"/>
      <c r="L29" s="227"/>
      <c r="M29" s="227"/>
      <c r="N29" s="227"/>
      <c r="O29" s="235"/>
      <c r="P29" s="235"/>
    </row>
    <row r="30" spans="1:16" ht="27.75" customHeight="1">
      <c r="A30" s="231"/>
      <c r="B30" s="231"/>
      <c r="C30" s="231"/>
      <c r="D30" s="232"/>
      <c r="E30" s="232"/>
      <c r="F30" s="232"/>
      <c r="G30" s="232"/>
      <c r="H30" s="233"/>
      <c r="I30" s="234"/>
      <c r="J30" s="234"/>
      <c r="K30" s="231"/>
      <c r="L30" s="231"/>
      <c r="M30" s="231"/>
      <c r="N30" s="231"/>
      <c r="O30" s="231"/>
    </row>
    <row r="31" spans="1:16" s="11" customFormat="1" ht="25.5" customHeight="1">
      <c r="A31" s="367" t="str">
        <f>Overview!B4&amp; " - Effective from "&amp;Overview!D4&amp;" - "&amp;Overview!E4&amp;" new or amended EHV charges in SP Manweb Area (GSP Group _D)"</f>
        <v>Southern Electric Power Distribution plc - Effective from 1 April 2020 - Final new or amended EHV charges in SP Manweb Area (GSP Group _D)</v>
      </c>
      <c r="B31" s="368"/>
      <c r="C31" s="368"/>
      <c r="D31" s="368"/>
      <c r="E31" s="368"/>
      <c r="F31" s="368"/>
      <c r="G31" s="368"/>
      <c r="H31" s="368"/>
      <c r="I31" s="368"/>
      <c r="J31" s="368"/>
      <c r="K31" s="368"/>
      <c r="L31" s="368"/>
      <c r="M31" s="368"/>
      <c r="N31" s="369"/>
      <c r="O31" s="2"/>
      <c r="P31" s="2"/>
    </row>
    <row r="32" spans="1:16" ht="69.75" customHeight="1">
      <c r="A32" s="29" t="s">
        <v>699</v>
      </c>
      <c r="B32" s="29" t="s">
        <v>705</v>
      </c>
      <c r="C32" s="29" t="s">
        <v>468</v>
      </c>
      <c r="D32" s="29" t="s">
        <v>706</v>
      </c>
      <c r="E32" s="29" t="s">
        <v>469</v>
      </c>
      <c r="F32" s="83" t="s">
        <v>774</v>
      </c>
      <c r="G32" s="83" t="s">
        <v>627</v>
      </c>
      <c r="H32" s="83" t="s">
        <v>485</v>
      </c>
      <c r="I32" s="83" t="s">
        <v>625</v>
      </c>
      <c r="J32" s="83" t="s">
        <v>685</v>
      </c>
      <c r="K32" s="83" t="s">
        <v>628</v>
      </c>
      <c r="L32" s="83" t="s">
        <v>486</v>
      </c>
      <c r="M32" s="83" t="s">
        <v>626</v>
      </c>
      <c r="N32" s="83" t="s">
        <v>686</v>
      </c>
    </row>
    <row r="33" spans="1:16" ht="22.5" customHeight="1">
      <c r="A33" s="57"/>
      <c r="B33" s="57"/>
      <c r="C33" s="57"/>
      <c r="D33" s="58"/>
      <c r="E33" s="58"/>
      <c r="F33" s="58"/>
      <c r="G33" s="31"/>
      <c r="H33" s="32"/>
      <c r="I33" s="32"/>
      <c r="J33" s="32"/>
      <c r="K33" s="39"/>
      <c r="L33" s="40"/>
      <c r="M33" s="40"/>
      <c r="N33" s="40"/>
    </row>
    <row r="35" spans="1:16" ht="27.75" customHeight="1">
      <c r="A35" s="367" t="str">
        <f>Overview!B4&amp; " - Effective from "&amp;Overview!D4&amp;" - "&amp;Overview!E4&amp;" new or amended EHV line loss factors in SP Manweb Area (GSP Group _D)"</f>
        <v>Southern Electric Power Distribution plc - Effective from 1 April 2020 - Final new or amended EHV line loss factors in SP Manweb Area (GSP Group _D)</v>
      </c>
      <c r="B35" s="416"/>
      <c r="C35" s="416"/>
      <c r="D35" s="416"/>
      <c r="E35" s="416"/>
      <c r="F35" s="416"/>
      <c r="G35" s="416"/>
      <c r="H35" s="416"/>
      <c r="I35" s="416"/>
      <c r="J35" s="416"/>
      <c r="K35" s="416"/>
      <c r="L35" s="416"/>
      <c r="M35" s="416"/>
      <c r="N35" s="417"/>
    </row>
    <row r="36" spans="1:16" ht="62.25" customHeight="1">
      <c r="A36" s="29" t="s">
        <v>699</v>
      </c>
      <c r="B36" s="29" t="s">
        <v>705</v>
      </c>
      <c r="C36" s="29" t="s">
        <v>468</v>
      </c>
      <c r="D36" s="29" t="s">
        <v>706</v>
      </c>
      <c r="E36" s="29" t="s">
        <v>469</v>
      </c>
      <c r="F36" s="83" t="s">
        <v>774</v>
      </c>
      <c r="G36" s="35" t="s">
        <v>618</v>
      </c>
      <c r="H36" s="35" t="s">
        <v>617</v>
      </c>
      <c r="I36" s="35" t="s">
        <v>619</v>
      </c>
      <c r="J36" s="35" t="s">
        <v>620</v>
      </c>
      <c r="K36" s="37" t="s">
        <v>621</v>
      </c>
      <c r="L36" s="37" t="s">
        <v>622</v>
      </c>
      <c r="M36" s="37" t="s">
        <v>623</v>
      </c>
      <c r="N36" s="37" t="s">
        <v>624</v>
      </c>
    </row>
    <row r="37" spans="1:16" ht="22.5" customHeight="1">
      <c r="A37" s="57"/>
      <c r="B37" s="57"/>
      <c r="C37" s="57"/>
      <c r="D37" s="38"/>
      <c r="E37" s="38"/>
      <c r="F37" s="38"/>
      <c r="G37" s="41"/>
      <c r="H37" s="41"/>
      <c r="I37" s="33"/>
      <c r="J37" s="33"/>
      <c r="K37" s="36"/>
      <c r="L37" s="36"/>
      <c r="M37" s="36"/>
      <c r="N37" s="36"/>
      <c r="O37" s="236"/>
      <c r="P37" s="170"/>
    </row>
    <row r="38" spans="1:16" ht="27.75" customHeight="1" thickBot="1">
      <c r="A38" s="227"/>
      <c r="B38" s="227"/>
      <c r="C38" s="227"/>
      <c r="D38" s="228"/>
      <c r="E38" s="228"/>
      <c r="F38" s="228"/>
      <c r="G38" s="228"/>
      <c r="H38" s="229"/>
      <c r="I38" s="230"/>
      <c r="J38" s="230"/>
      <c r="K38" s="227"/>
      <c r="L38" s="227"/>
      <c r="M38" s="227"/>
      <c r="N38" s="227"/>
      <c r="O38" s="235"/>
      <c r="P38" s="235"/>
    </row>
    <row r="39" spans="1:16" ht="27.75" customHeight="1">
      <c r="A39" s="231"/>
      <c r="B39" s="231"/>
      <c r="C39" s="231"/>
      <c r="D39" s="232"/>
      <c r="E39" s="232"/>
      <c r="F39" s="232"/>
      <c r="G39" s="232"/>
      <c r="H39" s="233"/>
      <c r="I39" s="234"/>
      <c r="J39" s="234"/>
      <c r="K39" s="231"/>
      <c r="L39" s="231"/>
      <c r="M39" s="231"/>
      <c r="N39" s="231"/>
      <c r="O39" s="231"/>
    </row>
    <row r="40" spans="1:16" ht="27.75" customHeight="1">
      <c r="A40" s="367" t="str">
        <f>Overview!B4&amp; " - Effective from "&amp;Overview!D4&amp;" - "&amp;Overview!E4&amp;" new or amended EHV charges in WPD West Midlands Area (GSP Group _E)"</f>
        <v>Southern Electric Power Distribution plc - Effective from 1 April 2020 - Final new or amended EHV charges in WPD West Midlands Area (GSP Group _E)</v>
      </c>
      <c r="B40" s="368"/>
      <c r="C40" s="368"/>
      <c r="D40" s="368"/>
      <c r="E40" s="368"/>
      <c r="F40" s="368"/>
      <c r="G40" s="368"/>
      <c r="H40" s="368"/>
      <c r="I40" s="368"/>
      <c r="J40" s="368"/>
      <c r="K40" s="368"/>
      <c r="L40" s="368"/>
      <c r="M40" s="368"/>
      <c r="N40" s="369"/>
    </row>
    <row r="41" spans="1:16" ht="69.75" customHeight="1">
      <c r="A41" s="29" t="s">
        <v>699</v>
      </c>
      <c r="B41" s="29" t="s">
        <v>705</v>
      </c>
      <c r="C41" s="29" t="s">
        <v>468</v>
      </c>
      <c r="D41" s="29" t="s">
        <v>706</v>
      </c>
      <c r="E41" s="29" t="s">
        <v>469</v>
      </c>
      <c r="F41" s="83" t="s">
        <v>774</v>
      </c>
      <c r="G41" s="83" t="s">
        <v>627</v>
      </c>
      <c r="H41" s="83" t="s">
        <v>485</v>
      </c>
      <c r="I41" s="83" t="s">
        <v>625</v>
      </c>
      <c r="J41" s="83" t="s">
        <v>685</v>
      </c>
      <c r="K41" s="83" t="s">
        <v>628</v>
      </c>
      <c r="L41" s="83" t="s">
        <v>486</v>
      </c>
      <c r="M41" s="83" t="s">
        <v>626</v>
      </c>
      <c r="N41" s="83" t="s">
        <v>686</v>
      </c>
    </row>
    <row r="42" spans="1:16" ht="22.5" customHeight="1">
      <c r="A42" s="57"/>
      <c r="B42" s="57"/>
      <c r="C42" s="57"/>
      <c r="D42" s="58"/>
      <c r="E42" s="58"/>
      <c r="F42" s="58"/>
      <c r="G42" s="31"/>
      <c r="H42" s="32"/>
      <c r="I42" s="32"/>
      <c r="J42" s="32"/>
      <c r="K42" s="39"/>
      <c r="L42" s="40"/>
      <c r="M42" s="40"/>
      <c r="N42" s="40"/>
    </row>
    <row r="44" spans="1:16" ht="27.75" customHeight="1">
      <c r="A44" s="367" t="str">
        <f>Overview!B4&amp; " - Effective from "&amp;Overview!D4&amp;" - "&amp;Overview!E4&amp;" new or amended EHV line loss factors in WPD West Midlands Area (GSP Group _E)"</f>
        <v>Southern Electric Power Distribution plc - Effective from 1 April 2020 - Final new or amended EHV line loss factors in WPD West Midlands Area (GSP Group _E)</v>
      </c>
      <c r="B44" s="416"/>
      <c r="C44" s="416"/>
      <c r="D44" s="416"/>
      <c r="E44" s="416"/>
      <c r="F44" s="416"/>
      <c r="G44" s="416"/>
      <c r="H44" s="416"/>
      <c r="I44" s="416"/>
      <c r="J44" s="416"/>
      <c r="K44" s="416"/>
      <c r="L44" s="416"/>
      <c r="M44" s="416"/>
      <c r="N44" s="417"/>
    </row>
    <row r="45" spans="1:16" ht="62.25" customHeight="1">
      <c r="A45" s="29" t="s">
        <v>699</v>
      </c>
      <c r="B45" s="29" t="s">
        <v>705</v>
      </c>
      <c r="C45" s="29" t="s">
        <v>468</v>
      </c>
      <c r="D45" s="29" t="s">
        <v>706</v>
      </c>
      <c r="E45" s="29" t="s">
        <v>469</v>
      </c>
      <c r="F45" s="83" t="s">
        <v>774</v>
      </c>
      <c r="G45" s="35" t="s">
        <v>618</v>
      </c>
      <c r="H45" s="35" t="s">
        <v>617</v>
      </c>
      <c r="I45" s="35" t="s">
        <v>619</v>
      </c>
      <c r="J45" s="35" t="s">
        <v>620</v>
      </c>
      <c r="K45" s="37" t="s">
        <v>621</v>
      </c>
      <c r="L45" s="37" t="s">
        <v>622</v>
      </c>
      <c r="M45" s="37" t="s">
        <v>623</v>
      </c>
      <c r="N45" s="37" t="s">
        <v>624</v>
      </c>
    </row>
    <row r="46" spans="1:16" ht="22.5" customHeight="1">
      <c r="A46" s="57"/>
      <c r="B46" s="57"/>
      <c r="C46" s="57"/>
      <c r="D46" s="38"/>
      <c r="E46" s="38"/>
      <c r="F46" s="38"/>
      <c r="G46" s="41"/>
      <c r="H46" s="41"/>
      <c r="I46" s="33"/>
      <c r="J46" s="33"/>
      <c r="K46" s="36"/>
      <c r="L46" s="36"/>
      <c r="M46" s="36"/>
      <c r="N46" s="36"/>
      <c r="O46" s="236"/>
      <c r="P46" s="170"/>
    </row>
    <row r="47" spans="1:16" ht="27.75" customHeight="1" thickBot="1">
      <c r="A47" s="227"/>
      <c r="B47" s="227"/>
      <c r="C47" s="227"/>
      <c r="D47" s="228"/>
      <c r="E47" s="228"/>
      <c r="F47" s="228"/>
      <c r="G47" s="228"/>
      <c r="H47" s="229"/>
      <c r="I47" s="230"/>
      <c r="J47" s="230"/>
      <c r="K47" s="227"/>
      <c r="L47" s="227"/>
      <c r="M47" s="227"/>
      <c r="N47" s="227"/>
      <c r="O47" s="235"/>
      <c r="P47" s="235"/>
    </row>
    <row r="48" spans="1:16" ht="27.75" customHeight="1">
      <c r="A48" s="231"/>
      <c r="B48" s="231"/>
      <c r="C48" s="231"/>
      <c r="D48" s="232"/>
      <c r="E48" s="232"/>
      <c r="F48" s="232"/>
      <c r="G48" s="232"/>
      <c r="H48" s="233"/>
      <c r="I48" s="234"/>
      <c r="J48" s="234"/>
      <c r="K48" s="231"/>
      <c r="L48" s="231"/>
      <c r="M48" s="231"/>
      <c r="N48" s="231"/>
      <c r="O48" s="231"/>
    </row>
    <row r="49" spans="1:16" ht="27.75" customHeight="1">
      <c r="A49" s="367" t="str">
        <f>Overview!B4&amp; " - Effective from "&amp;Overview!D4&amp;" - "&amp;Overview!E4&amp;" new or amended EHV charges in NPG Northeast Area (GSP Group _F)"</f>
        <v>Southern Electric Power Distribution plc - Effective from 1 April 2020 - Final new or amended EHV charges in NPG Northeast Area (GSP Group _F)</v>
      </c>
      <c r="B49" s="368"/>
      <c r="C49" s="368"/>
      <c r="D49" s="368"/>
      <c r="E49" s="368"/>
      <c r="F49" s="368"/>
      <c r="G49" s="368"/>
      <c r="H49" s="368"/>
      <c r="I49" s="368"/>
      <c r="J49" s="368"/>
      <c r="K49" s="368"/>
      <c r="L49" s="368"/>
      <c r="M49" s="368"/>
      <c r="N49" s="369"/>
    </row>
    <row r="50" spans="1:16" ht="69.75" customHeight="1">
      <c r="A50" s="29" t="s">
        <v>699</v>
      </c>
      <c r="B50" s="29" t="s">
        <v>705</v>
      </c>
      <c r="C50" s="29" t="s">
        <v>468</v>
      </c>
      <c r="D50" s="29" t="s">
        <v>706</v>
      </c>
      <c r="E50" s="29" t="s">
        <v>469</v>
      </c>
      <c r="F50" s="83" t="s">
        <v>774</v>
      </c>
      <c r="G50" s="83" t="s">
        <v>627</v>
      </c>
      <c r="H50" s="83" t="s">
        <v>485</v>
      </c>
      <c r="I50" s="83" t="s">
        <v>625</v>
      </c>
      <c r="J50" s="83" t="s">
        <v>685</v>
      </c>
      <c r="K50" s="83" t="s">
        <v>628</v>
      </c>
      <c r="L50" s="83" t="s">
        <v>486</v>
      </c>
      <c r="M50" s="83" t="s">
        <v>626</v>
      </c>
      <c r="N50" s="83" t="s">
        <v>686</v>
      </c>
    </row>
    <row r="51" spans="1:16" ht="22.5" customHeight="1">
      <c r="A51" s="57"/>
      <c r="B51" s="57"/>
      <c r="C51" s="57"/>
      <c r="D51" s="58"/>
      <c r="E51" s="58"/>
      <c r="F51" s="58"/>
      <c r="G51" s="31"/>
      <c r="H51" s="32"/>
      <c r="I51" s="32"/>
      <c r="J51" s="32"/>
      <c r="K51" s="39"/>
      <c r="L51" s="40"/>
      <c r="M51" s="40"/>
      <c r="N51" s="40"/>
    </row>
    <row r="53" spans="1:16" ht="27.75" customHeight="1">
      <c r="A53" s="367" t="str">
        <f>Overview!B4&amp; " - Effective from "&amp;Overview!D4&amp;" - "&amp;Overview!E4&amp;" new or amended EHV line loss factors in NPG Northeast Area (GSP Group _F)"</f>
        <v>Southern Electric Power Distribution plc - Effective from 1 April 2020 - Final new or amended EHV line loss factors in NPG Northeast Area (GSP Group _F)</v>
      </c>
      <c r="B53" s="416"/>
      <c r="C53" s="416"/>
      <c r="D53" s="416"/>
      <c r="E53" s="416"/>
      <c r="F53" s="416"/>
      <c r="G53" s="416"/>
      <c r="H53" s="416"/>
      <c r="I53" s="416"/>
      <c r="J53" s="416"/>
      <c r="K53" s="416"/>
      <c r="L53" s="416"/>
      <c r="M53" s="416"/>
      <c r="N53" s="417"/>
    </row>
    <row r="54" spans="1:16" ht="62.25" customHeight="1">
      <c r="A54" s="29" t="s">
        <v>699</v>
      </c>
      <c r="B54" s="29" t="s">
        <v>705</v>
      </c>
      <c r="C54" s="29" t="s">
        <v>468</v>
      </c>
      <c r="D54" s="29" t="s">
        <v>706</v>
      </c>
      <c r="E54" s="29" t="s">
        <v>469</v>
      </c>
      <c r="F54" s="83" t="s">
        <v>774</v>
      </c>
      <c r="G54" s="35" t="s">
        <v>618</v>
      </c>
      <c r="H54" s="35" t="s">
        <v>617</v>
      </c>
      <c r="I54" s="35" t="s">
        <v>619</v>
      </c>
      <c r="J54" s="35" t="s">
        <v>620</v>
      </c>
      <c r="K54" s="37" t="s">
        <v>621</v>
      </c>
      <c r="L54" s="37" t="s">
        <v>622</v>
      </c>
      <c r="M54" s="37" t="s">
        <v>623</v>
      </c>
      <c r="N54" s="37" t="s">
        <v>624</v>
      </c>
    </row>
    <row r="55" spans="1:16" ht="22.5" customHeight="1">
      <c r="A55" s="57"/>
      <c r="B55" s="57"/>
      <c r="C55" s="57"/>
      <c r="D55" s="38"/>
      <c r="E55" s="38"/>
      <c r="F55" s="38"/>
      <c r="G55" s="41"/>
      <c r="H55" s="41"/>
      <c r="I55" s="33"/>
      <c r="J55" s="33"/>
      <c r="K55" s="36"/>
      <c r="L55" s="36"/>
      <c r="M55" s="36"/>
      <c r="N55" s="36"/>
      <c r="O55" s="236"/>
      <c r="P55" s="170"/>
    </row>
    <row r="56" spans="1:16" ht="27.75" customHeight="1" thickBot="1">
      <c r="A56" s="227"/>
      <c r="B56" s="227"/>
      <c r="C56" s="227"/>
      <c r="D56" s="228"/>
      <c r="E56" s="228"/>
      <c r="F56" s="228"/>
      <c r="G56" s="228"/>
      <c r="H56" s="229"/>
      <c r="I56" s="230"/>
      <c r="J56" s="230"/>
      <c r="K56" s="227"/>
      <c r="L56" s="227"/>
      <c r="M56" s="227"/>
      <c r="N56" s="227"/>
      <c r="O56" s="235"/>
      <c r="P56" s="235"/>
    </row>
    <row r="57" spans="1:16" ht="27.75" customHeight="1">
      <c r="A57" s="231"/>
      <c r="B57" s="231"/>
      <c r="C57" s="231"/>
      <c r="D57" s="232"/>
      <c r="E57" s="232"/>
      <c r="F57" s="232"/>
      <c r="G57" s="232"/>
      <c r="H57" s="233"/>
      <c r="I57" s="234"/>
      <c r="J57" s="234"/>
      <c r="K57" s="231"/>
      <c r="L57" s="231"/>
      <c r="M57" s="231"/>
      <c r="N57" s="231"/>
      <c r="O57" s="231"/>
    </row>
    <row r="58" spans="1:16" ht="27.75" customHeight="1">
      <c r="A58" s="367" t="str">
        <f>Overview!B4&amp; " - Effective from "&amp;Overview!D4&amp;" - "&amp;Overview!E4&amp;" new or amended EHV charges in Electricity North West Area (GSP Group _G)"</f>
        <v>Southern Electric Power Distribution plc - Effective from 1 April 2020 - Final new or amended EHV charges in Electricity North West Area (GSP Group _G)</v>
      </c>
      <c r="B58" s="368"/>
      <c r="C58" s="368"/>
      <c r="D58" s="368"/>
      <c r="E58" s="368"/>
      <c r="F58" s="368"/>
      <c r="G58" s="368"/>
      <c r="H58" s="368"/>
      <c r="I58" s="368"/>
      <c r="J58" s="368"/>
      <c r="K58" s="368"/>
      <c r="L58" s="368"/>
      <c r="M58" s="368"/>
      <c r="N58" s="369"/>
    </row>
    <row r="59" spans="1:16" ht="69.75" customHeight="1">
      <c r="A59" s="29" t="s">
        <v>699</v>
      </c>
      <c r="B59" s="29" t="s">
        <v>705</v>
      </c>
      <c r="C59" s="29" t="s">
        <v>468</v>
      </c>
      <c r="D59" s="29" t="s">
        <v>706</v>
      </c>
      <c r="E59" s="29" t="s">
        <v>469</v>
      </c>
      <c r="F59" s="83" t="s">
        <v>774</v>
      </c>
      <c r="G59" s="83" t="s">
        <v>627</v>
      </c>
      <c r="H59" s="83" t="s">
        <v>485</v>
      </c>
      <c r="I59" s="83" t="s">
        <v>625</v>
      </c>
      <c r="J59" s="83" t="s">
        <v>685</v>
      </c>
      <c r="K59" s="83" t="s">
        <v>628</v>
      </c>
      <c r="L59" s="83" t="s">
        <v>486</v>
      </c>
      <c r="M59" s="83" t="s">
        <v>626</v>
      </c>
      <c r="N59" s="83" t="s">
        <v>686</v>
      </c>
    </row>
    <row r="60" spans="1:16" ht="22.5" customHeight="1">
      <c r="A60" s="57"/>
      <c r="B60" s="57"/>
      <c r="C60" s="57"/>
      <c r="D60" s="58"/>
      <c r="E60" s="58"/>
      <c r="F60" s="58"/>
      <c r="G60" s="31"/>
      <c r="H60" s="32"/>
      <c r="I60" s="32"/>
      <c r="J60" s="32"/>
      <c r="K60" s="39"/>
      <c r="L60" s="40"/>
      <c r="M60" s="40"/>
      <c r="N60" s="40"/>
    </row>
    <row r="62" spans="1:16" ht="27.75" customHeight="1">
      <c r="A62" s="367" t="str">
        <f>Overview!B4&amp; " - Effective from "&amp;Overview!D4&amp;" - "&amp;Overview!E4&amp;" new or amended EHV line loss factors in Electricity North West Area (GSP Group _G)"</f>
        <v>Southern Electric Power Distribution plc - Effective from 1 April 2020 - Final new or amended EHV line loss factors in Electricity North West Area (GSP Group _G)</v>
      </c>
      <c r="B62" s="416"/>
      <c r="C62" s="416"/>
      <c r="D62" s="416"/>
      <c r="E62" s="416"/>
      <c r="F62" s="416"/>
      <c r="G62" s="416"/>
      <c r="H62" s="416"/>
      <c r="I62" s="416"/>
      <c r="J62" s="416"/>
      <c r="K62" s="416"/>
      <c r="L62" s="416"/>
      <c r="M62" s="416"/>
      <c r="N62" s="417"/>
    </row>
    <row r="63" spans="1:16" ht="62.25" customHeight="1">
      <c r="A63" s="29" t="s">
        <v>699</v>
      </c>
      <c r="B63" s="29" t="s">
        <v>705</v>
      </c>
      <c r="C63" s="29" t="s">
        <v>468</v>
      </c>
      <c r="D63" s="29" t="s">
        <v>706</v>
      </c>
      <c r="E63" s="29" t="s">
        <v>469</v>
      </c>
      <c r="F63" s="83" t="s">
        <v>774</v>
      </c>
      <c r="G63" s="35" t="s">
        <v>618</v>
      </c>
      <c r="H63" s="35" t="s">
        <v>617</v>
      </c>
      <c r="I63" s="35" t="s">
        <v>619</v>
      </c>
      <c r="J63" s="35" t="s">
        <v>620</v>
      </c>
      <c r="K63" s="37" t="s">
        <v>621</v>
      </c>
      <c r="L63" s="37" t="s">
        <v>622</v>
      </c>
      <c r="M63" s="37" t="s">
        <v>623</v>
      </c>
      <c r="N63" s="37" t="s">
        <v>624</v>
      </c>
    </row>
    <row r="64" spans="1:16" ht="22.5" customHeight="1">
      <c r="A64" s="57"/>
      <c r="B64" s="57"/>
      <c r="C64" s="57"/>
      <c r="D64" s="38"/>
      <c r="E64" s="38"/>
      <c r="F64" s="38"/>
      <c r="G64" s="41"/>
      <c r="H64" s="41"/>
      <c r="I64" s="33"/>
      <c r="J64" s="33"/>
      <c r="K64" s="36"/>
      <c r="L64" s="36"/>
      <c r="M64" s="36"/>
      <c r="N64" s="36"/>
      <c r="O64" s="236"/>
      <c r="P64" s="170"/>
    </row>
    <row r="65" spans="1:16" ht="27.75" customHeight="1" thickBot="1">
      <c r="A65" s="227"/>
      <c r="B65" s="227"/>
      <c r="C65" s="227"/>
      <c r="D65" s="228"/>
      <c r="E65" s="228"/>
      <c r="F65" s="228"/>
      <c r="G65" s="228"/>
      <c r="H65" s="229"/>
      <c r="I65" s="230"/>
      <c r="J65" s="230"/>
      <c r="K65" s="227"/>
      <c r="L65" s="227"/>
      <c r="M65" s="227"/>
      <c r="N65" s="227"/>
      <c r="O65" s="235"/>
      <c r="P65" s="235"/>
    </row>
    <row r="66" spans="1:16" ht="27.75" customHeight="1">
      <c r="A66" s="231"/>
      <c r="B66" s="231"/>
      <c r="C66" s="231"/>
      <c r="D66" s="232"/>
      <c r="E66" s="232"/>
      <c r="F66" s="232"/>
      <c r="G66" s="232"/>
      <c r="H66" s="233"/>
      <c r="I66" s="234"/>
      <c r="J66" s="234"/>
      <c r="K66" s="231"/>
      <c r="L66" s="231"/>
      <c r="M66" s="231"/>
      <c r="N66" s="231"/>
      <c r="O66" s="231"/>
    </row>
    <row r="67" spans="1:16" s="11" customFormat="1" ht="25.5" customHeight="1">
      <c r="A67" s="367" t="str">
        <f>Overview!B4&amp; " - Effective from "&amp;Overview!D4&amp;" - "&amp;Overview!E4&amp;" new or amended EHV charges in UKPN SPN Area (GSP Group _J)"</f>
        <v>Southern Electric Power Distribution plc - Effective from 1 April 2020 - Final new or amended EHV charges in UKPN SPN Area (GSP Group _J)</v>
      </c>
      <c r="B67" s="368"/>
      <c r="C67" s="368"/>
      <c r="D67" s="368"/>
      <c r="E67" s="368"/>
      <c r="F67" s="368"/>
      <c r="G67" s="368"/>
      <c r="H67" s="368"/>
      <c r="I67" s="368"/>
      <c r="J67" s="368"/>
      <c r="K67" s="368"/>
      <c r="L67" s="368"/>
      <c r="M67" s="368"/>
      <c r="N67" s="369"/>
      <c r="O67" s="2"/>
      <c r="P67" s="2"/>
    </row>
    <row r="68" spans="1:16" ht="69.75" customHeight="1">
      <c r="A68" s="29" t="s">
        <v>699</v>
      </c>
      <c r="B68" s="29" t="s">
        <v>705</v>
      </c>
      <c r="C68" s="29" t="s">
        <v>468</v>
      </c>
      <c r="D68" s="29" t="s">
        <v>706</v>
      </c>
      <c r="E68" s="29" t="s">
        <v>469</v>
      </c>
      <c r="F68" s="83" t="s">
        <v>774</v>
      </c>
      <c r="G68" s="83" t="s">
        <v>627</v>
      </c>
      <c r="H68" s="83" t="s">
        <v>485</v>
      </c>
      <c r="I68" s="83" t="s">
        <v>625</v>
      </c>
      <c r="J68" s="83" t="s">
        <v>685</v>
      </c>
      <c r="K68" s="83" t="s">
        <v>628</v>
      </c>
      <c r="L68" s="83" t="s">
        <v>486</v>
      </c>
      <c r="M68" s="83" t="s">
        <v>626</v>
      </c>
      <c r="N68" s="83" t="s">
        <v>686</v>
      </c>
    </row>
    <row r="69" spans="1:16" ht="22.5" customHeight="1">
      <c r="A69" s="57"/>
      <c r="B69" s="57"/>
      <c r="C69" s="57"/>
      <c r="D69" s="58"/>
      <c r="E69" s="58"/>
      <c r="F69" s="58"/>
      <c r="G69" s="31"/>
      <c r="H69" s="32"/>
      <c r="I69" s="32"/>
      <c r="J69" s="32"/>
      <c r="K69" s="39"/>
      <c r="L69" s="40"/>
      <c r="M69" s="40"/>
      <c r="N69" s="40"/>
    </row>
    <row r="71" spans="1:16" ht="27.75" customHeight="1">
      <c r="A71" s="367" t="str">
        <f>Overview!B4&amp; " - Effective from "&amp;Overview!D4&amp;" - "&amp;Overview!E4&amp;" new or amended EHV line loss factors in UKPN SPN Area (GSP Group _J)"</f>
        <v>Southern Electric Power Distribution plc - Effective from 1 April 2020 - Final new or amended EHV line loss factors in UKPN SPN Area (GSP Group _J)</v>
      </c>
      <c r="B71" s="416"/>
      <c r="C71" s="416"/>
      <c r="D71" s="416"/>
      <c r="E71" s="416"/>
      <c r="F71" s="416"/>
      <c r="G71" s="416"/>
      <c r="H71" s="416"/>
      <c r="I71" s="416"/>
      <c r="J71" s="416"/>
      <c r="K71" s="416"/>
      <c r="L71" s="416"/>
      <c r="M71" s="416"/>
      <c r="N71" s="416"/>
      <c r="O71" s="416"/>
      <c r="P71" s="417"/>
    </row>
    <row r="72" spans="1:16" ht="62.25" customHeight="1">
      <c r="A72" s="29" t="s">
        <v>699</v>
      </c>
      <c r="B72" s="29" t="s">
        <v>705</v>
      </c>
      <c r="C72" s="29" t="s">
        <v>468</v>
      </c>
      <c r="D72" s="29" t="s">
        <v>706</v>
      </c>
      <c r="E72" s="29" t="s">
        <v>469</v>
      </c>
      <c r="F72" s="83" t="s">
        <v>774</v>
      </c>
      <c r="G72" s="35" t="s">
        <v>618</v>
      </c>
      <c r="H72" s="35" t="s">
        <v>617</v>
      </c>
      <c r="I72" s="35" t="s">
        <v>619</v>
      </c>
      <c r="J72" s="35" t="s">
        <v>620</v>
      </c>
      <c r="K72" s="35" t="s">
        <v>818</v>
      </c>
      <c r="L72" s="37" t="s">
        <v>621</v>
      </c>
      <c r="M72" s="37" t="s">
        <v>622</v>
      </c>
      <c r="N72" s="37" t="s">
        <v>623</v>
      </c>
      <c r="O72" s="37" t="s">
        <v>624</v>
      </c>
      <c r="P72" s="37" t="s">
        <v>817</v>
      </c>
    </row>
    <row r="73" spans="1:16" ht="22.5" customHeight="1">
      <c r="A73" s="57"/>
      <c r="B73" s="57"/>
      <c r="C73" s="57"/>
      <c r="D73" s="38"/>
      <c r="E73" s="38"/>
      <c r="F73" s="38"/>
      <c r="G73" s="41"/>
      <c r="H73" s="41"/>
      <c r="I73" s="33"/>
      <c r="J73" s="33"/>
      <c r="K73" s="34"/>
      <c r="L73" s="36"/>
      <c r="M73" s="36"/>
      <c r="N73" s="36"/>
      <c r="O73" s="36"/>
      <c r="P73" s="36"/>
    </row>
    <row r="74" spans="1:16" ht="27.75" customHeight="1" thickBot="1">
      <c r="A74" s="227"/>
      <c r="B74" s="227"/>
      <c r="C74" s="227"/>
      <c r="D74" s="228"/>
      <c r="E74" s="228"/>
      <c r="F74" s="228"/>
      <c r="G74" s="228"/>
      <c r="H74" s="229"/>
      <c r="I74" s="230"/>
      <c r="J74" s="230"/>
      <c r="K74" s="227"/>
      <c r="L74" s="227"/>
      <c r="M74" s="227"/>
      <c r="N74" s="227"/>
      <c r="O74" s="235"/>
      <c r="P74" s="235"/>
    </row>
    <row r="75" spans="1:16" ht="27.75" customHeight="1">
      <c r="A75" s="231"/>
      <c r="B75" s="231"/>
      <c r="C75" s="231"/>
      <c r="D75" s="232"/>
      <c r="E75" s="232"/>
      <c r="F75" s="232"/>
      <c r="G75" s="232"/>
      <c r="H75" s="233"/>
      <c r="I75" s="234"/>
      <c r="J75" s="234"/>
      <c r="K75" s="231"/>
      <c r="L75" s="231"/>
      <c r="M75" s="231"/>
      <c r="N75" s="231"/>
      <c r="O75" s="231"/>
    </row>
    <row r="76" spans="1:16" ht="27.75" customHeight="1">
      <c r="A76" s="367" t="str">
        <f>Overview!B4&amp; " - Effective from "&amp;Overview!D4&amp;" - "&amp;Overview!E4&amp;" new or amended EHV charges in WPD South Wales Area (GSP Group _K)"</f>
        <v>Southern Electric Power Distribution plc - Effective from 1 April 2020 - Final new or amended EHV charges in WPD South Wales Area (GSP Group _K)</v>
      </c>
      <c r="B76" s="368"/>
      <c r="C76" s="368"/>
      <c r="D76" s="368"/>
      <c r="E76" s="368"/>
      <c r="F76" s="368"/>
      <c r="G76" s="368"/>
      <c r="H76" s="368"/>
      <c r="I76" s="368"/>
      <c r="J76" s="368"/>
      <c r="K76" s="368"/>
      <c r="L76" s="368"/>
      <c r="M76" s="368"/>
      <c r="N76" s="369"/>
    </row>
    <row r="77" spans="1:16" ht="69.75" customHeight="1">
      <c r="A77" s="29" t="s">
        <v>699</v>
      </c>
      <c r="B77" s="29" t="s">
        <v>705</v>
      </c>
      <c r="C77" s="29" t="s">
        <v>468</v>
      </c>
      <c r="D77" s="29" t="s">
        <v>706</v>
      </c>
      <c r="E77" s="29" t="s">
        <v>469</v>
      </c>
      <c r="F77" s="83" t="s">
        <v>774</v>
      </c>
      <c r="G77" s="83" t="s">
        <v>627</v>
      </c>
      <c r="H77" s="83" t="s">
        <v>485</v>
      </c>
      <c r="I77" s="83" t="s">
        <v>625</v>
      </c>
      <c r="J77" s="83" t="s">
        <v>685</v>
      </c>
      <c r="K77" s="83" t="s">
        <v>628</v>
      </c>
      <c r="L77" s="83" t="s">
        <v>486</v>
      </c>
      <c r="M77" s="83" t="s">
        <v>626</v>
      </c>
      <c r="N77" s="83" t="s">
        <v>686</v>
      </c>
    </row>
    <row r="78" spans="1:16" ht="22.5" customHeight="1">
      <c r="A78" s="57"/>
      <c r="B78" s="57"/>
      <c r="C78" s="57"/>
      <c r="D78" s="58"/>
      <c r="E78" s="58"/>
      <c r="F78" s="58"/>
      <c r="G78" s="31"/>
      <c r="H78" s="32"/>
      <c r="I78" s="32"/>
      <c r="J78" s="32"/>
      <c r="K78" s="39"/>
      <c r="L78" s="40"/>
      <c r="M78" s="40"/>
      <c r="N78" s="40"/>
    </row>
    <row r="80" spans="1:16" ht="27.75" customHeight="1">
      <c r="A80" s="367" t="str">
        <f>Overview!B4&amp; " - Effective from "&amp;Overview!D4&amp;" - "&amp;Overview!E4&amp;" new or amended EHV line loss factors in WPD South Wales Area (GSP Group _K)"</f>
        <v>Southern Electric Power Distribution plc - Effective from 1 April 2020 - Final new or amended EHV line loss factors in WPD South Wales Area (GSP Group _K)</v>
      </c>
      <c r="B80" s="416"/>
      <c r="C80" s="416"/>
      <c r="D80" s="416"/>
      <c r="E80" s="416"/>
      <c r="F80" s="416"/>
      <c r="G80" s="416"/>
      <c r="H80" s="416"/>
      <c r="I80" s="416"/>
      <c r="J80" s="416"/>
      <c r="K80" s="416"/>
      <c r="L80" s="416"/>
      <c r="M80" s="416"/>
      <c r="N80" s="417"/>
    </row>
    <row r="81" spans="1:16" ht="62.25" customHeight="1">
      <c r="A81" s="29" t="s">
        <v>699</v>
      </c>
      <c r="B81" s="29" t="s">
        <v>705</v>
      </c>
      <c r="C81" s="29" t="s">
        <v>468</v>
      </c>
      <c r="D81" s="29" t="s">
        <v>706</v>
      </c>
      <c r="E81" s="29" t="s">
        <v>469</v>
      </c>
      <c r="F81" s="83" t="s">
        <v>774</v>
      </c>
      <c r="G81" s="35" t="s">
        <v>618</v>
      </c>
      <c r="H81" s="35" t="s">
        <v>617</v>
      </c>
      <c r="I81" s="35" t="s">
        <v>619</v>
      </c>
      <c r="J81" s="35" t="s">
        <v>620</v>
      </c>
      <c r="K81" s="37" t="s">
        <v>621</v>
      </c>
      <c r="L81" s="37" t="s">
        <v>622</v>
      </c>
      <c r="M81" s="37" t="s">
        <v>623</v>
      </c>
      <c r="N81" s="37" t="s">
        <v>624</v>
      </c>
    </row>
    <row r="82" spans="1:16" ht="22.5" customHeight="1">
      <c r="A82" s="57"/>
      <c r="B82" s="57"/>
      <c r="C82" s="57"/>
      <c r="D82" s="38"/>
      <c r="E82" s="38"/>
      <c r="F82" s="38"/>
      <c r="G82" s="41"/>
      <c r="H82" s="41"/>
      <c r="I82" s="33"/>
      <c r="J82" s="33"/>
      <c r="K82" s="36"/>
      <c r="L82" s="36"/>
      <c r="M82" s="36"/>
      <c r="N82" s="36"/>
      <c r="O82" s="236"/>
      <c r="P82" s="170"/>
    </row>
    <row r="83" spans="1:16" ht="27.75" customHeight="1" thickBot="1">
      <c r="A83" s="227"/>
      <c r="B83" s="227"/>
      <c r="C83" s="227"/>
      <c r="D83" s="228"/>
      <c r="E83" s="228"/>
      <c r="F83" s="228"/>
      <c r="G83" s="228"/>
      <c r="H83" s="229"/>
      <c r="I83" s="230"/>
      <c r="J83" s="230"/>
      <c r="K83" s="227"/>
      <c r="L83" s="227"/>
      <c r="M83" s="227"/>
      <c r="N83" s="227"/>
      <c r="O83" s="235"/>
      <c r="P83" s="235"/>
    </row>
    <row r="84" spans="1:16" ht="27.75" customHeight="1">
      <c r="A84" s="231"/>
      <c r="B84" s="231"/>
      <c r="C84" s="231"/>
      <c r="D84" s="232"/>
      <c r="E84" s="232"/>
      <c r="F84" s="232"/>
      <c r="G84" s="232"/>
      <c r="H84" s="233"/>
      <c r="I84" s="234"/>
      <c r="J84" s="234"/>
      <c r="K84" s="231"/>
      <c r="L84" s="231"/>
      <c r="M84" s="231"/>
      <c r="N84" s="231"/>
      <c r="O84" s="231"/>
    </row>
    <row r="85" spans="1:16" ht="27.75" customHeight="1">
      <c r="A85" s="367" t="str">
        <f>Overview!B4&amp; " - Effective from "&amp;Overview!D4&amp;" - "&amp;Overview!E4&amp;" new or amended EHV charges in WPD South West Area (GSP Group _L)"</f>
        <v>Southern Electric Power Distribution plc - Effective from 1 April 2020 - Final new or amended EHV charges in WPD South West Area (GSP Group _L)</v>
      </c>
      <c r="B85" s="368"/>
      <c r="C85" s="368"/>
      <c r="D85" s="368"/>
      <c r="E85" s="368"/>
      <c r="F85" s="368"/>
      <c r="G85" s="368"/>
      <c r="H85" s="368"/>
      <c r="I85" s="368"/>
      <c r="J85" s="368"/>
      <c r="K85" s="368"/>
      <c r="L85" s="368"/>
      <c r="M85" s="368"/>
      <c r="N85" s="369"/>
    </row>
    <row r="86" spans="1:16" ht="69.75" customHeight="1">
      <c r="A86" s="29" t="s">
        <v>699</v>
      </c>
      <c r="B86" s="29" t="s">
        <v>705</v>
      </c>
      <c r="C86" s="29" t="s">
        <v>468</v>
      </c>
      <c r="D86" s="29" t="s">
        <v>706</v>
      </c>
      <c r="E86" s="29" t="s">
        <v>469</v>
      </c>
      <c r="F86" s="83" t="s">
        <v>774</v>
      </c>
      <c r="G86" s="83" t="s">
        <v>627</v>
      </c>
      <c r="H86" s="83" t="s">
        <v>485</v>
      </c>
      <c r="I86" s="83" t="s">
        <v>625</v>
      </c>
      <c r="J86" s="83" t="s">
        <v>685</v>
      </c>
      <c r="K86" s="83" t="s">
        <v>628</v>
      </c>
      <c r="L86" s="83" t="s">
        <v>486</v>
      </c>
      <c r="M86" s="83" t="s">
        <v>626</v>
      </c>
      <c r="N86" s="83" t="s">
        <v>686</v>
      </c>
    </row>
    <row r="87" spans="1:16" ht="22.5" customHeight="1">
      <c r="A87" s="57"/>
      <c r="B87" s="57"/>
      <c r="C87" s="57"/>
      <c r="D87" s="58"/>
      <c r="E87" s="58"/>
      <c r="F87" s="58"/>
      <c r="G87" s="31"/>
      <c r="H87" s="32"/>
      <c r="I87" s="32"/>
      <c r="J87" s="32"/>
      <c r="K87" s="39"/>
      <c r="L87" s="40"/>
      <c r="M87" s="40"/>
      <c r="N87" s="40"/>
    </row>
    <row r="89" spans="1:16" ht="27.75" customHeight="1">
      <c r="A89" s="367" t="str">
        <f>Overview!B4&amp; " - Effective from "&amp;Overview!D4&amp;" - "&amp;Overview!E4&amp;" new or amended EHV line loss factors in WPD South West Area (GSP Group _L)"</f>
        <v>Southern Electric Power Distribution plc - Effective from 1 April 2020 - Final new or amended EHV line loss factors in WPD South West Area (GSP Group _L)</v>
      </c>
      <c r="B89" s="416"/>
      <c r="C89" s="416"/>
      <c r="D89" s="416"/>
      <c r="E89" s="416"/>
      <c r="F89" s="416"/>
      <c r="G89" s="416"/>
      <c r="H89" s="416"/>
      <c r="I89" s="416"/>
      <c r="J89" s="416"/>
      <c r="K89" s="416"/>
      <c r="L89" s="416"/>
      <c r="M89" s="416"/>
      <c r="N89" s="417"/>
    </row>
    <row r="90" spans="1:16" ht="62.25" customHeight="1">
      <c r="A90" s="29" t="s">
        <v>699</v>
      </c>
      <c r="B90" s="29" t="s">
        <v>705</v>
      </c>
      <c r="C90" s="29" t="s">
        <v>468</v>
      </c>
      <c r="D90" s="29" t="s">
        <v>706</v>
      </c>
      <c r="E90" s="29" t="s">
        <v>469</v>
      </c>
      <c r="F90" s="83" t="s">
        <v>774</v>
      </c>
      <c r="G90" s="35" t="s">
        <v>618</v>
      </c>
      <c r="H90" s="35" t="s">
        <v>617</v>
      </c>
      <c r="I90" s="35" t="s">
        <v>619</v>
      </c>
      <c r="J90" s="35" t="s">
        <v>620</v>
      </c>
      <c r="K90" s="37" t="s">
        <v>621</v>
      </c>
      <c r="L90" s="37" t="s">
        <v>622</v>
      </c>
      <c r="M90" s="37" t="s">
        <v>623</v>
      </c>
      <c r="N90" s="37" t="s">
        <v>624</v>
      </c>
    </row>
    <row r="91" spans="1:16" ht="22.5" customHeight="1">
      <c r="A91" s="57"/>
      <c r="B91" s="57"/>
      <c r="C91" s="57"/>
      <c r="D91" s="38"/>
      <c r="E91" s="38"/>
      <c r="F91" s="38"/>
      <c r="G91" s="41"/>
      <c r="H91" s="41"/>
      <c r="I91" s="33"/>
      <c r="J91" s="33"/>
      <c r="K91" s="36"/>
      <c r="L91" s="36"/>
      <c r="M91" s="36"/>
      <c r="N91" s="36"/>
      <c r="O91" s="236"/>
      <c r="P91" s="170"/>
    </row>
    <row r="92" spans="1:16" ht="27.75" customHeight="1" thickBot="1">
      <c r="A92" s="227"/>
      <c r="B92" s="227"/>
      <c r="C92" s="227"/>
      <c r="D92" s="228"/>
      <c r="E92" s="228"/>
      <c r="F92" s="228"/>
      <c r="G92" s="228"/>
      <c r="H92" s="229"/>
      <c r="I92" s="230"/>
      <c r="J92" s="230"/>
      <c r="K92" s="227"/>
      <c r="L92" s="227"/>
      <c r="M92" s="227"/>
      <c r="N92" s="227"/>
      <c r="O92" s="235"/>
      <c r="P92" s="235"/>
    </row>
    <row r="93" spans="1:16" ht="27.75" customHeight="1">
      <c r="A93" s="231"/>
      <c r="B93" s="231"/>
      <c r="C93" s="231"/>
      <c r="D93" s="232"/>
      <c r="E93" s="232"/>
      <c r="F93" s="232"/>
      <c r="G93" s="232"/>
      <c r="H93" s="233"/>
      <c r="I93" s="234"/>
      <c r="J93" s="234"/>
      <c r="K93" s="231"/>
      <c r="L93" s="231"/>
      <c r="M93" s="231"/>
      <c r="N93" s="231"/>
      <c r="O93" s="231"/>
    </row>
    <row r="94" spans="1:16" ht="27.75" customHeight="1">
      <c r="A94" s="367" t="str">
        <f>Overview!B4&amp; " - Effective from "&amp;Overview!D4&amp;" - "&amp;Overview!E4&amp;" new or amended EHV charges in NPG Yorkshire Area (GSP Group _M)"</f>
        <v>Southern Electric Power Distribution plc - Effective from 1 April 2020 - Final new or amended EHV charges in NPG Yorkshire Area (GSP Group _M)</v>
      </c>
      <c r="B94" s="368"/>
      <c r="C94" s="368"/>
      <c r="D94" s="368"/>
      <c r="E94" s="368"/>
      <c r="F94" s="368"/>
      <c r="G94" s="368"/>
      <c r="H94" s="368"/>
      <c r="I94" s="368"/>
      <c r="J94" s="368"/>
      <c r="K94" s="368"/>
      <c r="L94" s="368"/>
      <c r="M94" s="368"/>
      <c r="N94" s="369"/>
    </row>
    <row r="95" spans="1:16" ht="69.75" customHeight="1">
      <c r="A95" s="29" t="s">
        <v>699</v>
      </c>
      <c r="B95" s="29" t="s">
        <v>705</v>
      </c>
      <c r="C95" s="29" t="s">
        <v>468</v>
      </c>
      <c r="D95" s="29" t="s">
        <v>706</v>
      </c>
      <c r="E95" s="29" t="s">
        <v>469</v>
      </c>
      <c r="F95" s="83" t="s">
        <v>774</v>
      </c>
      <c r="G95" s="83" t="s">
        <v>627</v>
      </c>
      <c r="H95" s="83" t="s">
        <v>485</v>
      </c>
      <c r="I95" s="83" t="s">
        <v>625</v>
      </c>
      <c r="J95" s="83" t="s">
        <v>685</v>
      </c>
      <c r="K95" s="83" t="s">
        <v>628</v>
      </c>
      <c r="L95" s="83" t="s">
        <v>486</v>
      </c>
      <c r="M95" s="83" t="s">
        <v>626</v>
      </c>
      <c r="N95" s="83" t="s">
        <v>686</v>
      </c>
    </row>
    <row r="96" spans="1:16" ht="22.5" customHeight="1">
      <c r="A96" s="57"/>
      <c r="B96" s="57"/>
      <c r="C96" s="57"/>
      <c r="D96" s="58"/>
      <c r="E96" s="58"/>
      <c r="F96" s="58"/>
      <c r="G96" s="31"/>
      <c r="H96" s="32"/>
      <c r="I96" s="32"/>
      <c r="J96" s="32"/>
      <c r="K96" s="39"/>
      <c r="L96" s="40"/>
      <c r="M96" s="40"/>
      <c r="N96" s="40"/>
    </row>
    <row r="98" spans="1:16" ht="27.75" customHeight="1">
      <c r="A98" s="367" t="str">
        <f>Overview!B4&amp; " - Effective from "&amp;Overview!D4&amp;" - "&amp;Overview!E4&amp;" new or amended EHV line loss factors in NPG Yorkshire Area (GSP Group _M)"</f>
        <v>Southern Electric Power Distribution plc - Effective from 1 April 2020 - Final new or amended EHV line loss factors in NPG Yorkshire Area (GSP Group _M)</v>
      </c>
      <c r="B98" s="416"/>
      <c r="C98" s="416"/>
      <c r="D98" s="416"/>
      <c r="E98" s="416"/>
      <c r="F98" s="416"/>
      <c r="G98" s="416"/>
      <c r="H98" s="416"/>
      <c r="I98" s="416"/>
      <c r="J98" s="416"/>
      <c r="K98" s="416"/>
      <c r="L98" s="416"/>
      <c r="M98" s="416"/>
      <c r="N98" s="417"/>
    </row>
    <row r="99" spans="1:16" ht="62.25" customHeight="1">
      <c r="A99" s="29" t="s">
        <v>699</v>
      </c>
      <c r="B99" s="29" t="s">
        <v>705</v>
      </c>
      <c r="C99" s="29" t="s">
        <v>468</v>
      </c>
      <c r="D99" s="29" t="s">
        <v>706</v>
      </c>
      <c r="E99" s="29" t="s">
        <v>469</v>
      </c>
      <c r="F99" s="83" t="s">
        <v>774</v>
      </c>
      <c r="G99" s="35" t="s">
        <v>618</v>
      </c>
      <c r="H99" s="35" t="s">
        <v>617</v>
      </c>
      <c r="I99" s="35" t="s">
        <v>619</v>
      </c>
      <c r="J99" s="35" t="s">
        <v>620</v>
      </c>
      <c r="K99" s="37" t="s">
        <v>621</v>
      </c>
      <c r="L99" s="37" t="s">
        <v>622</v>
      </c>
      <c r="M99" s="37" t="s">
        <v>623</v>
      </c>
      <c r="N99" s="37" t="s">
        <v>624</v>
      </c>
    </row>
    <row r="100" spans="1:16" ht="22.5" customHeight="1">
      <c r="A100" s="57"/>
      <c r="B100" s="57"/>
      <c r="C100" s="57"/>
      <c r="D100" s="38"/>
      <c r="E100" s="38"/>
      <c r="F100" s="38"/>
      <c r="G100" s="41"/>
      <c r="H100" s="41"/>
      <c r="I100" s="33"/>
      <c r="J100" s="33"/>
      <c r="K100" s="36"/>
      <c r="L100" s="36"/>
      <c r="M100" s="36"/>
      <c r="N100" s="36"/>
      <c r="O100" s="236"/>
      <c r="P100" s="170"/>
    </row>
  </sheetData>
  <customSheetViews>
    <customSheetView guid="{5032A364-B81A-48DA-88DA-AB3B86B47EE9}" scale="80" fitToPage="1">
      <selection activeCell="A4" sqref="A4:M4"/>
      <pageMargins left="0.39370078740157483" right="0.35433070866141736" top="1.1023622047244095" bottom="0.74803149606299213" header="0.35433070866141736" footer="0.51181102362204722"/>
      <pageSetup paperSize="9" scale="71" fitToHeight="0" orientation="landscape" r:id="rId1"/>
      <headerFooter differentFirst="1" scaleWithDoc="0">
        <oddFooter>&amp;C&amp;P of &amp;N</oddFooter>
        <firstHeader>&amp;L
Annex 2 - Schedule of Charges for use of the Distribution System by Designated EHV Properties (including LDNOs with Designated EHV Properties/end-users).</firstHeader>
        <firstFooter>&amp;C&amp;P of &amp;N</firstFooter>
      </headerFooter>
    </customSheetView>
  </customSheetViews>
  <mergeCells count="24">
    <mergeCell ref="A62:N62"/>
    <mergeCell ref="A67:N67"/>
    <mergeCell ref="A71:P71"/>
    <mergeCell ref="A98:N98"/>
    <mergeCell ref="A76:N76"/>
    <mergeCell ref="A80:N80"/>
    <mergeCell ref="A85:N85"/>
    <mergeCell ref="A89:N89"/>
    <mergeCell ref="A94:N94"/>
    <mergeCell ref="A40:N40"/>
    <mergeCell ref="A44:N44"/>
    <mergeCell ref="A49:N49"/>
    <mergeCell ref="A53:N53"/>
    <mergeCell ref="A58:N58"/>
    <mergeCell ref="A22:N22"/>
    <mergeCell ref="A26:P26"/>
    <mergeCell ref="A4:N4"/>
    <mergeCell ref="A31:N31"/>
    <mergeCell ref="A35:N35"/>
    <mergeCell ref="F1:K1"/>
    <mergeCell ref="A8:P8"/>
    <mergeCell ref="A2:P2"/>
    <mergeCell ref="A13:N13"/>
    <mergeCell ref="A17:N17"/>
  </mergeCells>
  <hyperlinks>
    <hyperlink ref="A1" location="Overview!A1" display="Back to Overview"/>
  </hyperlinks>
  <pageMargins left="0.39370078740157483" right="0.35433070866141736" top="1.1023622047244095" bottom="0.55118110236220474" header="0.35433070866141736" footer="0.31496062992125984"/>
  <pageSetup paperSize="9" scale="33" fitToHeight="0" orientation="portrait" r:id="rId2"/>
  <headerFooter differentFirst="1" scaleWithDoc="0">
    <oddFooter>&amp;L&amp;8Note: The list of MPANs / MSIDs provided may be incomplete; the DNO reserves the right to apply the listed charges to any other MPANs / MSIDs associated with the site.&amp;R&amp;P of &amp;N</oddFooter>
    <firstHeader>&amp;L
Annex 6 - New Designated EHV Properties. Addendum to Schedule of Charges for use of the Distribution System by Designated EHV Properties (including LDNOs with Designated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G758"/>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UKPN EPN Area (GSP Group _A)"</f>
        <v>Southern Electric Power Distribution plc - Effective from 1 April 2020 - Final Nodal/Zonal charges in UKPN EPN Area (GSP Group _A)</v>
      </c>
      <c r="B2" s="394"/>
      <c r="C2" s="394"/>
      <c r="D2" s="419"/>
    </row>
    <row r="3" spans="1:7" ht="60.75" customHeight="1">
      <c r="A3" s="21" t="s">
        <v>484</v>
      </c>
      <c r="B3" s="21" t="s">
        <v>51</v>
      </c>
      <c r="C3" s="21" t="s">
        <v>455</v>
      </c>
      <c r="D3" s="21" t="s">
        <v>456</v>
      </c>
    </row>
    <row r="4" spans="1:7" ht="21.75" customHeight="1">
      <c r="A4" s="252" t="s">
        <v>822</v>
      </c>
      <c r="B4" s="252" t="s">
        <v>823</v>
      </c>
      <c r="C4" s="253">
        <v>0</v>
      </c>
      <c r="D4" s="253">
        <v>0.50176556623024948</v>
      </c>
    </row>
    <row r="5" spans="1:7" ht="21.75" customHeight="1">
      <c r="A5" s="252" t="s">
        <v>824</v>
      </c>
      <c r="B5" s="252" t="s">
        <v>825</v>
      </c>
      <c r="C5" s="253">
        <v>1.4467147215491919E-2</v>
      </c>
      <c r="D5" s="253">
        <v>7.9070149491659754E-3</v>
      </c>
    </row>
    <row r="6" spans="1:7" ht="21.75" customHeight="1">
      <c r="A6" s="252" t="s">
        <v>826</v>
      </c>
      <c r="B6" s="252" t="s">
        <v>825</v>
      </c>
      <c r="C6" s="253">
        <v>0.70398724540681257</v>
      </c>
      <c r="D6" s="253">
        <v>7.7006140482353991E-2</v>
      </c>
    </row>
    <row r="7" spans="1:7" ht="21.75" customHeight="1">
      <c r="A7" s="252" t="s">
        <v>827</v>
      </c>
      <c r="B7" s="252" t="s">
        <v>828</v>
      </c>
      <c r="C7" s="253">
        <v>7.1151757338251492E-2</v>
      </c>
      <c r="D7" s="253">
        <v>1.7710341032252048</v>
      </c>
    </row>
    <row r="8" spans="1:7" ht="21.75" customHeight="1">
      <c r="A8" s="252" t="s">
        <v>829</v>
      </c>
      <c r="B8" s="252" t="s">
        <v>830</v>
      </c>
      <c r="C8" s="253">
        <v>5.63833753178608E-2</v>
      </c>
      <c r="D8" s="253">
        <v>0.39681067181489893</v>
      </c>
    </row>
    <row r="9" spans="1:7" ht="21.75" customHeight="1">
      <c r="A9" s="252" t="s">
        <v>831</v>
      </c>
      <c r="B9" s="252" t="s">
        <v>832</v>
      </c>
      <c r="C9" s="253">
        <v>2.02651112558355</v>
      </c>
      <c r="D9" s="253">
        <v>5.2606402976771269</v>
      </c>
    </row>
    <row r="10" spans="1:7" ht="21.75" customHeight="1">
      <c r="A10" s="252" t="s">
        <v>833</v>
      </c>
      <c r="B10" s="252" t="s">
        <v>834</v>
      </c>
      <c r="C10" s="253">
        <v>-5.5541102675531402</v>
      </c>
      <c r="D10" s="253">
        <v>3.1840921422185477</v>
      </c>
    </row>
    <row r="11" spans="1:7" ht="21.75" customHeight="1">
      <c r="A11" s="252" t="s">
        <v>835</v>
      </c>
      <c r="B11" s="252" t="s">
        <v>836</v>
      </c>
      <c r="C11" s="253">
        <v>0</v>
      </c>
      <c r="D11" s="253">
        <v>0</v>
      </c>
    </row>
    <row r="12" spans="1:7" ht="21.75" customHeight="1">
      <c r="A12" s="252" t="s">
        <v>837</v>
      </c>
      <c r="B12" s="252" t="s">
        <v>838</v>
      </c>
      <c r="C12" s="253">
        <v>0.14686465459773199</v>
      </c>
      <c r="D12" s="253">
        <v>2.1331789996817081</v>
      </c>
    </row>
    <row r="13" spans="1:7" ht="21.75" customHeight="1">
      <c r="A13" s="252" t="s">
        <v>839</v>
      </c>
      <c r="B13" s="252" t="s">
        <v>838</v>
      </c>
      <c r="C13" s="253">
        <v>0.13159422541870747</v>
      </c>
      <c r="D13" s="253">
        <v>0.18083343063552237</v>
      </c>
    </row>
    <row r="14" spans="1:7" ht="21.75" customHeight="1">
      <c r="A14" s="252" t="s">
        <v>840</v>
      </c>
      <c r="B14" s="252" t="s">
        <v>841</v>
      </c>
      <c r="C14" s="253">
        <v>0.31460740490109451</v>
      </c>
      <c r="D14" s="253">
        <v>1.0487375193590514</v>
      </c>
    </row>
    <row r="15" spans="1:7" ht="21.75" customHeight="1">
      <c r="A15" s="252" t="s">
        <v>842</v>
      </c>
      <c r="B15" s="252" t="s">
        <v>843</v>
      </c>
      <c r="C15" s="253">
        <v>9.0464311746657304E-3</v>
      </c>
      <c r="D15" s="253">
        <v>1.6463593171953506</v>
      </c>
    </row>
    <row r="16" spans="1:7" ht="21.75" customHeight="1">
      <c r="A16" s="252" t="s">
        <v>844</v>
      </c>
      <c r="B16" s="252" t="s">
        <v>843</v>
      </c>
      <c r="C16" s="253">
        <v>1.1058802078681838E-2</v>
      </c>
      <c r="D16" s="253">
        <v>1.6878332873768525</v>
      </c>
    </row>
    <row r="17" spans="1:4" ht="21.75" customHeight="1">
      <c r="A17" s="252" t="s">
        <v>845</v>
      </c>
      <c r="B17" s="252" t="s">
        <v>846</v>
      </c>
      <c r="C17" s="253">
        <v>9.0646379945095695E-2</v>
      </c>
      <c r="D17" s="253">
        <v>7.2192776315112395E-2</v>
      </c>
    </row>
    <row r="18" spans="1:4" ht="21.75" customHeight="1">
      <c r="A18" s="252" t="s">
        <v>847</v>
      </c>
      <c r="B18" s="252" t="s">
        <v>848</v>
      </c>
      <c r="C18" s="253">
        <v>0</v>
      </c>
      <c r="D18" s="253">
        <v>0</v>
      </c>
    </row>
    <row r="19" spans="1:4" ht="21.75" customHeight="1">
      <c r="A19" s="252" t="s">
        <v>849</v>
      </c>
      <c r="B19" s="252" t="s">
        <v>850</v>
      </c>
      <c r="C19" s="253">
        <v>2.2941091181887099E-2</v>
      </c>
      <c r="D19" s="253">
        <v>1.9626754140624818</v>
      </c>
    </row>
    <row r="20" spans="1:4" ht="21.75" customHeight="1">
      <c r="A20" s="252" t="s">
        <v>851</v>
      </c>
      <c r="B20" s="252" t="s">
        <v>850</v>
      </c>
      <c r="C20" s="253">
        <v>0</v>
      </c>
      <c r="D20" s="253">
        <v>2.3195066093720715</v>
      </c>
    </row>
    <row r="21" spans="1:4" ht="21.75" customHeight="1">
      <c r="A21" s="252" t="s">
        <v>852</v>
      </c>
      <c r="B21" s="252" t="s">
        <v>853</v>
      </c>
      <c r="C21" s="253">
        <v>3.6754420628530501E-2</v>
      </c>
      <c r="D21" s="253">
        <v>0.42376972181484662</v>
      </c>
    </row>
    <row r="22" spans="1:4" ht="21.75" customHeight="1">
      <c r="A22" s="252" t="s">
        <v>854</v>
      </c>
      <c r="B22" s="252" t="s">
        <v>855</v>
      </c>
      <c r="C22" s="253">
        <v>0.57459448569938054</v>
      </c>
      <c r="D22" s="253">
        <v>7.0665080502374149</v>
      </c>
    </row>
    <row r="23" spans="1:4" ht="21.75" customHeight="1">
      <c r="A23" s="252" t="s">
        <v>856</v>
      </c>
      <c r="B23" s="252" t="s">
        <v>857</v>
      </c>
      <c r="C23" s="253">
        <v>0.49270924139881561</v>
      </c>
      <c r="D23" s="253">
        <v>2.2553254034373231</v>
      </c>
    </row>
    <row r="24" spans="1:4" ht="21.75" customHeight="1">
      <c r="A24" s="252" t="s">
        <v>858</v>
      </c>
      <c r="B24" s="252" t="s">
        <v>859</v>
      </c>
      <c r="C24" s="253">
        <v>0.22856196372483001</v>
      </c>
      <c r="D24" s="253">
        <v>2.5900898503081282</v>
      </c>
    </row>
    <row r="25" spans="1:4" ht="21.75" customHeight="1">
      <c r="A25" s="252" t="s">
        <v>860</v>
      </c>
      <c r="B25" s="252" t="s">
        <v>861</v>
      </c>
      <c r="C25" s="253">
        <v>4.47515989595915E-2</v>
      </c>
      <c r="D25" s="253">
        <v>4.788101321920709E-2</v>
      </c>
    </row>
    <row r="26" spans="1:4" ht="21.75" customHeight="1">
      <c r="A26" s="252" t="s">
        <v>862</v>
      </c>
      <c r="B26" s="252" t="s">
        <v>863</v>
      </c>
      <c r="C26" s="253">
        <v>3.4703426091442724E-2</v>
      </c>
      <c r="D26" s="253">
        <v>9.9641149420171132E-3</v>
      </c>
    </row>
    <row r="27" spans="1:4" ht="27.75" customHeight="1">
      <c r="A27" s="252" t="s">
        <v>864</v>
      </c>
      <c r="B27" s="252" t="s">
        <v>865</v>
      </c>
      <c r="C27" s="253">
        <v>0.427237137303974</v>
      </c>
      <c r="D27" s="253">
        <v>-4.2716622664940589</v>
      </c>
    </row>
    <row r="28" spans="1:4" ht="27.75" customHeight="1">
      <c r="A28" s="252" t="s">
        <v>866</v>
      </c>
      <c r="B28" s="252" t="s">
        <v>867</v>
      </c>
      <c r="C28" s="253">
        <v>1.2915328373517971</v>
      </c>
      <c r="D28" s="253">
        <v>5.0448180305976029</v>
      </c>
    </row>
    <row r="29" spans="1:4" ht="27.75" customHeight="1">
      <c r="A29" s="252" t="s">
        <v>868</v>
      </c>
      <c r="B29" s="252" t="s">
        <v>869</v>
      </c>
      <c r="C29" s="253">
        <v>7.6483260498931199E-2</v>
      </c>
      <c r="D29" s="253">
        <v>3.0967310898632787</v>
      </c>
    </row>
    <row r="30" spans="1:4" ht="27.75" customHeight="1">
      <c r="A30" s="252" t="s">
        <v>870</v>
      </c>
      <c r="B30" s="252" t="s">
        <v>871</v>
      </c>
      <c r="C30" s="253">
        <v>0.57134447694304835</v>
      </c>
      <c r="D30" s="253">
        <v>2.5594382316947399</v>
      </c>
    </row>
    <row r="31" spans="1:4" ht="27.75" customHeight="1">
      <c r="A31" s="252" t="s">
        <v>872</v>
      </c>
      <c r="B31" s="252" t="s">
        <v>873</v>
      </c>
      <c r="C31" s="253">
        <v>2.08315791523408</v>
      </c>
      <c r="D31" s="253">
        <v>53.096929565244636</v>
      </c>
    </row>
    <row r="32" spans="1:4" ht="27.75" customHeight="1">
      <c r="A32" s="252" t="s">
        <v>874</v>
      </c>
      <c r="B32" s="252" t="s">
        <v>875</v>
      </c>
      <c r="C32" s="253">
        <v>1.7089784252658393</v>
      </c>
      <c r="D32" s="253">
        <v>-4.4751804536359749</v>
      </c>
    </row>
    <row r="33" spans="1:4" ht="27.75" customHeight="1">
      <c r="A33" s="252" t="s">
        <v>876</v>
      </c>
      <c r="B33" s="252" t="s">
        <v>877</v>
      </c>
      <c r="C33" s="253">
        <v>0.54185634541808303</v>
      </c>
      <c r="D33" s="253">
        <v>3.4343176474277999</v>
      </c>
    </row>
    <row r="34" spans="1:4" ht="27.75" customHeight="1">
      <c r="A34" s="252" t="s">
        <v>878</v>
      </c>
      <c r="B34" s="252" t="s">
        <v>879</v>
      </c>
      <c r="C34" s="253">
        <v>-9.7148326664151963E-2</v>
      </c>
      <c r="D34" s="253">
        <v>-0.19582088693155986</v>
      </c>
    </row>
    <row r="35" spans="1:4" ht="27.75" customHeight="1">
      <c r="A35" s="252" t="s">
        <v>880</v>
      </c>
      <c r="B35" s="252" t="s">
        <v>881</v>
      </c>
      <c r="C35" s="253">
        <v>0.26236366642094944</v>
      </c>
      <c r="D35" s="253">
        <v>-1.9203333158391644</v>
      </c>
    </row>
    <row r="36" spans="1:4" ht="27.75" customHeight="1">
      <c r="A36" s="252" t="s">
        <v>882</v>
      </c>
      <c r="B36" s="252" t="s">
        <v>883</v>
      </c>
      <c r="C36" s="253">
        <v>3.721188303904964</v>
      </c>
      <c r="D36" s="253">
        <v>4.7933557707078327</v>
      </c>
    </row>
    <row r="37" spans="1:4" ht="27.75" customHeight="1">
      <c r="A37" s="252" t="s">
        <v>884</v>
      </c>
      <c r="B37" s="252" t="s">
        <v>885</v>
      </c>
      <c r="C37" s="253">
        <v>0.12544232805270206</v>
      </c>
      <c r="D37" s="253">
        <v>-0.47117577918145093</v>
      </c>
    </row>
    <row r="38" spans="1:4" ht="27.75" customHeight="1">
      <c r="A38" s="252" t="s">
        <v>886</v>
      </c>
      <c r="B38" s="252" t="s">
        <v>887</v>
      </c>
      <c r="C38" s="253">
        <v>3.5095718555335695</v>
      </c>
      <c r="D38" s="253">
        <v>6.8954075626988578</v>
      </c>
    </row>
    <row r="39" spans="1:4" ht="27.75" customHeight="1">
      <c r="A39" s="252" t="s">
        <v>888</v>
      </c>
      <c r="B39" s="252" t="s">
        <v>889</v>
      </c>
      <c r="C39" s="253">
        <v>1.0094014864964671</v>
      </c>
      <c r="D39" s="253">
        <v>-4.0812464045272856</v>
      </c>
    </row>
    <row r="40" spans="1:4" ht="27.75" customHeight="1">
      <c r="A40" s="252" t="s">
        <v>890</v>
      </c>
      <c r="B40" s="252" t="s">
        <v>891</v>
      </c>
      <c r="C40" s="253">
        <v>0.491668944056944</v>
      </c>
      <c r="D40" s="253">
        <v>0.94280335689731598</v>
      </c>
    </row>
    <row r="41" spans="1:4" ht="27.75" customHeight="1">
      <c r="A41" s="252" t="s">
        <v>892</v>
      </c>
      <c r="B41" s="252" t="s">
        <v>893</v>
      </c>
      <c r="C41" s="253">
        <v>5.3709728246791405E-2</v>
      </c>
      <c r="D41" s="253">
        <v>1.7476805229956318</v>
      </c>
    </row>
    <row r="42" spans="1:4" ht="27.75" customHeight="1">
      <c r="A42" s="252" t="s">
        <v>894</v>
      </c>
      <c r="B42" s="252" t="s">
        <v>895</v>
      </c>
      <c r="C42" s="253">
        <v>0.10074540633422491</v>
      </c>
      <c r="D42" s="253">
        <v>2.59213897619393</v>
      </c>
    </row>
    <row r="43" spans="1:4" ht="27.75" customHeight="1">
      <c r="A43" s="252" t="s">
        <v>896</v>
      </c>
      <c r="B43" s="252" t="s">
        <v>897</v>
      </c>
      <c r="C43" s="253">
        <v>0</v>
      </c>
      <c r="D43" s="253">
        <v>0</v>
      </c>
    </row>
    <row r="44" spans="1:4" ht="27.75" customHeight="1">
      <c r="A44" s="252" t="s">
        <v>898</v>
      </c>
      <c r="B44" s="252" t="s">
        <v>899</v>
      </c>
      <c r="C44" s="253">
        <v>2.2863279533376999</v>
      </c>
      <c r="D44" s="253">
        <v>11.096043093993499</v>
      </c>
    </row>
    <row r="45" spans="1:4" ht="27.75" customHeight="1">
      <c r="A45" s="252" t="s">
        <v>900</v>
      </c>
      <c r="B45" s="252" t="s">
        <v>901</v>
      </c>
      <c r="C45" s="253">
        <v>0.84928659450887556</v>
      </c>
      <c r="D45" s="253">
        <v>7.0063705177088327</v>
      </c>
    </row>
    <row r="46" spans="1:4" ht="27.75" customHeight="1">
      <c r="A46" s="252" t="s">
        <v>902</v>
      </c>
      <c r="B46" s="252" t="s">
        <v>903</v>
      </c>
      <c r="C46" s="253">
        <v>-0.23544316216560413</v>
      </c>
      <c r="D46" s="253">
        <v>11.264114215873379</v>
      </c>
    </row>
    <row r="47" spans="1:4" ht="27.75" customHeight="1">
      <c r="A47" s="252" t="s">
        <v>904</v>
      </c>
      <c r="B47" s="252" t="s">
        <v>905</v>
      </c>
      <c r="C47" s="253">
        <v>-0.25005043261593901</v>
      </c>
      <c r="D47" s="253">
        <v>1.5958731831927047</v>
      </c>
    </row>
    <row r="48" spans="1:4" ht="27.75" customHeight="1">
      <c r="A48" s="252" t="s">
        <v>906</v>
      </c>
      <c r="B48" s="252" t="s">
        <v>907</v>
      </c>
      <c r="C48" s="253">
        <v>7.7464803578539201E-2</v>
      </c>
      <c r="D48" s="253">
        <v>0.76156797152680922</v>
      </c>
    </row>
    <row r="49" spans="1:4" ht="27.75" customHeight="1">
      <c r="A49" s="252" t="s">
        <v>908</v>
      </c>
      <c r="B49" s="252" t="s">
        <v>909</v>
      </c>
      <c r="C49" s="253">
        <v>0</v>
      </c>
      <c r="D49" s="253">
        <v>0</v>
      </c>
    </row>
    <row r="50" spans="1:4" ht="27.75" customHeight="1">
      <c r="A50" s="252" t="s">
        <v>910</v>
      </c>
      <c r="B50" s="252" t="s">
        <v>909</v>
      </c>
      <c r="C50" s="253">
        <v>0</v>
      </c>
      <c r="D50" s="253">
        <v>0</v>
      </c>
    </row>
    <row r="51" spans="1:4" ht="27.75" customHeight="1">
      <c r="A51" s="252" t="s">
        <v>911</v>
      </c>
      <c r="B51" s="252" t="s">
        <v>912</v>
      </c>
      <c r="C51" s="253">
        <v>1.490396367756639</v>
      </c>
      <c r="D51" s="253">
        <v>-4.2696933203275096</v>
      </c>
    </row>
    <row r="52" spans="1:4" ht="27.75" customHeight="1">
      <c r="A52" s="252" t="s">
        <v>913</v>
      </c>
      <c r="B52" s="252" t="s">
        <v>914</v>
      </c>
      <c r="C52" s="253">
        <v>1.4583397809582535</v>
      </c>
      <c r="D52" s="253">
        <v>2.0790436644671138</v>
      </c>
    </row>
    <row r="53" spans="1:4" ht="27.75" customHeight="1">
      <c r="A53" s="252" t="s">
        <v>915</v>
      </c>
      <c r="B53" s="252" t="s">
        <v>916</v>
      </c>
      <c r="C53" s="253">
        <v>0.25812490728058274</v>
      </c>
      <c r="D53" s="253">
        <v>17.720294111434047</v>
      </c>
    </row>
    <row r="54" spans="1:4" ht="27.75" customHeight="1">
      <c r="A54" s="252" t="s">
        <v>917</v>
      </c>
      <c r="B54" s="252" t="s">
        <v>916</v>
      </c>
      <c r="C54" s="253">
        <v>0.15617304700113979</v>
      </c>
      <c r="D54" s="253">
        <v>6.2483482312898913</v>
      </c>
    </row>
    <row r="55" spans="1:4" ht="27.75" customHeight="1">
      <c r="A55" s="252" t="s">
        <v>918</v>
      </c>
      <c r="B55" s="252" t="s">
        <v>919</v>
      </c>
      <c r="C55" s="253">
        <v>1.4400081497678179</v>
      </c>
      <c r="D55" s="253">
        <v>6.6229481100926595</v>
      </c>
    </row>
    <row r="56" spans="1:4" ht="27.75" customHeight="1">
      <c r="A56" s="252" t="s">
        <v>920</v>
      </c>
      <c r="B56" s="252" t="s">
        <v>921</v>
      </c>
      <c r="C56" s="253">
        <v>0.33090649470219419</v>
      </c>
      <c r="D56" s="253">
        <v>-2.3283796475419365</v>
      </c>
    </row>
    <row r="57" spans="1:4" ht="27.75" customHeight="1">
      <c r="A57" s="252" t="s">
        <v>922</v>
      </c>
      <c r="B57" s="252" t="s">
        <v>923</v>
      </c>
      <c r="C57" s="253">
        <v>0.69460823861266852</v>
      </c>
      <c r="D57" s="253">
        <v>6.4345478466898536</v>
      </c>
    </row>
    <row r="58" spans="1:4" ht="27.75" customHeight="1">
      <c r="A58" s="252" t="s">
        <v>924</v>
      </c>
      <c r="B58" s="252" t="s">
        <v>925</v>
      </c>
      <c r="C58" s="253">
        <v>5.6882211269633345</v>
      </c>
      <c r="D58" s="253">
        <v>-0.80165455503697292</v>
      </c>
    </row>
    <row r="59" spans="1:4" ht="27.75" customHeight="1">
      <c r="A59" s="252" t="s">
        <v>926</v>
      </c>
      <c r="B59" s="252" t="s">
        <v>925</v>
      </c>
      <c r="C59" s="253">
        <v>5.1147861495987925</v>
      </c>
      <c r="D59" s="253">
        <v>-0.91971047258609406</v>
      </c>
    </row>
    <row r="60" spans="1:4" ht="27.75" customHeight="1">
      <c r="A60" s="252" t="s">
        <v>927</v>
      </c>
      <c r="B60" s="252" t="s">
        <v>928</v>
      </c>
      <c r="C60" s="253">
        <v>3.9444995337464799</v>
      </c>
      <c r="D60" s="253">
        <v>3.5622115666041867</v>
      </c>
    </row>
    <row r="61" spans="1:4" ht="27.75" customHeight="1">
      <c r="A61" s="252" t="s">
        <v>929</v>
      </c>
      <c r="B61" s="252" t="s">
        <v>930</v>
      </c>
      <c r="C61" s="253">
        <v>1.810352175779383</v>
      </c>
      <c r="D61" s="253">
        <v>1.5812685800604189</v>
      </c>
    </row>
    <row r="62" spans="1:4" ht="27.75" customHeight="1">
      <c r="A62" s="252" t="s">
        <v>931</v>
      </c>
      <c r="B62" s="252" t="s">
        <v>932</v>
      </c>
      <c r="C62" s="253">
        <v>0.35080969155667119</v>
      </c>
      <c r="D62" s="253">
        <v>-0.50983653951100849</v>
      </c>
    </row>
    <row r="63" spans="1:4" ht="27.75" customHeight="1">
      <c r="A63" s="252" t="s">
        <v>933</v>
      </c>
      <c r="B63" s="252" t="s">
        <v>934</v>
      </c>
      <c r="C63" s="253">
        <v>2.7645858440636002E-3</v>
      </c>
      <c r="D63" s="253">
        <v>3.4103060182225031E-2</v>
      </c>
    </row>
    <row r="64" spans="1:4" ht="27.75" customHeight="1">
      <c r="A64" s="252" t="s">
        <v>935</v>
      </c>
      <c r="B64" s="252" t="s">
        <v>936</v>
      </c>
      <c r="C64" s="253">
        <v>7.5146443364313809E-2</v>
      </c>
      <c r="D64" s="253">
        <v>-5.3703284705039271</v>
      </c>
    </row>
    <row r="65" spans="1:4" ht="27.75" customHeight="1">
      <c r="A65" s="252" t="s">
        <v>937</v>
      </c>
      <c r="B65" s="252" t="s">
        <v>938</v>
      </c>
      <c r="C65" s="253">
        <v>2.8442973763785089</v>
      </c>
      <c r="D65" s="253">
        <v>-2.508572879286576</v>
      </c>
    </row>
    <row r="66" spans="1:4" ht="27.75" customHeight="1">
      <c r="A66" s="252" t="s">
        <v>939</v>
      </c>
      <c r="B66" s="252" t="s">
        <v>940</v>
      </c>
      <c r="C66" s="253">
        <v>0.45329605525207539</v>
      </c>
      <c r="D66" s="253">
        <v>-2.1611509564138651</v>
      </c>
    </row>
    <row r="67" spans="1:4" ht="27.75" customHeight="1">
      <c r="A67" s="252" t="s">
        <v>941</v>
      </c>
      <c r="B67" s="252" t="s">
        <v>942</v>
      </c>
      <c r="C67" s="253">
        <v>0.4904589875075977</v>
      </c>
      <c r="D67" s="253">
        <v>2.3043109275001328</v>
      </c>
    </row>
    <row r="68" spans="1:4" ht="27.75" customHeight="1">
      <c r="A68" s="252" t="s">
        <v>943</v>
      </c>
      <c r="B68" s="252" t="s">
        <v>944</v>
      </c>
      <c r="C68" s="253">
        <v>0.33288918868564266</v>
      </c>
      <c r="D68" s="253">
        <v>-1.169539486700403</v>
      </c>
    </row>
    <row r="69" spans="1:4" ht="27.75" customHeight="1">
      <c r="A69" s="252" t="s">
        <v>945</v>
      </c>
      <c r="B69" s="252" t="s">
        <v>944</v>
      </c>
      <c r="C69" s="253">
        <v>0.12613861390090281</v>
      </c>
      <c r="D69" s="253">
        <v>-1.0199027188032364</v>
      </c>
    </row>
    <row r="70" spans="1:4" ht="27.75" customHeight="1">
      <c r="A70" s="252" t="s">
        <v>946</v>
      </c>
      <c r="B70" s="252" t="s">
        <v>947</v>
      </c>
      <c r="C70" s="253">
        <v>0</v>
      </c>
      <c r="D70" s="253">
        <v>0</v>
      </c>
    </row>
    <row r="71" spans="1:4" ht="27.75" customHeight="1">
      <c r="A71" s="252" t="s">
        <v>948</v>
      </c>
      <c r="B71" s="252" t="s">
        <v>949</v>
      </c>
      <c r="C71" s="253">
        <v>3.0550319971156332</v>
      </c>
      <c r="D71" s="253">
        <v>6.3170315279831746</v>
      </c>
    </row>
    <row r="72" spans="1:4" ht="27.75" customHeight="1">
      <c r="A72" s="252" t="s">
        <v>950</v>
      </c>
      <c r="B72" s="252" t="s">
        <v>951</v>
      </c>
      <c r="C72" s="253">
        <v>5.5019279601518836</v>
      </c>
      <c r="D72" s="253">
        <v>4.9917182879299915E-3</v>
      </c>
    </row>
    <row r="73" spans="1:4" ht="27.75" customHeight="1">
      <c r="A73" s="252" t="s">
        <v>952</v>
      </c>
      <c r="B73" s="252" t="s">
        <v>951</v>
      </c>
      <c r="C73" s="253">
        <v>5.4637113027402364</v>
      </c>
      <c r="D73" s="253">
        <v>4.6322017595858966E-3</v>
      </c>
    </row>
    <row r="74" spans="1:4" ht="27.75" customHeight="1">
      <c r="A74" s="252" t="s">
        <v>953</v>
      </c>
      <c r="B74" s="252" t="s">
        <v>954</v>
      </c>
      <c r="C74" s="253">
        <v>0.17883581872484738</v>
      </c>
      <c r="D74" s="253">
        <v>3.9633260626577584</v>
      </c>
    </row>
    <row r="75" spans="1:4" ht="27.75" customHeight="1">
      <c r="A75" s="252" t="s">
        <v>955</v>
      </c>
      <c r="B75" s="252" t="s">
        <v>956</v>
      </c>
      <c r="C75" s="253">
        <v>0.92158025874478211</v>
      </c>
      <c r="D75" s="253">
        <v>0</v>
      </c>
    </row>
    <row r="76" spans="1:4" ht="27.75" customHeight="1">
      <c r="A76" s="252" t="s">
        <v>957</v>
      </c>
      <c r="B76" s="252" t="s">
        <v>958</v>
      </c>
      <c r="C76" s="253">
        <v>0.79662385517761702</v>
      </c>
      <c r="D76" s="253">
        <v>-0.23553270332303056</v>
      </c>
    </row>
    <row r="77" spans="1:4" ht="27.75" customHeight="1">
      <c r="A77" s="252" t="s">
        <v>959</v>
      </c>
      <c r="B77" s="252" t="s">
        <v>960</v>
      </c>
      <c r="C77" s="253">
        <v>-3.8221597200100654E-2</v>
      </c>
      <c r="D77" s="253">
        <v>-7.0669203851372236E-2</v>
      </c>
    </row>
    <row r="78" spans="1:4" ht="27.75" customHeight="1">
      <c r="A78" s="252" t="s">
        <v>961</v>
      </c>
      <c r="B78" s="252" t="s">
        <v>960</v>
      </c>
      <c r="C78" s="253">
        <v>0.12109492310445252</v>
      </c>
      <c r="D78" s="253">
        <v>8.0772880119985041E-2</v>
      </c>
    </row>
    <row r="79" spans="1:4" ht="27.75" customHeight="1">
      <c r="A79" s="252" t="s">
        <v>962</v>
      </c>
      <c r="B79" s="252" t="s">
        <v>963</v>
      </c>
      <c r="C79" s="253">
        <v>1.3431146679256341</v>
      </c>
      <c r="D79" s="253">
        <v>12.156092442976925</v>
      </c>
    </row>
    <row r="80" spans="1:4" ht="27.75" customHeight="1">
      <c r="A80" s="252" t="s">
        <v>964</v>
      </c>
      <c r="B80" s="252" t="s">
        <v>965</v>
      </c>
      <c r="C80" s="253">
        <v>6.4254596714854702E-3</v>
      </c>
      <c r="D80" s="253">
        <v>-2.5192216081203998E-2</v>
      </c>
    </row>
    <row r="81" spans="1:4" ht="27.75" customHeight="1">
      <c r="A81" s="252" t="s">
        <v>966</v>
      </c>
      <c r="B81" s="252" t="s">
        <v>967</v>
      </c>
      <c r="C81" s="253">
        <v>1.9695374544729731</v>
      </c>
      <c r="D81" s="253">
        <v>0</v>
      </c>
    </row>
    <row r="82" spans="1:4" ht="27.75" customHeight="1">
      <c r="A82" s="252" t="s">
        <v>968</v>
      </c>
      <c r="B82" s="252" t="s">
        <v>969</v>
      </c>
      <c r="C82" s="253">
        <v>-0.692651720011074</v>
      </c>
      <c r="D82" s="253">
        <v>-1.3649423159363474</v>
      </c>
    </row>
    <row r="83" spans="1:4" ht="27.75" customHeight="1">
      <c r="A83" s="252" t="s">
        <v>970</v>
      </c>
      <c r="B83" s="252" t="s">
        <v>971</v>
      </c>
      <c r="C83" s="253">
        <v>0.22755852424263551</v>
      </c>
      <c r="D83" s="253">
        <v>6.045710309378366E-3</v>
      </c>
    </row>
    <row r="84" spans="1:4" ht="27.75" customHeight="1">
      <c r="A84" s="252" t="s">
        <v>972</v>
      </c>
      <c r="B84" s="252" t="s">
        <v>973</v>
      </c>
      <c r="C84" s="253">
        <v>0.258778227717054</v>
      </c>
      <c r="D84" s="253">
        <v>29.3313784579077</v>
      </c>
    </row>
    <row r="85" spans="1:4" ht="27.75" customHeight="1">
      <c r="A85" s="252" t="s">
        <v>974</v>
      </c>
      <c r="B85" s="252" t="s">
        <v>975</v>
      </c>
      <c r="C85" s="253">
        <v>0.87339167109603832</v>
      </c>
      <c r="D85" s="253">
        <v>-0.36726555094973767</v>
      </c>
    </row>
    <row r="86" spans="1:4" ht="27.75" customHeight="1">
      <c r="A86" s="252" t="s">
        <v>976</v>
      </c>
      <c r="B86" s="252" t="s">
        <v>977</v>
      </c>
      <c r="C86" s="253">
        <v>1.1576016849734909</v>
      </c>
      <c r="D86" s="253">
        <v>0</v>
      </c>
    </row>
    <row r="87" spans="1:4" ht="27.75" customHeight="1">
      <c r="A87" s="252" t="s">
        <v>978</v>
      </c>
      <c r="B87" s="252" t="s">
        <v>979</v>
      </c>
      <c r="C87" s="253">
        <v>2.6247941307433393</v>
      </c>
      <c r="D87" s="253">
        <v>9.7611659869318359</v>
      </c>
    </row>
    <row r="88" spans="1:4" ht="27.75" customHeight="1">
      <c r="A88" s="252" t="s">
        <v>980</v>
      </c>
      <c r="B88" s="252" t="s">
        <v>981</v>
      </c>
      <c r="C88" s="253">
        <v>-2.8257645126875919</v>
      </c>
      <c r="D88" s="253">
        <v>-1.7624121450679548</v>
      </c>
    </row>
    <row r="89" spans="1:4" ht="27.75" customHeight="1">
      <c r="A89" s="252" t="s">
        <v>982</v>
      </c>
      <c r="B89" s="252" t="s">
        <v>981</v>
      </c>
      <c r="C89" s="253">
        <v>-2.4477852584576061</v>
      </c>
      <c r="D89" s="253">
        <v>-0.86223223565578655</v>
      </c>
    </row>
    <row r="90" spans="1:4" ht="27.75" customHeight="1">
      <c r="A90" s="252" t="s">
        <v>983</v>
      </c>
      <c r="B90" s="252" t="s">
        <v>984</v>
      </c>
      <c r="C90" s="253">
        <v>0.21534561145968958</v>
      </c>
      <c r="D90" s="253">
        <v>0</v>
      </c>
    </row>
    <row r="91" spans="1:4" ht="27.75" customHeight="1">
      <c r="A91" s="252" t="s">
        <v>985</v>
      </c>
      <c r="B91" s="252" t="s">
        <v>984</v>
      </c>
      <c r="C91" s="253">
        <v>0.38232727284946216</v>
      </c>
      <c r="D91" s="253">
        <v>-9.1961050723368132E-3</v>
      </c>
    </row>
    <row r="92" spans="1:4" ht="27.75" customHeight="1">
      <c r="A92" s="252" t="s">
        <v>986</v>
      </c>
      <c r="B92" s="252" t="s">
        <v>987</v>
      </c>
      <c r="C92" s="253">
        <v>2.5265046613313991</v>
      </c>
      <c r="D92" s="253">
        <v>-0.14858050401848377</v>
      </c>
    </row>
    <row r="93" spans="1:4" ht="27.75" customHeight="1">
      <c r="A93" s="252" t="s">
        <v>988</v>
      </c>
      <c r="B93" s="252" t="s">
        <v>987</v>
      </c>
      <c r="C93" s="253">
        <v>2.5043497780669646</v>
      </c>
      <c r="D93" s="253">
        <v>-0.14876184195332964</v>
      </c>
    </row>
    <row r="94" spans="1:4" ht="27.75" customHeight="1">
      <c r="A94" s="252" t="s">
        <v>989</v>
      </c>
      <c r="B94" s="252" t="s">
        <v>990</v>
      </c>
      <c r="C94" s="253">
        <v>1.5804455996374012</v>
      </c>
      <c r="D94" s="253">
        <v>5.3067680532032924E-3</v>
      </c>
    </row>
    <row r="95" spans="1:4" ht="27.75" customHeight="1">
      <c r="A95" s="252" t="s">
        <v>991</v>
      </c>
      <c r="B95" s="252" t="s">
        <v>990</v>
      </c>
      <c r="C95" s="253">
        <v>1.5595012036768279</v>
      </c>
      <c r="D95" s="253">
        <v>5.1404898980242919E-3</v>
      </c>
    </row>
    <row r="96" spans="1:4" ht="27.75" customHeight="1">
      <c r="A96" s="252" t="s">
        <v>992</v>
      </c>
      <c r="B96" s="252" t="s">
        <v>993</v>
      </c>
      <c r="C96" s="253">
        <v>0.23357769161639821</v>
      </c>
      <c r="D96" s="253">
        <v>4.6689082879369653E-2</v>
      </c>
    </row>
    <row r="97" spans="1:4" ht="27.75" customHeight="1">
      <c r="A97" s="252" t="s">
        <v>994</v>
      </c>
      <c r="B97" s="252" t="s">
        <v>995</v>
      </c>
      <c r="C97" s="253">
        <v>2.23383978089797</v>
      </c>
      <c r="D97" s="253">
        <v>30.050336888944553</v>
      </c>
    </row>
    <row r="98" spans="1:4" ht="27.75" customHeight="1">
      <c r="A98" s="252" t="s">
        <v>996</v>
      </c>
      <c r="B98" s="252" t="s">
        <v>997</v>
      </c>
      <c r="C98" s="253">
        <v>4.1922188568335628</v>
      </c>
      <c r="D98" s="253">
        <v>-0.29888340802820856</v>
      </c>
    </row>
    <row r="99" spans="1:4" ht="27.75" customHeight="1">
      <c r="A99" s="252" t="s">
        <v>998</v>
      </c>
      <c r="B99" s="252" t="s">
        <v>997</v>
      </c>
      <c r="C99" s="253">
        <v>4.3546511074215566</v>
      </c>
      <c r="D99" s="253">
        <v>-0.28408891139069681</v>
      </c>
    </row>
    <row r="100" spans="1:4" ht="27.75" customHeight="1">
      <c r="A100" s="252" t="s">
        <v>999</v>
      </c>
      <c r="B100" s="252" t="s">
        <v>1000</v>
      </c>
      <c r="C100" s="253">
        <v>7.4536482494251999E-4</v>
      </c>
      <c r="D100" s="253">
        <v>0</v>
      </c>
    </row>
    <row r="101" spans="1:4" ht="27.75" customHeight="1">
      <c r="A101" s="252" t="s">
        <v>1001</v>
      </c>
      <c r="B101" s="252" t="s">
        <v>1000</v>
      </c>
      <c r="C101" s="253">
        <v>8.1762063014031105E-4</v>
      </c>
      <c r="D101" s="253">
        <v>0</v>
      </c>
    </row>
    <row r="102" spans="1:4" ht="27.75" customHeight="1">
      <c r="A102" s="252" t="s">
        <v>1002</v>
      </c>
      <c r="B102" s="252" t="s">
        <v>1003</v>
      </c>
      <c r="C102" s="253">
        <v>0</v>
      </c>
      <c r="D102" s="253">
        <v>0</v>
      </c>
    </row>
    <row r="103" spans="1:4" ht="27.75" customHeight="1">
      <c r="A103" s="252" t="s">
        <v>1004</v>
      </c>
      <c r="B103" s="252" t="s">
        <v>1005</v>
      </c>
      <c r="C103" s="253">
        <v>-0.218568702781132</v>
      </c>
      <c r="D103" s="253">
        <v>-0.4829389085199341</v>
      </c>
    </row>
    <row r="104" spans="1:4" ht="27.75" customHeight="1">
      <c r="A104" s="252" t="s">
        <v>1006</v>
      </c>
      <c r="B104" s="252" t="s">
        <v>1007</v>
      </c>
      <c r="C104" s="253">
        <v>1.15674460239849</v>
      </c>
      <c r="D104" s="253">
        <v>0</v>
      </c>
    </row>
    <row r="105" spans="1:4" ht="27.75" customHeight="1">
      <c r="A105" s="252" t="s">
        <v>1008</v>
      </c>
      <c r="B105" s="252" t="s">
        <v>1009</v>
      </c>
      <c r="C105" s="253">
        <v>1.1952298879557378E-2</v>
      </c>
      <c r="D105" s="253">
        <v>9.6921146237443495E-2</v>
      </c>
    </row>
    <row r="106" spans="1:4" ht="27.75" customHeight="1">
      <c r="A106" s="252" t="s">
        <v>1010</v>
      </c>
      <c r="B106" s="252" t="s">
        <v>1011</v>
      </c>
      <c r="C106" s="253">
        <v>1.9688485533917399</v>
      </c>
      <c r="D106" s="253">
        <v>0.28332450355258931</v>
      </c>
    </row>
    <row r="107" spans="1:4" ht="27.75" customHeight="1">
      <c r="A107" s="252" t="s">
        <v>1012</v>
      </c>
      <c r="B107" s="252" t="s">
        <v>1013</v>
      </c>
      <c r="C107" s="253">
        <v>3.9032121553672916E-3</v>
      </c>
      <c r="D107" s="253">
        <v>1.6054105557923124</v>
      </c>
    </row>
    <row r="108" spans="1:4" ht="27.75" customHeight="1">
      <c r="A108" s="252" t="s">
        <v>1014</v>
      </c>
      <c r="B108" s="252" t="s">
        <v>1015</v>
      </c>
      <c r="C108" s="253">
        <v>1.2748628810323148</v>
      </c>
      <c r="D108" s="253">
        <v>7.6410688810981018</v>
      </c>
    </row>
    <row r="109" spans="1:4" ht="27.75" customHeight="1">
      <c r="A109" s="252" t="s">
        <v>1016</v>
      </c>
      <c r="B109" s="252" t="s">
        <v>1017</v>
      </c>
      <c r="C109" s="253">
        <v>0.83772447814095208</v>
      </c>
      <c r="D109" s="253">
        <v>-0.72626363655783177</v>
      </c>
    </row>
    <row r="110" spans="1:4" ht="27.75" customHeight="1">
      <c r="A110" s="252" t="s">
        <v>1018</v>
      </c>
      <c r="B110" s="252" t="s">
        <v>1019</v>
      </c>
      <c r="C110" s="253">
        <v>0.47629926363966429</v>
      </c>
      <c r="D110" s="253">
        <v>-5.076806726472098</v>
      </c>
    </row>
    <row r="111" spans="1:4" ht="27.75" customHeight="1">
      <c r="A111" s="252" t="s">
        <v>1020</v>
      </c>
      <c r="B111" s="252" t="s">
        <v>1021</v>
      </c>
      <c r="C111" s="253">
        <v>0</v>
      </c>
      <c r="D111" s="253">
        <v>-1.4185491657850206E-2</v>
      </c>
    </row>
    <row r="112" spans="1:4" ht="27.75" customHeight="1">
      <c r="A112" s="252" t="s">
        <v>1022</v>
      </c>
      <c r="B112" s="252" t="s">
        <v>1023</v>
      </c>
      <c r="C112" s="253">
        <v>-1.1460131359471439E-2</v>
      </c>
      <c r="D112" s="253">
        <v>-3.605760604308483E-3</v>
      </c>
    </row>
    <row r="113" spans="1:4" ht="27.75" customHeight="1">
      <c r="A113" s="252" t="s">
        <v>1024</v>
      </c>
      <c r="B113" s="252" t="s">
        <v>1025</v>
      </c>
      <c r="C113" s="253">
        <v>9.0809142865057507E-2</v>
      </c>
      <c r="D113" s="253">
        <v>6.6363473907644299E-2</v>
      </c>
    </row>
    <row r="114" spans="1:4" ht="27.75" customHeight="1">
      <c r="A114" s="252" t="s">
        <v>1026</v>
      </c>
      <c r="B114" s="252" t="s">
        <v>1025</v>
      </c>
      <c r="C114" s="253">
        <v>0</v>
      </c>
      <c r="D114" s="253">
        <v>0</v>
      </c>
    </row>
    <row r="115" spans="1:4" ht="27.75" customHeight="1">
      <c r="A115" s="252" t="s">
        <v>1027</v>
      </c>
      <c r="B115" s="252" t="s">
        <v>1028</v>
      </c>
      <c r="C115" s="253">
        <v>-6.7971186779366796E-2</v>
      </c>
      <c r="D115" s="253">
        <v>0.54972811110652531</v>
      </c>
    </row>
    <row r="116" spans="1:4" ht="27.75" customHeight="1">
      <c r="A116" s="252" t="s">
        <v>1029</v>
      </c>
      <c r="B116" s="252" t="s">
        <v>1030</v>
      </c>
      <c r="C116" s="253">
        <v>3.0832455819765903</v>
      </c>
      <c r="D116" s="253">
        <v>15.340043978448225</v>
      </c>
    </row>
    <row r="117" spans="1:4" ht="27.75" customHeight="1">
      <c r="A117" s="252" t="s">
        <v>1031</v>
      </c>
      <c r="B117" s="252" t="s">
        <v>1032</v>
      </c>
      <c r="C117" s="253">
        <v>3.4250011566948415</v>
      </c>
      <c r="D117" s="253">
        <v>4.9247556565938186</v>
      </c>
    </row>
    <row r="118" spans="1:4" ht="27.75" customHeight="1">
      <c r="A118" s="252" t="s">
        <v>1033</v>
      </c>
      <c r="B118" s="252" t="s">
        <v>1034</v>
      </c>
      <c r="C118" s="253">
        <v>1.1359344414575583</v>
      </c>
      <c r="D118" s="253">
        <v>0.33229104556346734</v>
      </c>
    </row>
    <row r="119" spans="1:4" ht="27.75" customHeight="1">
      <c r="A119" s="252" t="s">
        <v>1035</v>
      </c>
      <c r="B119" s="252" t="s">
        <v>1036</v>
      </c>
      <c r="C119" s="253">
        <v>0.84901562633967598</v>
      </c>
      <c r="D119" s="253">
        <v>4.5258284939003071</v>
      </c>
    </row>
    <row r="120" spans="1:4" ht="27.75" customHeight="1">
      <c r="A120" s="252" t="s">
        <v>1037</v>
      </c>
      <c r="B120" s="252" t="s">
        <v>1038</v>
      </c>
      <c r="C120" s="253">
        <v>0.1875558697213783</v>
      </c>
      <c r="D120" s="253">
        <v>3.5158071180505606</v>
      </c>
    </row>
    <row r="121" spans="1:4" ht="27.75" customHeight="1">
      <c r="A121" s="252" t="s">
        <v>1039</v>
      </c>
      <c r="B121" s="252" t="s">
        <v>1040</v>
      </c>
      <c r="C121" s="253">
        <v>0.6846785830711799</v>
      </c>
      <c r="D121" s="253">
        <v>4.8843329702678391</v>
      </c>
    </row>
    <row r="122" spans="1:4" ht="27.75" customHeight="1">
      <c r="A122" s="252" t="s">
        <v>1041</v>
      </c>
      <c r="B122" s="252" t="s">
        <v>1042</v>
      </c>
      <c r="C122" s="253">
        <v>0.6</v>
      </c>
      <c r="D122" s="253">
        <v>7.6</v>
      </c>
    </row>
    <row r="123" spans="1:4" ht="27.75" customHeight="1">
      <c r="A123" s="252" t="s">
        <v>1043</v>
      </c>
      <c r="B123" s="252" t="s">
        <v>1044</v>
      </c>
      <c r="C123" s="253">
        <v>-0.17316730438238528</v>
      </c>
      <c r="D123" s="253">
        <v>-0.32278630620489812</v>
      </c>
    </row>
    <row r="124" spans="1:4" ht="27.75" customHeight="1">
      <c r="A124" s="252" t="s">
        <v>1045</v>
      </c>
      <c r="B124" s="252" t="s">
        <v>1046</v>
      </c>
      <c r="C124" s="253">
        <v>0.1513908171377594</v>
      </c>
      <c r="D124" s="253">
        <v>2.8063577304331182</v>
      </c>
    </row>
    <row r="125" spans="1:4" ht="27.75" customHeight="1">
      <c r="A125" s="252" t="s">
        <v>1047</v>
      </c>
      <c r="B125" s="252" t="s">
        <v>1048</v>
      </c>
      <c r="C125" s="253">
        <v>2.9044153479000103</v>
      </c>
      <c r="D125" s="253">
        <v>12.854602630983862</v>
      </c>
    </row>
    <row r="126" spans="1:4" ht="27.75" customHeight="1">
      <c r="A126" s="252" t="s">
        <v>1049</v>
      </c>
      <c r="B126" s="252" t="s">
        <v>1050</v>
      </c>
      <c r="C126" s="253">
        <v>2.5419384035914199</v>
      </c>
      <c r="D126" s="253">
        <v>11.840999810401328</v>
      </c>
    </row>
    <row r="127" spans="1:4" ht="27.75" customHeight="1">
      <c r="A127" s="252" t="s">
        <v>1051</v>
      </c>
      <c r="B127" s="252" t="s">
        <v>1052</v>
      </c>
      <c r="C127" s="253">
        <v>2.3908889982843702</v>
      </c>
      <c r="D127" s="253">
        <v>22.277350214713604</v>
      </c>
    </row>
    <row r="128" spans="1:4" ht="27.75" customHeight="1">
      <c r="A128" s="252" t="s">
        <v>1053</v>
      </c>
      <c r="B128" s="252" t="s">
        <v>1054</v>
      </c>
      <c r="C128" s="253">
        <v>1.092015628099432</v>
      </c>
      <c r="D128" s="253">
        <v>0.80254042198782316</v>
      </c>
    </row>
    <row r="129" spans="1:4" ht="27.75" customHeight="1">
      <c r="A129" s="252" t="s">
        <v>1055</v>
      </c>
      <c r="B129" s="252" t="s">
        <v>1056</v>
      </c>
      <c r="C129" s="253">
        <v>0.1554934843006342</v>
      </c>
      <c r="D129" s="253">
        <v>1.3381654876665172</v>
      </c>
    </row>
    <row r="130" spans="1:4" ht="27.75" customHeight="1">
      <c r="A130" s="252" t="s">
        <v>1057</v>
      </c>
      <c r="B130" s="252" t="s">
        <v>1056</v>
      </c>
      <c r="C130" s="253">
        <v>1.30136189869273</v>
      </c>
      <c r="D130" s="253">
        <v>2.3996264740073023</v>
      </c>
    </row>
    <row r="131" spans="1:4" ht="27.75" customHeight="1">
      <c r="A131" s="252" t="s">
        <v>1058</v>
      </c>
      <c r="B131" s="252" t="s">
        <v>1059</v>
      </c>
      <c r="C131" s="253">
        <v>6.20795898306437</v>
      </c>
      <c r="D131" s="253">
        <v>19.384508004182511</v>
      </c>
    </row>
    <row r="132" spans="1:4" ht="27.75" customHeight="1">
      <c r="A132" s="252" t="s">
        <v>1060</v>
      </c>
      <c r="B132" s="252" t="s">
        <v>1061</v>
      </c>
      <c r="C132" s="253">
        <v>3.1874695558174162</v>
      </c>
      <c r="D132" s="253">
        <v>10.370959760277803</v>
      </c>
    </row>
    <row r="133" spans="1:4" ht="27.75" customHeight="1">
      <c r="A133" s="252" t="s">
        <v>1062</v>
      </c>
      <c r="B133" s="252" t="s">
        <v>1063</v>
      </c>
      <c r="C133" s="253">
        <v>1.626963711544527</v>
      </c>
      <c r="D133" s="253">
        <v>1.2951367453889862</v>
      </c>
    </row>
    <row r="134" spans="1:4" ht="27.75" customHeight="1">
      <c r="A134" s="252" t="s">
        <v>1064</v>
      </c>
      <c r="B134" s="252" t="s">
        <v>1065</v>
      </c>
      <c r="C134" s="253">
        <v>1.2143128644436936</v>
      </c>
      <c r="D134" s="253">
        <v>24.658042965248082</v>
      </c>
    </row>
    <row r="135" spans="1:4" ht="27.75" customHeight="1">
      <c r="A135" s="252" t="s">
        <v>1066</v>
      </c>
      <c r="B135" s="252" t="s">
        <v>1067</v>
      </c>
      <c r="C135" s="253">
        <v>2.1338873591013474</v>
      </c>
      <c r="D135" s="253">
        <v>5.8247374428155592</v>
      </c>
    </row>
    <row r="136" spans="1:4" ht="27.75" customHeight="1">
      <c r="A136" s="252" t="s">
        <v>1068</v>
      </c>
      <c r="B136" s="252" t="s">
        <v>1069</v>
      </c>
      <c r="C136" s="253">
        <v>3.7073986597924202</v>
      </c>
      <c r="D136" s="253">
        <v>3.6629212574281658</v>
      </c>
    </row>
    <row r="137" spans="1:4" ht="27.75" customHeight="1">
      <c r="A137" s="252" t="s">
        <v>1070</v>
      </c>
      <c r="B137" s="252" t="s">
        <v>1071</v>
      </c>
      <c r="C137" s="253">
        <v>1.0057426101155245</v>
      </c>
      <c r="D137" s="253">
        <v>9.6983211136404854</v>
      </c>
    </row>
    <row r="138" spans="1:4" ht="27.75" customHeight="1">
      <c r="A138" s="252" t="s">
        <v>1072</v>
      </c>
      <c r="B138" s="252" t="s">
        <v>1073</v>
      </c>
      <c r="C138" s="253">
        <v>1.0844657323682947</v>
      </c>
      <c r="D138" s="253">
        <v>0.21035487895728977</v>
      </c>
    </row>
    <row r="139" spans="1:4" ht="27.75" customHeight="1">
      <c r="A139" s="252" t="s">
        <v>1074</v>
      </c>
      <c r="B139" s="252" t="s">
        <v>1075</v>
      </c>
      <c r="C139" s="253">
        <v>-6.6775391921133007E-2</v>
      </c>
      <c r="D139" s="253">
        <v>0.52954583267730626</v>
      </c>
    </row>
    <row r="140" spans="1:4" ht="27.75" customHeight="1">
      <c r="A140" s="252" t="s">
        <v>1076</v>
      </c>
      <c r="B140" s="252" t="s">
        <v>1077</v>
      </c>
      <c r="C140" s="253">
        <v>0.31145561729328197</v>
      </c>
      <c r="D140" s="253">
        <v>-5.7273087648088028E-2</v>
      </c>
    </row>
    <row r="141" spans="1:4" ht="27.75" customHeight="1">
      <c r="A141" s="252" t="s">
        <v>1078</v>
      </c>
      <c r="B141" s="252" t="s">
        <v>1079</v>
      </c>
      <c r="C141" s="253">
        <v>0.19065006993253494</v>
      </c>
      <c r="D141" s="253">
        <v>11.561931915067168</v>
      </c>
    </row>
    <row r="142" spans="1:4" ht="27.75" customHeight="1">
      <c r="A142" s="252" t="s">
        <v>1080</v>
      </c>
      <c r="B142" s="252" t="s">
        <v>1081</v>
      </c>
      <c r="C142" s="253">
        <v>-9.6518473179546579E-2</v>
      </c>
      <c r="D142" s="253">
        <v>-0.34632824301947318</v>
      </c>
    </row>
    <row r="143" spans="1:4" ht="27.75" customHeight="1">
      <c r="A143" s="252" t="s">
        <v>1082</v>
      </c>
      <c r="B143" s="252" t="s">
        <v>1083</v>
      </c>
      <c r="C143" s="253">
        <v>1.8690845597228534</v>
      </c>
      <c r="D143" s="253">
        <v>-0.76533362066973698</v>
      </c>
    </row>
    <row r="144" spans="1:4" ht="27.75" customHeight="1">
      <c r="A144" s="252" t="s">
        <v>1084</v>
      </c>
      <c r="B144" s="252" t="s">
        <v>1085</v>
      </c>
      <c r="C144" s="253">
        <v>0.21582552407614874</v>
      </c>
      <c r="D144" s="253">
        <v>8.8438874673562373E-2</v>
      </c>
    </row>
    <row r="145" spans="1:4" ht="27.75" customHeight="1">
      <c r="A145" s="252" t="s">
        <v>1086</v>
      </c>
      <c r="B145" s="252" t="s">
        <v>1087</v>
      </c>
      <c r="C145" s="253">
        <v>0.3995836684431095</v>
      </c>
      <c r="D145" s="253">
        <v>64.295267309948628</v>
      </c>
    </row>
    <row r="146" spans="1:4" ht="27.75" customHeight="1">
      <c r="A146" s="252" t="s">
        <v>1088</v>
      </c>
      <c r="B146" s="252" t="s">
        <v>1089</v>
      </c>
      <c r="C146" s="253">
        <v>2.9450480643347303</v>
      </c>
      <c r="D146" s="253">
        <v>2.7049150748401827</v>
      </c>
    </row>
    <row r="147" spans="1:4" ht="27.75" customHeight="1">
      <c r="A147" s="252" t="s">
        <v>1090</v>
      </c>
      <c r="B147" s="252" t="s">
        <v>1091</v>
      </c>
      <c r="C147" s="253">
        <v>0.36863713528187581</v>
      </c>
      <c r="D147" s="253">
        <v>0.19537051486638746</v>
      </c>
    </row>
    <row r="148" spans="1:4" ht="27.75" customHeight="1">
      <c r="A148" s="252" t="s">
        <v>1092</v>
      </c>
      <c r="B148" s="252" t="s">
        <v>1091</v>
      </c>
      <c r="C148" s="253">
        <v>7.3280688629090499E-2</v>
      </c>
      <c r="D148" s="253">
        <v>0.51683488029953717</v>
      </c>
    </row>
    <row r="149" spans="1:4" ht="27.75" customHeight="1">
      <c r="A149" s="252" t="s">
        <v>1093</v>
      </c>
      <c r="B149" s="252" t="s">
        <v>1094</v>
      </c>
      <c r="C149" s="253">
        <v>0</v>
      </c>
      <c r="D149" s="253">
        <v>0</v>
      </c>
    </row>
    <row r="150" spans="1:4" ht="27.75" customHeight="1">
      <c r="A150" s="252" t="s">
        <v>1095</v>
      </c>
      <c r="B150" s="252" t="s">
        <v>1094</v>
      </c>
      <c r="C150" s="253">
        <v>0</v>
      </c>
      <c r="D150" s="253">
        <v>0</v>
      </c>
    </row>
    <row r="151" spans="1:4" ht="27.75" customHeight="1">
      <c r="A151" s="252" t="s">
        <v>1096</v>
      </c>
      <c r="B151" s="252" t="s">
        <v>1097</v>
      </c>
      <c r="C151" s="253">
        <v>-2.0492156252760605</v>
      </c>
      <c r="D151" s="253">
        <v>4.4658485007893489E-2</v>
      </c>
    </row>
    <row r="152" spans="1:4" ht="27.75" customHeight="1">
      <c r="A152" s="252" t="s">
        <v>1098</v>
      </c>
      <c r="B152" s="252" t="s">
        <v>1099</v>
      </c>
      <c r="C152" s="253">
        <v>1.6357293578467107</v>
      </c>
      <c r="D152" s="253">
        <v>18.761238450923869</v>
      </c>
    </row>
    <row r="153" spans="1:4" ht="27.75" customHeight="1">
      <c r="A153" s="252" t="s">
        <v>1100</v>
      </c>
      <c r="B153" s="252" t="s">
        <v>1101</v>
      </c>
      <c r="C153" s="253">
        <v>0.6789678002182653</v>
      </c>
      <c r="D153" s="253">
        <v>-4.7645463493574427</v>
      </c>
    </row>
    <row r="154" spans="1:4" ht="27.75" customHeight="1">
      <c r="A154" s="252" t="s">
        <v>1102</v>
      </c>
      <c r="B154" s="252" t="s">
        <v>1103</v>
      </c>
      <c r="C154" s="253">
        <v>2.1199023242247268</v>
      </c>
      <c r="D154" s="253">
        <v>-5.7621892173135247</v>
      </c>
    </row>
    <row r="155" spans="1:4" ht="27.75" customHeight="1">
      <c r="A155" s="252" t="s">
        <v>1104</v>
      </c>
      <c r="B155" s="252" t="s">
        <v>1105</v>
      </c>
      <c r="C155" s="253">
        <v>3.2661771887713584</v>
      </c>
      <c r="D155" s="253">
        <v>-1.0442025483475224</v>
      </c>
    </row>
    <row r="156" spans="1:4" ht="27.75" customHeight="1">
      <c r="A156" s="252" t="s">
        <v>1106</v>
      </c>
      <c r="B156" s="252" t="s">
        <v>1107</v>
      </c>
      <c r="C156" s="253">
        <v>1.4558183537132501</v>
      </c>
      <c r="D156" s="253">
        <v>78.595874237060215</v>
      </c>
    </row>
    <row r="157" spans="1:4" ht="27.75" customHeight="1">
      <c r="A157" s="252" t="s">
        <v>1108</v>
      </c>
      <c r="B157" s="252" t="s">
        <v>1109</v>
      </c>
      <c r="C157" s="253">
        <v>-4.7005177937372807E-2</v>
      </c>
      <c r="D157" s="253">
        <v>0.31370612719673979</v>
      </c>
    </row>
    <row r="158" spans="1:4" ht="27.75" customHeight="1">
      <c r="A158" s="252" t="s">
        <v>1110</v>
      </c>
      <c r="B158" s="252" t="s">
        <v>1111</v>
      </c>
      <c r="C158" s="253">
        <v>1.7874060814346728</v>
      </c>
      <c r="D158" s="253">
        <v>0.7671649554361728</v>
      </c>
    </row>
    <row r="159" spans="1:4" ht="27.75" customHeight="1">
      <c r="A159" s="252" t="s">
        <v>1112</v>
      </c>
      <c r="B159" s="252" t="s">
        <v>1113</v>
      </c>
      <c r="C159" s="253">
        <v>8.4040520032009999E-2</v>
      </c>
      <c r="D159" s="253">
        <v>2.4190845047355025</v>
      </c>
    </row>
    <row r="160" spans="1:4" ht="27.75" customHeight="1">
      <c r="A160" s="252" t="s">
        <v>1114</v>
      </c>
      <c r="B160" s="252" t="s">
        <v>1115</v>
      </c>
      <c r="C160" s="253">
        <v>-0.56164627735967587</v>
      </c>
      <c r="D160" s="253">
        <v>24.977961581702008</v>
      </c>
    </row>
    <row r="161" spans="1:4" ht="27.75" customHeight="1">
      <c r="A161" s="252" t="s">
        <v>1116</v>
      </c>
      <c r="B161" s="252" t="s">
        <v>1117</v>
      </c>
      <c r="C161" s="253">
        <v>5.2358359437112343</v>
      </c>
      <c r="D161" s="253">
        <v>3.5454702211845657E-3</v>
      </c>
    </row>
    <row r="162" spans="1:4" ht="27.75" customHeight="1">
      <c r="A162" s="252" t="s">
        <v>1118</v>
      </c>
      <c r="B162" s="252" t="s">
        <v>1117</v>
      </c>
      <c r="C162" s="253">
        <v>5.2683438945785204</v>
      </c>
      <c r="D162" s="253">
        <v>3.9615127418537455E-3</v>
      </c>
    </row>
    <row r="163" spans="1:4" ht="27.75" customHeight="1">
      <c r="A163" s="252" t="s">
        <v>1119</v>
      </c>
      <c r="B163" s="252" t="s">
        <v>1120</v>
      </c>
      <c r="C163" s="253">
        <v>0.70231588714537296</v>
      </c>
      <c r="D163" s="253">
        <v>10.47374357827567</v>
      </c>
    </row>
    <row r="164" spans="1:4" ht="27.75" customHeight="1">
      <c r="A164" s="252" t="s">
        <v>1121</v>
      </c>
      <c r="B164" s="252" t="s">
        <v>1122</v>
      </c>
      <c r="C164" s="253">
        <v>2.9458819654439901</v>
      </c>
      <c r="D164" s="253">
        <v>6.5584717826939976E-2</v>
      </c>
    </row>
    <row r="165" spans="1:4" ht="27.75" customHeight="1">
      <c r="A165" s="252" t="s">
        <v>1123</v>
      </c>
      <c r="B165" s="252" t="s">
        <v>1124</v>
      </c>
      <c r="C165" s="253">
        <v>0.59150825153781694</v>
      </c>
      <c r="D165" s="253">
        <v>4.8905405517042109</v>
      </c>
    </row>
    <row r="166" spans="1:4" ht="27.75" customHeight="1">
      <c r="A166" s="252" t="s">
        <v>1125</v>
      </c>
      <c r="B166" s="252" t="s">
        <v>1126</v>
      </c>
      <c r="C166" s="253">
        <v>0</v>
      </c>
      <c r="D166" s="253">
        <v>35.984814870101133</v>
      </c>
    </row>
    <row r="167" spans="1:4" ht="27.75" customHeight="1">
      <c r="A167" s="252" t="s">
        <v>1127</v>
      </c>
      <c r="B167" s="252" t="s">
        <v>1128</v>
      </c>
      <c r="C167" s="253">
        <v>5.6213668065070603</v>
      </c>
      <c r="D167" s="253">
        <v>14.920756048835882</v>
      </c>
    </row>
    <row r="168" spans="1:4" ht="27.75" customHeight="1">
      <c r="A168" s="252" t="s">
        <v>1129</v>
      </c>
      <c r="B168" s="252" t="s">
        <v>1130</v>
      </c>
      <c r="C168" s="253">
        <v>0</v>
      </c>
      <c r="D168" s="253">
        <v>0.52169783518405333</v>
      </c>
    </row>
    <row r="169" spans="1:4" ht="27.75" customHeight="1">
      <c r="A169" s="252" t="s">
        <v>1131</v>
      </c>
      <c r="B169" s="252" t="s">
        <v>1132</v>
      </c>
      <c r="C169" s="253">
        <v>0</v>
      </c>
      <c r="D169" s="253">
        <v>0</v>
      </c>
    </row>
    <row r="170" spans="1:4" ht="27.75" customHeight="1">
      <c r="A170" s="252" t="s">
        <v>1133</v>
      </c>
      <c r="B170" s="252" t="s">
        <v>1134</v>
      </c>
      <c r="C170" s="253">
        <v>3.4896917776977645</v>
      </c>
      <c r="D170" s="253">
        <v>19.967378809631118</v>
      </c>
    </row>
    <row r="171" spans="1:4" ht="27.75" customHeight="1">
      <c r="A171" s="252" t="s">
        <v>1135</v>
      </c>
      <c r="B171" s="252" t="s">
        <v>1136</v>
      </c>
      <c r="C171" s="253">
        <v>0.24239989198199596</v>
      </c>
      <c r="D171" s="253">
        <v>2.4926391266293839</v>
      </c>
    </row>
    <row r="172" spans="1:4" ht="27.75" customHeight="1">
      <c r="A172" s="252" t="s">
        <v>1137</v>
      </c>
      <c r="B172" s="252" t="s">
        <v>1138</v>
      </c>
      <c r="C172" s="253">
        <v>0.13322598967794144</v>
      </c>
      <c r="D172" s="253">
        <v>14.286304638860823</v>
      </c>
    </row>
    <row r="173" spans="1:4" ht="27.75" customHeight="1">
      <c r="A173" s="252" t="s">
        <v>1139</v>
      </c>
      <c r="B173" s="252" t="s">
        <v>1140</v>
      </c>
      <c r="C173" s="253">
        <v>0</v>
      </c>
      <c r="D173" s="253">
        <v>0</v>
      </c>
    </row>
    <row r="174" spans="1:4" ht="27.75" customHeight="1">
      <c r="A174" s="252" t="s">
        <v>1141</v>
      </c>
      <c r="B174" s="252" t="s">
        <v>1142</v>
      </c>
      <c r="C174" s="253">
        <v>2.4945781528348472</v>
      </c>
      <c r="D174" s="253">
        <v>0.43600503433928317</v>
      </c>
    </row>
    <row r="175" spans="1:4" ht="27.75" customHeight="1">
      <c r="A175" s="252" t="s">
        <v>1143</v>
      </c>
      <c r="B175" s="252" t="s">
        <v>1144</v>
      </c>
      <c r="C175" s="253">
        <v>1.1914281620103981</v>
      </c>
      <c r="D175" s="253">
        <v>11.131063238230242</v>
      </c>
    </row>
    <row r="176" spans="1:4" ht="27.75" customHeight="1">
      <c r="A176" s="252" t="s">
        <v>1145</v>
      </c>
      <c r="B176" s="252" t="s">
        <v>1146</v>
      </c>
      <c r="C176" s="253">
        <v>0.28683374770752129</v>
      </c>
      <c r="D176" s="253">
        <v>-1.1098105763821422</v>
      </c>
    </row>
    <row r="177" spans="1:4" ht="27.75" customHeight="1">
      <c r="A177" s="252" t="s">
        <v>1147</v>
      </c>
      <c r="B177" s="252" t="s">
        <v>1148</v>
      </c>
      <c r="C177" s="253">
        <v>2.4878903334243678</v>
      </c>
      <c r="D177" s="253">
        <v>16.876561656186208</v>
      </c>
    </row>
    <row r="178" spans="1:4" ht="27.75" customHeight="1">
      <c r="A178" s="252" t="s">
        <v>1149</v>
      </c>
      <c r="B178" s="252" t="s">
        <v>1150</v>
      </c>
      <c r="C178" s="253">
        <v>1.7931359700505902</v>
      </c>
      <c r="D178" s="253">
        <v>-0.11947551083527386</v>
      </c>
    </row>
    <row r="179" spans="1:4" ht="27.75" customHeight="1">
      <c r="A179" s="252" t="s">
        <v>1151</v>
      </c>
      <c r="B179" s="252" t="s">
        <v>1152</v>
      </c>
      <c r="C179" s="253">
        <v>1.3323000115208219</v>
      </c>
      <c r="D179" s="253">
        <v>17.619239038664976</v>
      </c>
    </row>
    <row r="180" spans="1:4" ht="27.75" customHeight="1">
      <c r="A180" s="252" t="s">
        <v>1153</v>
      </c>
      <c r="B180" s="252" t="s">
        <v>1154</v>
      </c>
      <c r="C180" s="253">
        <v>1.013769322727583</v>
      </c>
      <c r="D180" s="253">
        <v>3.462256881969938</v>
      </c>
    </row>
    <row r="181" spans="1:4" ht="27.75" customHeight="1">
      <c r="A181" s="252" t="s">
        <v>1155</v>
      </c>
      <c r="B181" s="252" t="s">
        <v>1156</v>
      </c>
      <c r="C181" s="253">
        <v>0.1626431553195796</v>
      </c>
      <c r="D181" s="253">
        <v>0.82263991729742603</v>
      </c>
    </row>
    <row r="182" spans="1:4" ht="27.75" customHeight="1">
      <c r="A182" s="252" t="s">
        <v>1157</v>
      </c>
      <c r="B182" s="252" t="s">
        <v>1158</v>
      </c>
      <c r="C182" s="253">
        <v>0.14206253160649729</v>
      </c>
      <c r="D182" s="253">
        <v>-1.7250434539619084</v>
      </c>
    </row>
    <row r="183" spans="1:4" ht="27.75" customHeight="1">
      <c r="A183" s="252" t="s">
        <v>1159</v>
      </c>
      <c r="B183" s="252" t="s">
        <v>1158</v>
      </c>
      <c r="C183" s="253">
        <v>1.4794414572901529</v>
      </c>
      <c r="D183" s="253">
        <v>-1.7988929938990126</v>
      </c>
    </row>
    <row r="184" spans="1:4" ht="27.75" customHeight="1">
      <c r="A184" s="252" t="s">
        <v>1160</v>
      </c>
      <c r="B184" s="252" t="s">
        <v>1161</v>
      </c>
      <c r="C184" s="253">
        <v>-1.6313125795308515E-3</v>
      </c>
      <c r="D184" s="253">
        <v>1.2169349926935373</v>
      </c>
    </row>
    <row r="185" spans="1:4" ht="27.75" customHeight="1">
      <c r="A185" s="252" t="s">
        <v>1162</v>
      </c>
      <c r="B185" s="252" t="s">
        <v>1163</v>
      </c>
      <c r="C185" s="253">
        <v>0.27610014482984957</v>
      </c>
      <c r="D185" s="253">
        <v>1.8129974296352689</v>
      </c>
    </row>
    <row r="186" spans="1:4" ht="27.75" customHeight="1">
      <c r="A186" s="252" t="s">
        <v>1164</v>
      </c>
      <c r="B186" s="252" t="s">
        <v>1165</v>
      </c>
      <c r="C186" s="253">
        <v>1.567837052428616</v>
      </c>
      <c r="D186" s="253">
        <v>9.5621115827252794</v>
      </c>
    </row>
    <row r="187" spans="1:4" ht="27.75" customHeight="1">
      <c r="A187" s="252" t="s">
        <v>1166</v>
      </c>
      <c r="B187" s="252" t="s">
        <v>1167</v>
      </c>
      <c r="C187" s="253">
        <v>1.8695598423937221</v>
      </c>
      <c r="D187" s="253">
        <v>3.2433012281847788</v>
      </c>
    </row>
    <row r="188" spans="1:4" ht="27.75" customHeight="1">
      <c r="A188" s="252" t="s">
        <v>1168</v>
      </c>
      <c r="B188" s="252" t="s">
        <v>1169</v>
      </c>
      <c r="C188" s="253">
        <v>1.0320753599420505</v>
      </c>
      <c r="D188" s="253">
        <v>6.3520835687657389</v>
      </c>
    </row>
    <row r="189" spans="1:4" ht="27.75" customHeight="1">
      <c r="A189" s="252" t="s">
        <v>1170</v>
      </c>
      <c r="B189" s="252" t="s">
        <v>1171</v>
      </c>
      <c r="C189" s="253">
        <v>2.3296071226064199</v>
      </c>
      <c r="D189" s="253">
        <v>0.89317724855662162</v>
      </c>
    </row>
    <row r="190" spans="1:4" ht="27.75" customHeight="1">
      <c r="A190" s="252" t="s">
        <v>1172</v>
      </c>
      <c r="B190" s="252" t="s">
        <v>1171</v>
      </c>
      <c r="C190" s="253">
        <v>0.41932472674854399</v>
      </c>
      <c r="D190" s="253">
        <v>1.9853515695574631</v>
      </c>
    </row>
    <row r="191" spans="1:4" ht="27.75" customHeight="1">
      <c r="A191" s="252" t="s">
        <v>1173</v>
      </c>
      <c r="B191" s="252" t="s">
        <v>1174</v>
      </c>
      <c r="C191" s="253">
        <v>0.331540531792963</v>
      </c>
      <c r="D191" s="253">
        <v>43.929202008154697</v>
      </c>
    </row>
    <row r="192" spans="1:4" ht="27.75" customHeight="1">
      <c r="A192" s="252" t="s">
        <v>1175</v>
      </c>
      <c r="B192" s="252" t="s">
        <v>1176</v>
      </c>
      <c r="C192" s="253">
        <v>1.6311672498683423</v>
      </c>
      <c r="D192" s="253">
        <v>1.9139419592630011</v>
      </c>
    </row>
    <row r="193" spans="1:4" ht="27.75" customHeight="1">
      <c r="A193" s="252" t="s">
        <v>1177</v>
      </c>
      <c r="B193" s="252" t="s">
        <v>1178</v>
      </c>
      <c r="C193" s="253">
        <v>6.6945904509702059E-4</v>
      </c>
      <c r="D193" s="253">
        <v>-1.8535526901594075</v>
      </c>
    </row>
    <row r="194" spans="1:4" ht="27.75" customHeight="1">
      <c r="A194" s="252" t="s">
        <v>1179</v>
      </c>
      <c r="B194" s="252" t="s">
        <v>1180</v>
      </c>
      <c r="C194" s="253">
        <v>2.660122820436603</v>
      </c>
      <c r="D194" s="253">
        <v>12.42167102073115</v>
      </c>
    </row>
    <row r="195" spans="1:4" ht="27.75" customHeight="1">
      <c r="A195" s="252" t="s">
        <v>1181</v>
      </c>
      <c r="B195" s="252" t="s">
        <v>1182</v>
      </c>
      <c r="C195" s="253">
        <v>1.168407714671734</v>
      </c>
      <c r="D195" s="253">
        <v>13.711789429910322</v>
      </c>
    </row>
    <row r="196" spans="1:4" ht="27.75" customHeight="1">
      <c r="A196" s="252" t="s">
        <v>1183</v>
      </c>
      <c r="B196" s="252" t="s">
        <v>1184</v>
      </c>
      <c r="C196" s="253">
        <v>2.0287959197787897</v>
      </c>
      <c r="D196" s="253">
        <v>90.276574368352499</v>
      </c>
    </row>
    <row r="197" spans="1:4" ht="27.75" customHeight="1">
      <c r="A197" s="252" t="s">
        <v>1185</v>
      </c>
      <c r="B197" s="252" t="s">
        <v>1184</v>
      </c>
      <c r="C197" s="253">
        <v>8.8312362100369343E-2</v>
      </c>
      <c r="D197" s="253">
        <v>9.4355536406446472</v>
      </c>
    </row>
    <row r="198" spans="1:4" ht="27.75" customHeight="1">
      <c r="A198" s="252" t="s">
        <v>1186</v>
      </c>
      <c r="B198" s="252" t="s">
        <v>1187</v>
      </c>
      <c r="C198" s="253">
        <v>0.67682869922771882</v>
      </c>
      <c r="D198" s="253">
        <v>2.9644730632112331</v>
      </c>
    </row>
    <row r="199" spans="1:4" ht="27.75" customHeight="1">
      <c r="A199" s="252" t="s">
        <v>1188</v>
      </c>
      <c r="B199" s="252" t="s">
        <v>1189</v>
      </c>
      <c r="C199" s="253">
        <v>0.338127124674026</v>
      </c>
      <c r="D199" s="253">
        <v>6.0817321028484637</v>
      </c>
    </row>
    <row r="200" spans="1:4" ht="27.75" customHeight="1">
      <c r="A200" s="252" t="s">
        <v>1190</v>
      </c>
      <c r="B200" s="252" t="s">
        <v>1191</v>
      </c>
      <c r="C200" s="253">
        <v>2.7097685238149642</v>
      </c>
      <c r="D200" s="253">
        <v>-1.4869201550324742</v>
      </c>
    </row>
    <row r="201" spans="1:4" ht="27.75" customHeight="1">
      <c r="A201" s="252" t="s">
        <v>1192</v>
      </c>
      <c r="B201" s="252" t="s">
        <v>1193</v>
      </c>
      <c r="C201" s="253">
        <v>-1.0614306098478622E-2</v>
      </c>
      <c r="D201" s="253">
        <v>1.0064671488749243E-2</v>
      </c>
    </row>
    <row r="202" spans="1:4" ht="27.75" customHeight="1">
      <c r="A202" s="252" t="s">
        <v>1194</v>
      </c>
      <c r="B202" s="252" t="s">
        <v>1195</v>
      </c>
      <c r="C202" s="253">
        <v>-0.10226509138383388</v>
      </c>
      <c r="D202" s="253">
        <v>-1.2131079739680182</v>
      </c>
    </row>
    <row r="203" spans="1:4" ht="27.75" customHeight="1">
      <c r="A203" s="252" t="s">
        <v>1196</v>
      </c>
      <c r="B203" s="252" t="s">
        <v>1197</v>
      </c>
      <c r="C203" s="253">
        <v>-0.21335490419416173</v>
      </c>
      <c r="D203" s="253">
        <v>-6.9711488850744158E-2</v>
      </c>
    </row>
    <row r="204" spans="1:4" ht="27.75" customHeight="1">
      <c r="A204" s="252" t="s">
        <v>1198</v>
      </c>
      <c r="B204" s="252" t="s">
        <v>1199</v>
      </c>
      <c r="C204" s="253">
        <v>1.0556777365493049</v>
      </c>
      <c r="D204" s="253">
        <v>7.0584335267007408</v>
      </c>
    </row>
    <row r="205" spans="1:4" ht="27.75" customHeight="1">
      <c r="A205" s="252" t="s">
        <v>1200</v>
      </c>
      <c r="B205" s="252" t="s">
        <v>1201</v>
      </c>
      <c r="C205" s="253">
        <v>9.7835149443834535E-2</v>
      </c>
      <c r="D205" s="253">
        <v>0.1057862939363432</v>
      </c>
    </row>
    <row r="206" spans="1:4" ht="27.75" customHeight="1">
      <c r="A206" s="252" t="s">
        <v>1202</v>
      </c>
      <c r="B206" s="252" t="s">
        <v>1203</v>
      </c>
      <c r="C206" s="253">
        <v>1.5587621026662506</v>
      </c>
      <c r="D206" s="253">
        <v>5.0250845094078995</v>
      </c>
    </row>
    <row r="207" spans="1:4" ht="27.75" customHeight="1">
      <c r="A207" s="252" t="s">
        <v>1204</v>
      </c>
      <c r="B207" s="252" t="s">
        <v>1205</v>
      </c>
      <c r="C207" s="253">
        <v>1.4100327416120912</v>
      </c>
      <c r="D207" s="253">
        <v>1.9300749737450016</v>
      </c>
    </row>
    <row r="208" spans="1:4" ht="27.75" customHeight="1">
      <c r="A208" s="252" t="s">
        <v>1206</v>
      </c>
      <c r="B208" s="252" t="s">
        <v>1207</v>
      </c>
      <c r="C208" s="253">
        <v>-2.3068632666880404</v>
      </c>
      <c r="D208" s="253">
        <v>0.34005531022789404</v>
      </c>
    </row>
    <row r="209" spans="1:4" ht="27.75" customHeight="1">
      <c r="A209" s="252" t="s">
        <v>1208</v>
      </c>
      <c r="B209" s="252" t="s">
        <v>1207</v>
      </c>
      <c r="C209" s="253">
        <v>1.1582890008252675</v>
      </c>
      <c r="D209" s="253">
        <v>3.8856708832771845</v>
      </c>
    </row>
    <row r="210" spans="1:4" ht="27.75" customHeight="1">
      <c r="A210" s="252" t="s">
        <v>1209</v>
      </c>
      <c r="B210" s="252" t="s">
        <v>1210</v>
      </c>
      <c r="C210" s="253">
        <v>1.1660767720806222</v>
      </c>
      <c r="D210" s="253">
        <v>5.9326460172298594</v>
      </c>
    </row>
    <row r="211" spans="1:4" ht="27.75" customHeight="1">
      <c r="A211" s="252" t="s">
        <v>1211</v>
      </c>
      <c r="B211" s="252" t="s">
        <v>1212</v>
      </c>
      <c r="C211" s="253">
        <v>-2.63771974146372E-3</v>
      </c>
      <c r="D211" s="253">
        <v>13.92486216851537</v>
      </c>
    </row>
    <row r="212" spans="1:4" ht="27.75" customHeight="1">
      <c r="A212" s="252" t="s">
        <v>1213</v>
      </c>
      <c r="B212" s="252" t="s">
        <v>1214</v>
      </c>
      <c r="C212" s="253">
        <v>0.596224340914004</v>
      </c>
      <c r="D212" s="253">
        <v>1.5322438506067879</v>
      </c>
    </row>
    <row r="213" spans="1:4" ht="27.75" customHeight="1">
      <c r="A213" s="252" t="s">
        <v>1215</v>
      </c>
      <c r="B213" s="252" t="s">
        <v>1216</v>
      </c>
      <c r="C213" s="253">
        <v>0.41740880038191802</v>
      </c>
      <c r="D213" s="253">
        <v>3.1697450500286601</v>
      </c>
    </row>
    <row r="214" spans="1:4" ht="27.75" customHeight="1">
      <c r="A214" s="252" t="s">
        <v>1217</v>
      </c>
      <c r="B214" s="252" t="s">
        <v>1218</v>
      </c>
      <c r="C214" s="253">
        <v>1.523479359637707</v>
      </c>
      <c r="D214" s="253">
        <v>0.86904836623212112</v>
      </c>
    </row>
    <row r="215" spans="1:4" ht="27.75" customHeight="1">
      <c r="A215" s="252" t="s">
        <v>1219</v>
      </c>
      <c r="B215" s="252" t="s">
        <v>1220</v>
      </c>
      <c r="C215" s="253">
        <v>0</v>
      </c>
      <c r="D215" s="253">
        <v>0</v>
      </c>
    </row>
    <row r="216" spans="1:4" ht="27.75" customHeight="1">
      <c r="A216" s="252" t="s">
        <v>1221</v>
      </c>
      <c r="B216" s="252" t="s">
        <v>1220</v>
      </c>
      <c r="C216" s="253">
        <v>0</v>
      </c>
      <c r="D216" s="253">
        <v>0</v>
      </c>
    </row>
    <row r="217" spans="1:4" ht="27.75" customHeight="1">
      <c r="A217" s="252" t="s">
        <v>1222</v>
      </c>
      <c r="B217" s="252" t="s">
        <v>1223</v>
      </c>
      <c r="C217" s="253">
        <v>-0.50687225550945092</v>
      </c>
      <c r="D217" s="253">
        <v>2.3603129456783636</v>
      </c>
    </row>
    <row r="218" spans="1:4" ht="27.75" customHeight="1">
      <c r="A218" s="252" t="s">
        <v>1224</v>
      </c>
      <c r="B218" s="252" t="s">
        <v>1225</v>
      </c>
      <c r="C218" s="253">
        <v>0.32759306819547246</v>
      </c>
      <c r="D218" s="253">
        <v>0.82871595760301675</v>
      </c>
    </row>
    <row r="219" spans="1:4" ht="27.75" customHeight="1">
      <c r="A219" s="252" t="s">
        <v>1226</v>
      </c>
      <c r="B219" s="252" t="s">
        <v>1227</v>
      </c>
      <c r="C219" s="253">
        <v>0.47782662820728378</v>
      </c>
      <c r="D219" s="253">
        <v>0.23181216371529262</v>
      </c>
    </row>
    <row r="220" spans="1:4" ht="27.75" customHeight="1">
      <c r="A220" s="252" t="s">
        <v>1228</v>
      </c>
      <c r="B220" s="252" t="s">
        <v>1229</v>
      </c>
      <c r="C220" s="253">
        <v>-9.3224759111099689E-3</v>
      </c>
      <c r="D220" s="253">
        <v>-1.2966282020100635</v>
      </c>
    </row>
    <row r="221" spans="1:4" ht="27.75" customHeight="1">
      <c r="A221" s="252" t="s">
        <v>1230</v>
      </c>
      <c r="B221" s="252" t="s">
        <v>1231</v>
      </c>
      <c r="C221" s="253">
        <v>4.3902972520774595E-2</v>
      </c>
      <c r="D221" s="253">
        <v>1.8310433106070858</v>
      </c>
    </row>
    <row r="222" spans="1:4" ht="27.75" customHeight="1">
      <c r="A222" s="252" t="s">
        <v>1232</v>
      </c>
      <c r="B222" s="252" t="s">
        <v>1233</v>
      </c>
      <c r="C222" s="253">
        <v>0.18839303766577969</v>
      </c>
      <c r="D222" s="253">
        <v>2.1537664485845966</v>
      </c>
    </row>
    <row r="223" spans="1:4" ht="27.75" customHeight="1">
      <c r="A223" s="252" t="s">
        <v>1234</v>
      </c>
      <c r="B223" s="252" t="s">
        <v>1235</v>
      </c>
      <c r="C223" s="253">
        <v>0.38807162042661508</v>
      </c>
      <c r="D223" s="253">
        <v>-5.1825047887235716</v>
      </c>
    </row>
    <row r="224" spans="1:4" ht="27.75" customHeight="1">
      <c r="A224" s="252" t="s">
        <v>1236</v>
      </c>
      <c r="B224" s="252" t="s">
        <v>1237</v>
      </c>
      <c r="C224" s="253">
        <v>4.929320707368098</v>
      </c>
      <c r="D224" s="253">
        <v>9.1820227086786943E-2</v>
      </c>
    </row>
    <row r="225" spans="1:4" ht="27.75" customHeight="1">
      <c r="A225" s="252" t="s">
        <v>1238</v>
      </c>
      <c r="B225" s="252" t="s">
        <v>1239</v>
      </c>
      <c r="C225" s="253">
        <v>0.94518041224802629</v>
      </c>
      <c r="D225" s="253">
        <v>3.9781518585301558</v>
      </c>
    </row>
    <row r="226" spans="1:4" ht="27.75" customHeight="1">
      <c r="A226" s="252" t="s">
        <v>1240</v>
      </c>
      <c r="B226" s="252" t="s">
        <v>1241</v>
      </c>
      <c r="C226" s="253">
        <v>3.6255467136716399</v>
      </c>
      <c r="D226" s="253">
        <v>11.475726496306713</v>
      </c>
    </row>
    <row r="227" spans="1:4" ht="27.75" customHeight="1">
      <c r="A227" s="252" t="s">
        <v>1242</v>
      </c>
      <c r="B227" s="252" t="s">
        <v>1243</v>
      </c>
      <c r="C227" s="253">
        <v>0</v>
      </c>
      <c r="D227" s="253">
        <v>6.7813720538846791</v>
      </c>
    </row>
    <row r="228" spans="1:4" ht="27.75" customHeight="1">
      <c r="A228" s="252" t="s">
        <v>1244</v>
      </c>
      <c r="B228" s="252" t="s">
        <v>1245</v>
      </c>
      <c r="C228" s="253">
        <v>13.309756383051056</v>
      </c>
      <c r="D228" s="253">
        <v>5.2166521069842524</v>
      </c>
    </row>
    <row r="229" spans="1:4" ht="27.75" customHeight="1">
      <c r="A229" s="252" t="s">
        <v>1246</v>
      </c>
      <c r="B229" s="252" t="s">
        <v>1247</v>
      </c>
      <c r="C229" s="253">
        <v>0.183134021892189</v>
      </c>
      <c r="D229" s="253">
        <v>0.97022935530737009</v>
      </c>
    </row>
    <row r="230" spans="1:4" ht="27.75" customHeight="1">
      <c r="A230" s="252" t="s">
        <v>1248</v>
      </c>
      <c r="B230" s="252" t="s">
        <v>1247</v>
      </c>
      <c r="C230" s="253">
        <v>0.18319345979012119</v>
      </c>
      <c r="D230" s="253">
        <v>0.96990675432390394</v>
      </c>
    </row>
    <row r="231" spans="1:4" ht="27.75" customHeight="1">
      <c r="A231" s="252" t="s">
        <v>1249</v>
      </c>
      <c r="B231" s="252" t="s">
        <v>1250</v>
      </c>
      <c r="C231" s="253">
        <v>0</v>
      </c>
      <c r="D231" s="253">
        <v>0.32430631164114276</v>
      </c>
    </row>
    <row r="232" spans="1:4" ht="27.75" customHeight="1">
      <c r="A232" s="252" t="s">
        <v>1251</v>
      </c>
      <c r="B232" s="252" t="s">
        <v>1250</v>
      </c>
      <c r="C232" s="253">
        <v>0</v>
      </c>
      <c r="D232" s="253">
        <v>0</v>
      </c>
    </row>
    <row r="233" spans="1:4" ht="27.75" customHeight="1">
      <c r="A233" s="252" t="s">
        <v>1252</v>
      </c>
      <c r="B233" s="252" t="s">
        <v>1253</v>
      </c>
      <c r="C233" s="253">
        <v>1.1335251206669861</v>
      </c>
      <c r="D233" s="253">
        <v>3.7508775236543492</v>
      </c>
    </row>
    <row r="234" spans="1:4" ht="27.75" customHeight="1">
      <c r="A234" s="252" t="s">
        <v>1254</v>
      </c>
      <c r="B234" s="252" t="s">
        <v>1255</v>
      </c>
      <c r="C234" s="253">
        <v>-9.7118924673986001E-2</v>
      </c>
      <c r="D234" s="253">
        <v>-0.19575439136432068</v>
      </c>
    </row>
    <row r="235" spans="1:4" ht="27.75" customHeight="1">
      <c r="A235" s="252" t="s">
        <v>1256</v>
      </c>
      <c r="B235" s="252" t="s">
        <v>1257</v>
      </c>
      <c r="C235" s="253">
        <v>0.18423288254377301</v>
      </c>
      <c r="D235" s="253">
        <v>2.7732002814319698</v>
      </c>
    </row>
    <row r="236" spans="1:4" ht="27.75" customHeight="1">
      <c r="A236" s="252" t="s">
        <v>1258</v>
      </c>
      <c r="B236" s="252" t="s">
        <v>1259</v>
      </c>
      <c r="C236" s="253">
        <v>0.38871585570733291</v>
      </c>
      <c r="D236" s="253">
        <v>0.31485885560687232</v>
      </c>
    </row>
    <row r="237" spans="1:4" ht="27.75" customHeight="1">
      <c r="A237" s="252" t="s">
        <v>1260</v>
      </c>
      <c r="B237" s="252" t="s">
        <v>1261</v>
      </c>
      <c r="C237" s="253">
        <v>0.5524205055517305</v>
      </c>
      <c r="D237" s="253">
        <v>-4.8886551013626933</v>
      </c>
    </row>
    <row r="238" spans="1:4" ht="27.75" customHeight="1">
      <c r="A238" s="252" t="s">
        <v>1262</v>
      </c>
      <c r="B238" s="252" t="s">
        <v>1263</v>
      </c>
      <c r="C238" s="253">
        <v>0.25273858509829467</v>
      </c>
      <c r="D238" s="253">
        <v>12.558634838485569</v>
      </c>
    </row>
    <row r="239" spans="1:4" ht="27.75" customHeight="1">
      <c r="A239" s="252" t="s">
        <v>1264</v>
      </c>
      <c r="B239" s="252" t="s">
        <v>1265</v>
      </c>
      <c r="C239" s="253">
        <v>1.9173154858527626</v>
      </c>
      <c r="D239" s="253">
        <v>8.3915244592066554</v>
      </c>
    </row>
    <row r="240" spans="1:4" ht="27.75" customHeight="1">
      <c r="A240" s="252" t="s">
        <v>1266</v>
      </c>
      <c r="B240" s="252" t="s">
        <v>1267</v>
      </c>
      <c r="C240" s="253">
        <v>0.26016577545508901</v>
      </c>
      <c r="D240" s="253">
        <v>0.28399412113188172</v>
      </c>
    </row>
    <row r="241" spans="1:4" ht="27.75" customHeight="1">
      <c r="A241" s="252" t="s">
        <v>1268</v>
      </c>
      <c r="B241" s="252" t="s">
        <v>1269</v>
      </c>
      <c r="C241" s="253">
        <v>0.3102552557444801</v>
      </c>
      <c r="D241" s="253">
        <v>8.0682631047003071</v>
      </c>
    </row>
    <row r="242" spans="1:4" ht="27.75" customHeight="1">
      <c r="A242" s="252" t="s">
        <v>1270</v>
      </c>
      <c r="B242" s="252" t="s">
        <v>1271</v>
      </c>
      <c r="C242" s="253">
        <v>0.51319862238807201</v>
      </c>
      <c r="D242" s="253">
        <v>6.2771233291357653</v>
      </c>
    </row>
    <row r="243" spans="1:4" ht="27.75" customHeight="1">
      <c r="A243" s="252" t="s">
        <v>1272</v>
      </c>
      <c r="B243" s="252" t="s">
        <v>1273</v>
      </c>
      <c r="C243" s="253">
        <v>1.905305209394877</v>
      </c>
      <c r="D243" s="253">
        <v>-6.8053578374764658</v>
      </c>
    </row>
    <row r="244" spans="1:4" ht="27.75" customHeight="1">
      <c r="A244" s="252" t="s">
        <v>1274</v>
      </c>
      <c r="B244" s="252" t="s">
        <v>1275</v>
      </c>
      <c r="C244" s="253">
        <v>0.11488142699529039</v>
      </c>
      <c r="D244" s="253">
        <v>9.0401478459114131</v>
      </c>
    </row>
    <row r="245" spans="1:4" ht="27.75" customHeight="1">
      <c r="A245" s="252" t="s">
        <v>1276</v>
      </c>
      <c r="B245" s="252" t="s">
        <v>1277</v>
      </c>
      <c r="C245" s="253">
        <v>1.583591546731614</v>
      </c>
      <c r="D245" s="253">
        <v>3.7427912686254672</v>
      </c>
    </row>
    <row r="246" spans="1:4" ht="27.75" customHeight="1">
      <c r="A246" s="252" t="s">
        <v>1278</v>
      </c>
      <c r="B246" s="252" t="s">
        <v>1279</v>
      </c>
      <c r="C246" s="253">
        <v>0.82805658248567182</v>
      </c>
      <c r="D246" s="253">
        <v>26.806463070070834</v>
      </c>
    </row>
    <row r="247" spans="1:4" ht="27.75" customHeight="1">
      <c r="A247" s="252" t="s">
        <v>1280</v>
      </c>
      <c r="B247" s="252" t="s">
        <v>1281</v>
      </c>
      <c r="C247" s="253">
        <v>2.4986631075075003</v>
      </c>
      <c r="D247" s="253">
        <v>9.3702452677503345</v>
      </c>
    </row>
    <row r="248" spans="1:4" ht="27.75" customHeight="1">
      <c r="A248" s="252" t="s">
        <v>1282</v>
      </c>
      <c r="B248" s="252" t="s">
        <v>1283</v>
      </c>
      <c r="C248" s="253">
        <v>0.42382904179528402</v>
      </c>
      <c r="D248" s="253">
        <v>3.674649756558785</v>
      </c>
    </row>
    <row r="249" spans="1:4" ht="27.75" customHeight="1">
      <c r="A249" s="252" t="s">
        <v>1284</v>
      </c>
      <c r="B249" s="252" t="s">
        <v>1285</v>
      </c>
      <c r="C249" s="253">
        <v>0.92422637184122736</v>
      </c>
      <c r="D249" s="253">
        <v>-7.7477248265520675</v>
      </c>
    </row>
    <row r="250" spans="1:4" ht="27.75" customHeight="1">
      <c r="A250" s="252" t="s">
        <v>1286</v>
      </c>
      <c r="B250" s="252" t="s">
        <v>1287</v>
      </c>
      <c r="C250" s="253">
        <v>0.11059019913389462</v>
      </c>
      <c r="D250" s="253">
        <v>2.2984856941361356</v>
      </c>
    </row>
    <row r="251" spans="1:4" ht="27.75" customHeight="1">
      <c r="A251" s="252" t="s">
        <v>1288</v>
      </c>
      <c r="B251" s="252" t="s">
        <v>1289</v>
      </c>
      <c r="C251" s="253">
        <v>2.5071607575622407E-2</v>
      </c>
      <c r="D251" s="253">
        <v>0.74500936567248643</v>
      </c>
    </row>
    <row r="252" spans="1:4" ht="27.75" customHeight="1">
      <c r="A252" s="252" t="s">
        <v>1290</v>
      </c>
      <c r="B252" s="252" t="s">
        <v>1291</v>
      </c>
      <c r="C252" s="253">
        <v>2.5992011573663945</v>
      </c>
      <c r="D252" s="253">
        <v>0.71351231369657464</v>
      </c>
    </row>
    <row r="253" spans="1:4" ht="27.75" customHeight="1">
      <c r="A253" s="252" t="s">
        <v>1292</v>
      </c>
      <c r="B253" s="252" t="s">
        <v>1291</v>
      </c>
      <c r="C253" s="253">
        <v>0.65064241572657544</v>
      </c>
      <c r="D253" s="253">
        <v>1.2731850467587167</v>
      </c>
    </row>
    <row r="254" spans="1:4" ht="27.75" customHeight="1">
      <c r="A254" s="252" t="s">
        <v>1293</v>
      </c>
      <c r="B254" s="252" t="s">
        <v>1294</v>
      </c>
      <c r="C254" s="253">
        <v>-0.76030189810423299</v>
      </c>
      <c r="D254" s="253">
        <v>-0.22975775396842657</v>
      </c>
    </row>
    <row r="255" spans="1:4" ht="27.75" customHeight="1">
      <c r="A255" s="252" t="s">
        <v>1295</v>
      </c>
      <c r="B255" s="252" t="s">
        <v>1296</v>
      </c>
      <c r="C255" s="253">
        <v>-6.4966706393629337E-3</v>
      </c>
      <c r="D255" s="253">
        <v>8.2828814808552185</v>
      </c>
    </row>
    <row r="256" spans="1:4" ht="27.75" customHeight="1">
      <c r="A256" s="252" t="s">
        <v>1297</v>
      </c>
      <c r="B256" s="252" t="s">
        <v>1298</v>
      </c>
      <c r="C256" s="253">
        <v>1.9895208974595397</v>
      </c>
      <c r="D256" s="253">
        <v>14.781102762960716</v>
      </c>
    </row>
    <row r="257" spans="1:4" ht="27.75" customHeight="1">
      <c r="A257" s="252" t="s">
        <v>1299</v>
      </c>
      <c r="B257" s="252" t="s">
        <v>1300</v>
      </c>
      <c r="C257" s="253">
        <v>2.4265797081758675</v>
      </c>
      <c r="D257" s="253">
        <v>9.0359100548605689</v>
      </c>
    </row>
    <row r="258" spans="1:4" ht="27.75" customHeight="1">
      <c r="A258" s="252" t="s">
        <v>1301</v>
      </c>
      <c r="B258" s="252" t="s">
        <v>1302</v>
      </c>
      <c r="C258" s="253">
        <v>0.84401206569069898</v>
      </c>
      <c r="D258" s="253">
        <v>0.55724433607858581</v>
      </c>
    </row>
    <row r="259" spans="1:4" ht="27.75" customHeight="1">
      <c r="A259" s="252" t="s">
        <v>1303</v>
      </c>
      <c r="B259" s="252" t="s">
        <v>1304</v>
      </c>
      <c r="C259" s="253">
        <v>-0.79868079046273655</v>
      </c>
      <c r="D259" s="253">
        <v>5.3674081427928684</v>
      </c>
    </row>
    <row r="260" spans="1:4" ht="27.75" customHeight="1">
      <c r="A260" s="252" t="s">
        <v>1305</v>
      </c>
      <c r="B260" s="252" t="s">
        <v>1306</v>
      </c>
      <c r="C260" s="253">
        <v>3.3277637546969703</v>
      </c>
      <c r="D260" s="253">
        <v>12.522698869131224</v>
      </c>
    </row>
    <row r="261" spans="1:4" ht="27.75" customHeight="1">
      <c r="A261" s="252" t="s">
        <v>1307</v>
      </c>
      <c r="B261" s="252" t="s">
        <v>1308</v>
      </c>
      <c r="C261" s="253">
        <v>2.3270009524782638</v>
      </c>
      <c r="D261" s="253">
        <v>11.292845530249529</v>
      </c>
    </row>
    <row r="262" spans="1:4" ht="27.75" customHeight="1">
      <c r="A262" s="252" t="s">
        <v>1309</v>
      </c>
      <c r="B262" s="252" t="s">
        <v>1310</v>
      </c>
      <c r="C262" s="253">
        <v>0.91876585143238698</v>
      </c>
      <c r="D262" s="253">
        <v>2.1709154018888088</v>
      </c>
    </row>
    <row r="263" spans="1:4" ht="27.75" customHeight="1">
      <c r="A263" s="252" t="s">
        <v>1311</v>
      </c>
      <c r="B263" s="252" t="s">
        <v>1310</v>
      </c>
      <c r="C263" s="253">
        <v>0.78082721208447103</v>
      </c>
      <c r="D263" s="253">
        <v>1.433319659880395</v>
      </c>
    </row>
    <row r="264" spans="1:4" ht="27.75" customHeight="1">
      <c r="A264" s="252" t="s">
        <v>1312</v>
      </c>
      <c r="B264" s="252" t="s">
        <v>1313</v>
      </c>
      <c r="C264" s="253">
        <v>3.3609740027740198E-2</v>
      </c>
      <c r="D264" s="253">
        <v>2.7581577155048969</v>
      </c>
    </row>
    <row r="265" spans="1:4" ht="27.75" customHeight="1">
      <c r="A265" s="252" t="s">
        <v>1314</v>
      </c>
      <c r="B265" s="252" t="s">
        <v>1315</v>
      </c>
      <c r="C265" s="253">
        <v>0.83375614249083596</v>
      </c>
      <c r="D265" s="253">
        <v>1.2794929360972429</v>
      </c>
    </row>
    <row r="266" spans="1:4" ht="27.75" customHeight="1">
      <c r="A266" s="252" t="s">
        <v>1316</v>
      </c>
      <c r="B266" s="252" t="s">
        <v>1317</v>
      </c>
      <c r="C266" s="253">
        <v>0.66029858714979262</v>
      </c>
      <c r="D266" s="253">
        <v>-1.5907706915736064E-2</v>
      </c>
    </row>
    <row r="267" spans="1:4" ht="27.75" customHeight="1">
      <c r="A267" s="252" t="s">
        <v>1318</v>
      </c>
      <c r="B267" s="252" t="s">
        <v>1317</v>
      </c>
      <c r="C267" s="253">
        <v>0.63021669625776966</v>
      </c>
      <c r="D267" s="253">
        <v>-0.20263249121866228</v>
      </c>
    </row>
    <row r="268" spans="1:4" ht="27.75" customHeight="1">
      <c r="A268" s="252" t="s">
        <v>1319</v>
      </c>
      <c r="B268" s="252" t="s">
        <v>1320</v>
      </c>
      <c r="C268" s="253">
        <v>0</v>
      </c>
      <c r="D268" s="253">
        <v>0</v>
      </c>
    </row>
    <row r="269" spans="1:4" ht="27.75" customHeight="1">
      <c r="A269" s="252" t="s">
        <v>1321</v>
      </c>
      <c r="B269" s="252" t="s">
        <v>1322</v>
      </c>
      <c r="C269" s="253">
        <v>-9.914366814073404E-2</v>
      </c>
      <c r="D269" s="253">
        <v>8.962277169340652</v>
      </c>
    </row>
    <row r="270" spans="1:4" ht="27.75" customHeight="1">
      <c r="A270" s="252" t="s">
        <v>1323</v>
      </c>
      <c r="B270" s="252" t="s">
        <v>1324</v>
      </c>
      <c r="C270" s="253">
        <v>1.3047142592492929</v>
      </c>
      <c r="D270" s="253">
        <v>7.1237922374484572</v>
      </c>
    </row>
    <row r="271" spans="1:4" ht="27.75" customHeight="1">
      <c r="A271" s="252" t="s">
        <v>1325</v>
      </c>
      <c r="B271" s="252" t="s">
        <v>1326</v>
      </c>
      <c r="C271" s="253">
        <v>0.76990970799188396</v>
      </c>
      <c r="D271" s="253">
        <v>1.1704271435369722</v>
      </c>
    </row>
    <row r="272" spans="1:4" ht="27.75" customHeight="1">
      <c r="A272" s="252" t="s">
        <v>1327</v>
      </c>
      <c r="B272" s="252" t="s">
        <v>1328</v>
      </c>
      <c r="C272" s="253">
        <v>0.14373230391374686</v>
      </c>
      <c r="D272" s="253">
        <v>8.8644292847625845</v>
      </c>
    </row>
    <row r="273" spans="1:4" ht="27.75" customHeight="1">
      <c r="A273" s="252" t="s">
        <v>1329</v>
      </c>
      <c r="B273" s="252" t="s">
        <v>1330</v>
      </c>
      <c r="C273" s="253">
        <v>0.1351871670338306</v>
      </c>
      <c r="D273" s="253">
        <v>4.1227679675114848</v>
      </c>
    </row>
    <row r="274" spans="1:4" ht="27.75" customHeight="1">
      <c r="A274" s="252" t="s">
        <v>1331</v>
      </c>
      <c r="B274" s="252" t="s">
        <v>1332</v>
      </c>
      <c r="C274" s="253">
        <v>-0.18677812721398618</v>
      </c>
      <c r="D274" s="253">
        <v>7.5153903155936703</v>
      </c>
    </row>
    <row r="275" spans="1:4" ht="27.75" customHeight="1">
      <c r="A275" s="252" t="s">
        <v>1333</v>
      </c>
      <c r="B275" s="252" t="s">
        <v>1334</v>
      </c>
      <c r="C275" s="253">
        <v>0.44387835038573198</v>
      </c>
      <c r="D275" s="253">
        <v>2.5223623269571256</v>
      </c>
    </row>
    <row r="276" spans="1:4" ht="27.75" customHeight="1">
      <c r="A276" s="252" t="s">
        <v>1335</v>
      </c>
      <c r="B276" s="252" t="s">
        <v>1336</v>
      </c>
      <c r="C276" s="253">
        <v>0.23731578603402964</v>
      </c>
      <c r="D276" s="253">
        <v>0.79815253860490953</v>
      </c>
    </row>
    <row r="277" spans="1:4" ht="27.75" customHeight="1">
      <c r="A277" s="252" t="s">
        <v>1337</v>
      </c>
      <c r="B277" s="252" t="s">
        <v>1338</v>
      </c>
      <c r="C277" s="253">
        <v>5.0117364543640505E-2</v>
      </c>
      <c r="D277" s="253">
        <v>0.19895740874001522</v>
      </c>
    </row>
    <row r="278" spans="1:4" ht="27.75" customHeight="1">
      <c r="A278" s="252" t="s">
        <v>1339</v>
      </c>
      <c r="B278" s="252" t="s">
        <v>1340</v>
      </c>
      <c r="C278" s="253">
        <v>0.1228787749787224</v>
      </c>
      <c r="D278" s="253">
        <v>0.69751731115964088</v>
      </c>
    </row>
    <row r="279" spans="1:4" ht="27.75" customHeight="1">
      <c r="A279" s="252" t="s">
        <v>1341</v>
      </c>
      <c r="B279" s="252" t="s">
        <v>1342</v>
      </c>
      <c r="C279" s="253">
        <v>1.0926374084218717</v>
      </c>
      <c r="D279" s="253">
        <v>0.83587001206768941</v>
      </c>
    </row>
    <row r="280" spans="1:4" ht="27.75" customHeight="1">
      <c r="A280" s="252" t="s">
        <v>1343</v>
      </c>
      <c r="B280" s="252" t="s">
        <v>1344</v>
      </c>
      <c r="C280" s="253">
        <v>1.563555363738667</v>
      </c>
      <c r="D280" s="253">
        <v>9.8944421824164621</v>
      </c>
    </row>
    <row r="281" spans="1:4" ht="27.75" customHeight="1">
      <c r="A281" s="252" t="s">
        <v>1345</v>
      </c>
      <c r="B281" s="252" t="s">
        <v>1346</v>
      </c>
      <c r="C281" s="253">
        <v>0.46429116632645812</v>
      </c>
      <c r="D281" s="253">
        <v>1.8667062955132501</v>
      </c>
    </row>
    <row r="282" spans="1:4" ht="27.75" customHeight="1">
      <c r="A282" s="252" t="s">
        <v>1347</v>
      </c>
      <c r="B282" s="252" t="s">
        <v>1348</v>
      </c>
      <c r="C282" s="253">
        <v>2.3984827052393701E-2</v>
      </c>
      <c r="D282" s="253">
        <v>4.0056215339308183</v>
      </c>
    </row>
    <row r="283" spans="1:4" ht="27.75" customHeight="1">
      <c r="A283" s="252" t="s">
        <v>1349</v>
      </c>
      <c r="B283" s="252" t="s">
        <v>1350</v>
      </c>
      <c r="C283" s="253">
        <v>-0.46585082009916162</v>
      </c>
      <c r="D283" s="253">
        <v>0.78085900290012311</v>
      </c>
    </row>
    <row r="284" spans="1:4" ht="27.75" customHeight="1">
      <c r="A284" s="252" t="s">
        <v>1351</v>
      </c>
      <c r="B284" s="252" t="s">
        <v>1352</v>
      </c>
      <c r="C284" s="253">
        <v>-0.3423180761623203</v>
      </c>
      <c r="D284" s="253">
        <v>1.1318833128175236</v>
      </c>
    </row>
    <row r="285" spans="1:4" ht="27.75" customHeight="1">
      <c r="A285" s="252" t="s">
        <v>1353</v>
      </c>
      <c r="B285" s="252" t="s">
        <v>1354</v>
      </c>
      <c r="C285" s="253">
        <v>0.27183686396223938</v>
      </c>
      <c r="D285" s="253">
        <v>11.514256086547503</v>
      </c>
    </row>
    <row r="286" spans="1:4" ht="27.75" customHeight="1">
      <c r="A286" s="252" t="s">
        <v>1355</v>
      </c>
      <c r="B286" s="252" t="s">
        <v>1356</v>
      </c>
      <c r="C286" s="253">
        <v>1.5046997314439321</v>
      </c>
      <c r="D286" s="253">
        <v>-1.5619484518445959</v>
      </c>
    </row>
    <row r="287" spans="1:4" ht="27.75" customHeight="1">
      <c r="A287" s="252" t="s">
        <v>1357</v>
      </c>
      <c r="B287" s="252" t="s">
        <v>1358</v>
      </c>
      <c r="C287" s="253">
        <v>0.37133649347252867</v>
      </c>
      <c r="D287" s="253">
        <v>3.9792179941366457</v>
      </c>
    </row>
    <row r="288" spans="1:4" ht="27.75" customHeight="1">
      <c r="A288" s="252" t="s">
        <v>1359</v>
      </c>
      <c r="B288" s="252" t="s">
        <v>1360</v>
      </c>
      <c r="C288" s="253">
        <v>0.48652185102225898</v>
      </c>
      <c r="D288" s="253">
        <v>1.1554684011654399</v>
      </c>
    </row>
    <row r="289" spans="1:4" ht="27.75" customHeight="1">
      <c r="A289" s="252" t="s">
        <v>1361</v>
      </c>
      <c r="B289" s="252" t="s">
        <v>1360</v>
      </c>
      <c r="C289" s="253">
        <v>0.48327727078664001</v>
      </c>
      <c r="D289" s="253">
        <v>0.877597044987805</v>
      </c>
    </row>
    <row r="290" spans="1:4" ht="27.75" customHeight="1">
      <c r="A290" s="252" t="s">
        <v>1362</v>
      </c>
      <c r="B290" s="252" t="s">
        <v>1363</v>
      </c>
      <c r="C290" s="253">
        <v>0.83073696638774508</v>
      </c>
      <c r="D290" s="253">
        <v>-5.7184890413111589E-2</v>
      </c>
    </row>
    <row r="291" spans="1:4" ht="27.75" customHeight="1">
      <c r="A291" s="252" t="s">
        <v>1364</v>
      </c>
      <c r="B291" s="252" t="s">
        <v>1363</v>
      </c>
      <c r="C291" s="253">
        <v>0</v>
      </c>
      <c r="D291" s="253">
        <v>0</v>
      </c>
    </row>
    <row r="292" spans="1:4" ht="27.75" customHeight="1">
      <c r="A292" s="252" t="s">
        <v>1365</v>
      </c>
      <c r="B292" s="252" t="s">
        <v>1363</v>
      </c>
      <c r="C292" s="253">
        <v>0</v>
      </c>
      <c r="D292" s="253">
        <v>0</v>
      </c>
    </row>
    <row r="293" spans="1:4" ht="27.75" customHeight="1">
      <c r="A293" s="252" t="s">
        <v>1366</v>
      </c>
      <c r="B293" s="252" t="s">
        <v>1367</v>
      </c>
      <c r="C293" s="253">
        <v>0.85433498548984244</v>
      </c>
      <c r="D293" s="253">
        <v>6.9963760613244244</v>
      </c>
    </row>
    <row r="294" spans="1:4" ht="27.75" customHeight="1">
      <c r="A294" s="252" t="s">
        <v>1368</v>
      </c>
      <c r="B294" s="252" t="s">
        <v>1367</v>
      </c>
      <c r="C294" s="253">
        <v>0.79408670070832466</v>
      </c>
      <c r="D294" s="253">
        <v>6.99641047578874</v>
      </c>
    </row>
    <row r="295" spans="1:4" ht="27.75" customHeight="1">
      <c r="A295" s="252" t="s">
        <v>1369</v>
      </c>
      <c r="B295" s="252" t="s">
        <v>1370</v>
      </c>
      <c r="C295" s="253">
        <v>1.004823030829923E-2</v>
      </c>
      <c r="D295" s="253">
        <v>0.80652975202116672</v>
      </c>
    </row>
    <row r="296" spans="1:4" ht="27.75" customHeight="1">
      <c r="A296" s="252" t="s">
        <v>1371</v>
      </c>
      <c r="B296" s="252" t="s">
        <v>1372</v>
      </c>
      <c r="C296" s="253">
        <v>0.99681412424089899</v>
      </c>
      <c r="D296" s="253">
        <v>1.2692568888303422</v>
      </c>
    </row>
    <row r="297" spans="1:4" ht="27.75" customHeight="1">
      <c r="A297" s="252" t="s">
        <v>1373</v>
      </c>
      <c r="B297" s="252" t="s">
        <v>1374</v>
      </c>
      <c r="C297" s="253">
        <v>1.2789566661535539</v>
      </c>
      <c r="D297" s="253">
        <v>-3.7630652434761469</v>
      </c>
    </row>
    <row r="298" spans="1:4" ht="27.75" customHeight="1">
      <c r="A298" s="252" t="s">
        <v>1375</v>
      </c>
      <c r="B298" s="252" t="s">
        <v>1376</v>
      </c>
      <c r="C298" s="253">
        <v>0</v>
      </c>
      <c r="D298" s="253">
        <v>0</v>
      </c>
    </row>
    <row r="299" spans="1:4" ht="27.75" customHeight="1">
      <c r="A299" s="252" t="s">
        <v>1377</v>
      </c>
      <c r="B299" s="252" t="s">
        <v>1378</v>
      </c>
      <c r="C299" s="253">
        <v>1.5113817582831846</v>
      </c>
      <c r="D299" s="253">
        <v>3.6655017459631338</v>
      </c>
    </row>
    <row r="300" spans="1:4" ht="27.75" customHeight="1">
      <c r="A300" s="252" t="s">
        <v>1379</v>
      </c>
      <c r="B300" s="252" t="s">
        <v>1380</v>
      </c>
      <c r="C300" s="253">
        <v>0.56693819323133299</v>
      </c>
      <c r="D300" s="253">
        <v>30.721365630135931</v>
      </c>
    </row>
    <row r="301" spans="1:4" ht="27.75" customHeight="1">
      <c r="A301" s="252" t="s">
        <v>1381</v>
      </c>
      <c r="B301" s="252" t="s">
        <v>1382</v>
      </c>
      <c r="C301" s="253">
        <v>0</v>
      </c>
      <c r="D301" s="253">
        <v>0.33731479055718727</v>
      </c>
    </row>
    <row r="302" spans="1:4" ht="27.75" customHeight="1">
      <c r="A302" s="252" t="s">
        <v>1383</v>
      </c>
      <c r="B302" s="252" t="s">
        <v>1382</v>
      </c>
      <c r="C302" s="253">
        <v>0</v>
      </c>
      <c r="D302" s="253">
        <v>0</v>
      </c>
    </row>
    <row r="303" spans="1:4" ht="27.75" customHeight="1">
      <c r="A303" s="252" t="s">
        <v>1384</v>
      </c>
      <c r="B303" s="252" t="s">
        <v>1385</v>
      </c>
      <c r="C303" s="253">
        <v>1.7627618594236509</v>
      </c>
      <c r="D303" s="253">
        <v>4.2150831542139686</v>
      </c>
    </row>
    <row r="304" spans="1:4" ht="27.75" customHeight="1">
      <c r="A304" s="252" t="s">
        <v>1386</v>
      </c>
      <c r="B304" s="252" t="s">
        <v>1387</v>
      </c>
      <c r="C304" s="253">
        <v>0.79151804589429497</v>
      </c>
      <c r="D304" s="253">
        <v>1.3254464813884259</v>
      </c>
    </row>
    <row r="305" spans="1:4" ht="27.75" customHeight="1">
      <c r="A305" s="252" t="s">
        <v>1388</v>
      </c>
      <c r="B305" s="252" t="s">
        <v>1389</v>
      </c>
      <c r="C305" s="253">
        <v>0</v>
      </c>
      <c r="D305" s="253">
        <v>0</v>
      </c>
    </row>
    <row r="306" spans="1:4" ht="27.75" customHeight="1">
      <c r="A306" s="252" t="s">
        <v>1390</v>
      </c>
      <c r="B306" s="252" t="s">
        <v>1391</v>
      </c>
      <c r="C306" s="253">
        <v>1.2648745503380174</v>
      </c>
      <c r="D306" s="253">
        <v>-2.5313237250711116</v>
      </c>
    </row>
    <row r="307" spans="1:4" ht="27.75" customHeight="1">
      <c r="A307" s="252" t="s">
        <v>1392</v>
      </c>
      <c r="B307" s="252" t="s">
        <v>1393</v>
      </c>
      <c r="C307" s="253">
        <v>0.35449374040811432</v>
      </c>
      <c r="D307" s="253">
        <v>-5.3307922293385479</v>
      </c>
    </row>
    <row r="308" spans="1:4" ht="27.75" customHeight="1">
      <c r="A308" s="252" t="s">
        <v>1394</v>
      </c>
      <c r="B308" s="252" t="s">
        <v>1395</v>
      </c>
      <c r="C308" s="253">
        <v>3.51171608129017</v>
      </c>
      <c r="D308" s="253">
        <v>1.2033747343369141</v>
      </c>
    </row>
    <row r="309" spans="1:4" ht="27.75" customHeight="1">
      <c r="A309" s="252" t="s">
        <v>1396</v>
      </c>
      <c r="B309" s="252" t="s">
        <v>1397</v>
      </c>
      <c r="C309" s="253">
        <v>6.8964408530755019E-4</v>
      </c>
      <c r="D309" s="253">
        <v>0.19155119636730175</v>
      </c>
    </row>
    <row r="310" spans="1:4" ht="27.75" customHeight="1">
      <c r="A310" s="252" t="s">
        <v>1398</v>
      </c>
      <c r="B310" s="252" t="s">
        <v>1399</v>
      </c>
      <c r="C310" s="253">
        <v>3.4150027951907802</v>
      </c>
      <c r="D310" s="253">
        <v>8.1268168982330664</v>
      </c>
    </row>
    <row r="311" spans="1:4" ht="27.75" customHeight="1">
      <c r="A311" s="252" t="s">
        <v>1400</v>
      </c>
      <c r="B311" s="252" t="s">
        <v>1401</v>
      </c>
      <c r="C311" s="253">
        <v>1.6568440926752879</v>
      </c>
      <c r="D311" s="253">
        <v>-0.35445764591918638</v>
      </c>
    </row>
    <row r="312" spans="1:4" ht="27.75" customHeight="1">
      <c r="A312" s="252" t="s">
        <v>1402</v>
      </c>
      <c r="B312" s="252" t="s">
        <v>1401</v>
      </c>
      <c r="C312" s="253">
        <v>0.99323110997145114</v>
      </c>
      <c r="D312" s="253">
        <v>1.4537547549976484</v>
      </c>
    </row>
    <row r="313" spans="1:4" ht="27.75" customHeight="1">
      <c r="A313" s="252" t="s">
        <v>1403</v>
      </c>
      <c r="B313" s="252" t="s">
        <v>1404</v>
      </c>
      <c r="C313" s="253">
        <v>0.47458844394662836</v>
      </c>
      <c r="D313" s="253">
        <v>2.7983229197923709</v>
      </c>
    </row>
    <row r="314" spans="1:4" ht="27.75" customHeight="1">
      <c r="A314" s="252" t="s">
        <v>1405</v>
      </c>
      <c r="B314" s="252" t="s">
        <v>1406</v>
      </c>
      <c r="C314" s="253">
        <v>-6.4144137957507064E-2</v>
      </c>
      <c r="D314" s="253">
        <v>0.91278118468849556</v>
      </c>
    </row>
    <row r="315" spans="1:4" ht="27.75" customHeight="1">
      <c r="A315" s="252" t="s">
        <v>1407</v>
      </c>
      <c r="B315" s="252" t="s">
        <v>1408</v>
      </c>
      <c r="C315" s="253">
        <v>4.1943593447173901</v>
      </c>
      <c r="D315" s="253">
        <v>1.1251035567837064</v>
      </c>
    </row>
    <row r="316" spans="1:4" ht="27.75" customHeight="1">
      <c r="A316" s="252" t="s">
        <v>1409</v>
      </c>
      <c r="B316" s="252" t="s">
        <v>1410</v>
      </c>
      <c r="C316" s="253">
        <v>-1.1721299972127068</v>
      </c>
      <c r="D316" s="253">
        <v>-1.9501514591576339</v>
      </c>
    </row>
    <row r="317" spans="1:4" ht="27.75" customHeight="1">
      <c r="A317" s="252" t="s">
        <v>1411</v>
      </c>
      <c r="B317" s="252" t="s">
        <v>1412</v>
      </c>
      <c r="C317" s="253">
        <v>0.64882910796775906</v>
      </c>
      <c r="D317" s="253">
        <v>-1.9737985593099978</v>
      </c>
    </row>
    <row r="318" spans="1:4" ht="27.75" customHeight="1">
      <c r="A318" s="252" t="s">
        <v>1413</v>
      </c>
      <c r="B318" s="252" t="s">
        <v>1414</v>
      </c>
      <c r="C318" s="253">
        <v>0</v>
      </c>
      <c r="D318" s="253">
        <v>12.832711414880814</v>
      </c>
    </row>
    <row r="319" spans="1:4" ht="27.75" customHeight="1">
      <c r="A319" s="252" t="s">
        <v>1415</v>
      </c>
      <c r="B319" s="252" t="s">
        <v>1416</v>
      </c>
      <c r="C319" s="253">
        <v>0.9414448769712952</v>
      </c>
      <c r="D319" s="253">
        <v>4.606785821598776</v>
      </c>
    </row>
    <row r="320" spans="1:4" ht="27.75" customHeight="1">
      <c r="A320" s="252" t="s">
        <v>1417</v>
      </c>
      <c r="B320" s="252" t="s">
        <v>1418</v>
      </c>
      <c r="C320" s="253">
        <v>2.4056395409786666</v>
      </c>
      <c r="D320" s="253">
        <v>15.607121336287458</v>
      </c>
    </row>
    <row r="321" spans="1:4" ht="27.75" customHeight="1">
      <c r="A321" s="252" t="s">
        <v>1419</v>
      </c>
      <c r="B321" s="252" t="s">
        <v>1420</v>
      </c>
      <c r="C321" s="253">
        <v>0</v>
      </c>
      <c r="D321" s="253">
        <v>0</v>
      </c>
    </row>
    <row r="322" spans="1:4" ht="27.75" customHeight="1">
      <c r="A322" s="252" t="s">
        <v>1421</v>
      </c>
      <c r="B322" s="252" t="s">
        <v>1422</v>
      </c>
      <c r="C322" s="253">
        <v>-0.15981669589519315</v>
      </c>
      <c r="D322" s="253">
        <v>4.5160098229118617</v>
      </c>
    </row>
    <row r="323" spans="1:4" ht="27.75" customHeight="1">
      <c r="A323" s="252" t="s">
        <v>1423</v>
      </c>
      <c r="B323" s="252" t="s">
        <v>1424</v>
      </c>
      <c r="C323" s="253">
        <v>1.4918915472759771</v>
      </c>
      <c r="D323" s="253">
        <v>6.4991797597984418</v>
      </c>
    </row>
    <row r="324" spans="1:4" ht="27.75" customHeight="1">
      <c r="A324" s="252" t="s">
        <v>1425</v>
      </c>
      <c r="B324" s="252" t="s">
        <v>1426</v>
      </c>
      <c r="C324" s="253">
        <v>0</v>
      </c>
      <c r="D324" s="253">
        <v>0</v>
      </c>
    </row>
    <row r="325" spans="1:4" ht="27.75" customHeight="1">
      <c r="A325" s="252" t="s">
        <v>1427</v>
      </c>
      <c r="B325" s="252" t="s">
        <v>1428</v>
      </c>
      <c r="C325" s="253">
        <v>-5.7176913818579325E-2</v>
      </c>
      <c r="D325" s="253">
        <v>5.4949907064635949E-2</v>
      </c>
    </row>
    <row r="326" spans="1:4" ht="27.75" customHeight="1">
      <c r="A326" s="252" t="s">
        <v>1429</v>
      </c>
      <c r="B326" s="252" t="s">
        <v>1430</v>
      </c>
      <c r="C326" s="253">
        <v>4.3399609942342807E-2</v>
      </c>
      <c r="D326" s="253">
        <v>-6.314696667821762E-2</v>
      </c>
    </row>
    <row r="327" spans="1:4" ht="27.75" customHeight="1">
      <c r="A327" s="252" t="s">
        <v>1431</v>
      </c>
      <c r="B327" s="252" t="s">
        <v>1432</v>
      </c>
      <c r="C327" s="253">
        <v>0.54085828456873464</v>
      </c>
      <c r="D327" s="253">
        <v>18.524349037638608</v>
      </c>
    </row>
    <row r="328" spans="1:4" ht="27.75" customHeight="1">
      <c r="A328" s="252" t="s">
        <v>1433</v>
      </c>
      <c r="B328" s="252" t="s">
        <v>1434</v>
      </c>
      <c r="C328" s="253">
        <v>1.9412535879171293</v>
      </c>
      <c r="D328" s="253">
        <v>9.3008049211426655</v>
      </c>
    </row>
    <row r="329" spans="1:4" ht="27.75" customHeight="1">
      <c r="A329" s="252" t="s">
        <v>1435</v>
      </c>
      <c r="B329" s="252" t="s">
        <v>1436</v>
      </c>
      <c r="C329" s="253">
        <v>0.58019001700585504</v>
      </c>
      <c r="D329" s="253">
        <v>3.1700795281153669</v>
      </c>
    </row>
    <row r="330" spans="1:4" ht="27.75" customHeight="1">
      <c r="A330" s="252" t="s">
        <v>1437</v>
      </c>
      <c r="B330" s="252" t="s">
        <v>1438</v>
      </c>
      <c r="C330" s="253">
        <v>1.060066713531979</v>
      </c>
      <c r="D330" s="253">
        <v>42.866350291056293</v>
      </c>
    </row>
    <row r="331" spans="1:4" ht="27.75" customHeight="1">
      <c r="A331" s="252" t="s">
        <v>1439</v>
      </c>
      <c r="B331" s="252" t="s">
        <v>1440</v>
      </c>
      <c r="C331" s="253">
        <v>-2.6810137998809498E-2</v>
      </c>
      <c r="D331" s="253">
        <v>-0.22327859887917678</v>
      </c>
    </row>
    <row r="332" spans="1:4" ht="27.75" customHeight="1">
      <c r="A332" s="252" t="s">
        <v>1441</v>
      </c>
      <c r="B332" s="252" t="s">
        <v>1442</v>
      </c>
      <c r="C332" s="253">
        <v>7.8394351737087198E-2</v>
      </c>
      <c r="D332" s="253">
        <v>3.0054354461109871</v>
      </c>
    </row>
    <row r="333" spans="1:4" ht="27.75" customHeight="1">
      <c r="A333" s="252" t="s">
        <v>1443</v>
      </c>
      <c r="B333" s="252" t="s">
        <v>1444</v>
      </c>
      <c r="C333" s="253">
        <v>2.0480733076427202</v>
      </c>
      <c r="D333" s="253">
        <v>-0.59664414366264729</v>
      </c>
    </row>
    <row r="334" spans="1:4" ht="27.75" customHeight="1">
      <c r="A334" s="252" t="s">
        <v>1445</v>
      </c>
      <c r="B334" s="252" t="s">
        <v>1446</v>
      </c>
      <c r="C334" s="253">
        <v>0</v>
      </c>
      <c r="D334" s="253">
        <v>2.0142568711199087</v>
      </c>
    </row>
    <row r="335" spans="1:4" ht="27.75" customHeight="1">
      <c r="A335" s="252" t="s">
        <v>1447</v>
      </c>
      <c r="B335" s="252" t="s">
        <v>1448</v>
      </c>
      <c r="C335" s="253">
        <v>0.35612294288857627</v>
      </c>
      <c r="D335" s="253">
        <v>0.11099907093711392</v>
      </c>
    </row>
    <row r="336" spans="1:4" ht="27.75" customHeight="1">
      <c r="A336" s="252" t="s">
        <v>1449</v>
      </c>
      <c r="B336" s="252" t="s">
        <v>1450</v>
      </c>
      <c r="C336" s="253">
        <v>-0.23693360639650513</v>
      </c>
      <c r="D336" s="253">
        <v>0.46984352040847921</v>
      </c>
    </row>
    <row r="337" spans="1:4" ht="27.75" customHeight="1">
      <c r="A337" s="252" t="s">
        <v>1451</v>
      </c>
      <c r="B337" s="252" t="s">
        <v>1452</v>
      </c>
      <c r="C337" s="253">
        <v>0.94140618229370976</v>
      </c>
      <c r="D337" s="253">
        <v>16.360040268035526</v>
      </c>
    </row>
    <row r="338" spans="1:4" ht="27.75" customHeight="1">
      <c r="A338" s="252" t="s">
        <v>1453</v>
      </c>
      <c r="B338" s="252" t="s">
        <v>1454</v>
      </c>
      <c r="C338" s="253">
        <v>1.0733445834024169E-2</v>
      </c>
      <c r="D338" s="253">
        <v>0.15289328715284867</v>
      </c>
    </row>
    <row r="339" spans="1:4" ht="27.75" customHeight="1">
      <c r="A339" s="252" t="s">
        <v>1455</v>
      </c>
      <c r="B339" s="252" t="s">
        <v>1456</v>
      </c>
      <c r="C339" s="253">
        <v>-0.43147382723716643</v>
      </c>
      <c r="D339" s="253">
        <v>16.273761777395887</v>
      </c>
    </row>
    <row r="340" spans="1:4" ht="27.75" customHeight="1">
      <c r="A340" s="252" t="s">
        <v>1457</v>
      </c>
      <c r="B340" s="252" t="s">
        <v>1458</v>
      </c>
      <c r="C340" s="253">
        <v>0</v>
      </c>
      <c r="D340" s="253">
        <v>6.1556129202887791E-2</v>
      </c>
    </row>
    <row r="341" spans="1:4" ht="27.75" customHeight="1">
      <c r="A341" s="252" t="s">
        <v>1459</v>
      </c>
      <c r="B341" s="252" t="s">
        <v>1458</v>
      </c>
      <c r="C341" s="253">
        <v>0.41042883671546199</v>
      </c>
      <c r="D341" s="253">
        <v>4.13059232524009E-2</v>
      </c>
    </row>
    <row r="342" spans="1:4" ht="27.75" customHeight="1">
      <c r="A342" s="252" t="s">
        <v>1460</v>
      </c>
      <c r="B342" s="252" t="s">
        <v>1458</v>
      </c>
      <c r="C342" s="253">
        <v>3.00387251907744</v>
      </c>
      <c r="D342" s="253">
        <v>4.1961460692623742E-2</v>
      </c>
    </row>
    <row r="343" spans="1:4" ht="27.75" customHeight="1">
      <c r="A343" s="252" t="s">
        <v>1461</v>
      </c>
      <c r="B343" s="252" t="s">
        <v>1462</v>
      </c>
      <c r="C343" s="253">
        <v>3.7193566201399034E-2</v>
      </c>
      <c r="D343" s="253">
        <v>0</v>
      </c>
    </row>
    <row r="344" spans="1:4" ht="27.75" customHeight="1">
      <c r="A344" s="252" t="s">
        <v>1463</v>
      </c>
      <c r="B344" s="252" t="s">
        <v>1462</v>
      </c>
      <c r="C344" s="253">
        <v>3.7193566201399034E-2</v>
      </c>
      <c r="D344" s="253">
        <v>0</v>
      </c>
    </row>
    <row r="345" spans="1:4" ht="27.75" customHeight="1">
      <c r="A345" s="252" t="s">
        <v>1464</v>
      </c>
      <c r="B345" s="252" t="s">
        <v>1465</v>
      </c>
      <c r="C345" s="253">
        <v>1.0556758534482371</v>
      </c>
      <c r="D345" s="253">
        <v>13.042700246348085</v>
      </c>
    </row>
    <row r="346" spans="1:4" ht="27.75" customHeight="1">
      <c r="A346" s="252" t="s">
        <v>1466</v>
      </c>
      <c r="B346" s="252" t="s">
        <v>1467</v>
      </c>
      <c r="C346" s="253">
        <v>10.102214448751678</v>
      </c>
      <c r="D346" s="253">
        <v>6.9858756694630486E-2</v>
      </c>
    </row>
    <row r="347" spans="1:4" ht="27.75" customHeight="1">
      <c r="A347" s="252" t="s">
        <v>1468</v>
      </c>
      <c r="B347" s="252" t="s">
        <v>1469</v>
      </c>
      <c r="C347" s="253">
        <v>3.0509497900131506</v>
      </c>
      <c r="D347" s="253">
        <v>0.71475750452738529</v>
      </c>
    </row>
    <row r="348" spans="1:4" ht="27.75" customHeight="1">
      <c r="A348" s="252" t="s">
        <v>1470</v>
      </c>
      <c r="B348" s="252" t="s">
        <v>1471</v>
      </c>
      <c r="C348" s="253">
        <v>0.26404468498725198</v>
      </c>
      <c r="D348" s="253">
        <v>0.24841953097310576</v>
      </c>
    </row>
    <row r="349" spans="1:4" ht="27.75" customHeight="1">
      <c r="A349" s="252" t="s">
        <v>1472</v>
      </c>
      <c r="B349" s="252" t="s">
        <v>1473</v>
      </c>
      <c r="C349" s="253">
        <v>1.2600221957653801</v>
      </c>
      <c r="D349" s="253">
        <v>3.5850923036294882</v>
      </c>
    </row>
    <row r="350" spans="1:4" ht="27.75" customHeight="1">
      <c r="A350" s="252" t="s">
        <v>1474</v>
      </c>
      <c r="B350" s="252" t="s">
        <v>1475</v>
      </c>
      <c r="C350" s="253">
        <v>0.41777749095042416</v>
      </c>
      <c r="D350" s="253">
        <v>13.714081110445164</v>
      </c>
    </row>
    <row r="351" spans="1:4" ht="27.75" customHeight="1">
      <c r="A351" s="252" t="s">
        <v>1476</v>
      </c>
      <c r="B351" s="252" t="s">
        <v>1477</v>
      </c>
      <c r="C351" s="253">
        <v>0.110289419508265</v>
      </c>
      <c r="D351" s="253">
        <v>-8.2397292230878216E-2</v>
      </c>
    </row>
    <row r="352" spans="1:4" ht="27.75" customHeight="1">
      <c r="A352" s="252" t="s">
        <v>1478</v>
      </c>
      <c r="B352" s="252" t="s">
        <v>1479</v>
      </c>
      <c r="C352" s="253">
        <v>1.1543945865583058</v>
      </c>
      <c r="D352" s="253">
        <v>4.6356574244866975</v>
      </c>
    </row>
    <row r="353" spans="1:4" ht="27.75" customHeight="1">
      <c r="A353" s="252" t="s">
        <v>1480</v>
      </c>
      <c r="B353" s="252" t="s">
        <v>1481</v>
      </c>
      <c r="C353" s="253">
        <v>0.35000905812300298</v>
      </c>
      <c r="D353" s="253">
        <v>0.55651881562021532</v>
      </c>
    </row>
    <row r="354" spans="1:4" ht="27.75" customHeight="1">
      <c r="A354" s="252" t="s">
        <v>1482</v>
      </c>
      <c r="B354" s="252" t="s">
        <v>1483</v>
      </c>
      <c r="C354" s="253">
        <v>0.26148824635825096</v>
      </c>
      <c r="D354" s="253">
        <v>6.5900527144552923</v>
      </c>
    </row>
    <row r="355" spans="1:4" ht="27.75" customHeight="1">
      <c r="A355" s="252" t="s">
        <v>1484</v>
      </c>
      <c r="B355" s="252" t="s">
        <v>1485</v>
      </c>
      <c r="C355" s="253">
        <v>0.69419068803760953</v>
      </c>
      <c r="D355" s="253">
        <v>5.9176798144369771</v>
      </c>
    </row>
    <row r="356" spans="1:4" ht="27.75" customHeight="1">
      <c r="A356" s="252" t="s">
        <v>1486</v>
      </c>
      <c r="B356" s="252" t="s">
        <v>1487</v>
      </c>
      <c r="C356" s="253">
        <v>-0.10499535421537373</v>
      </c>
      <c r="D356" s="253">
        <v>0.49498337194488928</v>
      </c>
    </row>
    <row r="357" spans="1:4" ht="27.75" customHeight="1">
      <c r="A357" s="252" t="s">
        <v>1488</v>
      </c>
      <c r="B357" s="252" t="s">
        <v>1489</v>
      </c>
      <c r="C357" s="253">
        <v>1.1264605409875934</v>
      </c>
      <c r="D357" s="253">
        <v>2.4669440842946138</v>
      </c>
    </row>
    <row r="358" spans="1:4" ht="27.75" customHeight="1">
      <c r="A358" s="252" t="s">
        <v>1490</v>
      </c>
      <c r="B358" s="252" t="s">
        <v>1491</v>
      </c>
      <c r="C358" s="253">
        <v>0.51657981203189396</v>
      </c>
      <c r="D358" s="253">
        <v>-0.77543959628272008</v>
      </c>
    </row>
    <row r="359" spans="1:4" ht="27.75" customHeight="1">
      <c r="A359" s="252" t="s">
        <v>1492</v>
      </c>
      <c r="B359" s="252" t="s">
        <v>1493</v>
      </c>
      <c r="C359" s="253">
        <v>0.57570426504900052</v>
      </c>
      <c r="D359" s="253">
        <v>-2.0010335029141402E-3</v>
      </c>
    </row>
    <row r="360" spans="1:4" ht="27.75" customHeight="1">
      <c r="A360" s="252" t="s">
        <v>1494</v>
      </c>
      <c r="B360" s="252" t="s">
        <v>1495</v>
      </c>
      <c r="C360" s="253">
        <v>1.561699148739554</v>
      </c>
      <c r="D360" s="253">
        <v>4.7880927285363137</v>
      </c>
    </row>
    <row r="361" spans="1:4" ht="27.75" customHeight="1">
      <c r="A361" s="252" t="s">
        <v>1496</v>
      </c>
      <c r="B361" s="252" t="s">
        <v>1497</v>
      </c>
      <c r="C361" s="253">
        <v>0.93331206203369599</v>
      </c>
      <c r="D361" s="253">
        <v>8.7968334388084966</v>
      </c>
    </row>
    <row r="362" spans="1:4" ht="27.75" customHeight="1">
      <c r="A362" s="252" t="s">
        <v>1498</v>
      </c>
      <c r="B362" s="252" t="s">
        <v>1499</v>
      </c>
      <c r="C362" s="253">
        <v>0.13152553541012499</v>
      </c>
      <c r="D362" s="253">
        <v>3.1950904941818719</v>
      </c>
    </row>
    <row r="363" spans="1:4" ht="27.75" customHeight="1">
      <c r="A363" s="252" t="s">
        <v>1500</v>
      </c>
      <c r="B363" s="252" t="s">
        <v>1501</v>
      </c>
      <c r="C363" s="253">
        <v>7.5229935377251006E-2</v>
      </c>
      <c r="D363" s="253">
        <v>1.7485570908340029</v>
      </c>
    </row>
    <row r="364" spans="1:4" ht="27.75" customHeight="1">
      <c r="A364" s="252" t="s">
        <v>1502</v>
      </c>
      <c r="B364" s="252" t="s">
        <v>1503</v>
      </c>
      <c r="C364" s="253">
        <v>0</v>
      </c>
      <c r="D364" s="253">
        <v>2.8358563980551099</v>
      </c>
    </row>
    <row r="365" spans="1:4" ht="27.75" customHeight="1">
      <c r="A365" s="252" t="s">
        <v>1504</v>
      </c>
      <c r="B365" s="252" t="s">
        <v>1505</v>
      </c>
      <c r="C365" s="253">
        <v>5.3979338342484598E-2</v>
      </c>
      <c r="D365" s="253">
        <v>-0.30110912716192667</v>
      </c>
    </row>
    <row r="366" spans="1:4" ht="27.75" customHeight="1">
      <c r="A366" s="252" t="s">
        <v>1506</v>
      </c>
      <c r="B366" s="252" t="s">
        <v>1507</v>
      </c>
      <c r="C366" s="253">
        <v>0.46225067530827496</v>
      </c>
      <c r="D366" s="253">
        <v>13.493615956384362</v>
      </c>
    </row>
    <row r="367" spans="1:4" ht="27.75" customHeight="1">
      <c r="A367" s="252" t="s">
        <v>1508</v>
      </c>
      <c r="B367" s="252" t="s">
        <v>1509</v>
      </c>
      <c r="C367" s="253">
        <v>2.3293015729234599</v>
      </c>
      <c r="D367" s="253">
        <v>11.506276700357954</v>
      </c>
    </row>
    <row r="368" spans="1:4" ht="27.75" customHeight="1">
      <c r="A368" s="252" t="s">
        <v>1510</v>
      </c>
      <c r="B368" s="252" t="s">
        <v>1511</v>
      </c>
      <c r="C368" s="253">
        <v>-22.937797954069822</v>
      </c>
      <c r="D368" s="253">
        <v>1.5466320229009867</v>
      </c>
    </row>
    <row r="369" spans="1:4" ht="27.75" customHeight="1">
      <c r="A369" s="252" t="s">
        <v>1512</v>
      </c>
      <c r="B369" s="252" t="s">
        <v>1513</v>
      </c>
      <c r="C369" s="253">
        <v>0.23942668048979099</v>
      </c>
      <c r="D369" s="253">
        <v>2.1360644816180065</v>
      </c>
    </row>
    <row r="370" spans="1:4" ht="27.75" customHeight="1">
      <c r="A370" s="252" t="s">
        <v>1514</v>
      </c>
      <c r="B370" s="252" t="s">
        <v>1515</v>
      </c>
      <c r="C370" s="253">
        <v>0.33288256073699818</v>
      </c>
      <c r="D370" s="253">
        <v>0.49282716593811127</v>
      </c>
    </row>
    <row r="371" spans="1:4" ht="27.75" customHeight="1">
      <c r="A371" s="252" t="s">
        <v>1516</v>
      </c>
      <c r="B371" s="252" t="s">
        <v>1515</v>
      </c>
      <c r="C371" s="253">
        <v>0.79366042830288897</v>
      </c>
      <c r="D371" s="253">
        <v>0.62052030480216636</v>
      </c>
    </row>
    <row r="372" spans="1:4" ht="27.75" customHeight="1">
      <c r="A372" s="252" t="s">
        <v>1517</v>
      </c>
      <c r="B372" s="252" t="s">
        <v>1518</v>
      </c>
      <c r="C372" s="253">
        <v>0.75915040760505803</v>
      </c>
      <c r="D372" s="253">
        <v>1.1560429619965817</v>
      </c>
    </row>
    <row r="373" spans="1:4" ht="27.75" customHeight="1">
      <c r="A373" s="252" t="s">
        <v>1519</v>
      </c>
      <c r="B373" s="252" t="s">
        <v>1520</v>
      </c>
      <c r="C373" s="253">
        <v>0</v>
      </c>
      <c r="D373" s="253">
        <v>0.46803161073776384</v>
      </c>
    </row>
    <row r="374" spans="1:4" ht="27.75" customHeight="1">
      <c r="A374" s="252" t="s">
        <v>1521</v>
      </c>
      <c r="B374" s="252" t="s">
        <v>1522</v>
      </c>
      <c r="C374" s="253">
        <v>2.7121624583862198</v>
      </c>
      <c r="D374" s="253">
        <v>18.197250886676141</v>
      </c>
    </row>
    <row r="375" spans="1:4" ht="27.75" customHeight="1">
      <c r="A375" s="252" t="s">
        <v>1523</v>
      </c>
      <c r="B375" s="252" t="s">
        <v>1524</v>
      </c>
      <c r="C375" s="253">
        <v>1.6560161573752026</v>
      </c>
      <c r="D375" s="253">
        <v>-0.34710031541945718</v>
      </c>
    </row>
    <row r="376" spans="1:4" ht="27.75" customHeight="1">
      <c r="A376" s="252" t="s">
        <v>1525</v>
      </c>
      <c r="B376" s="252" t="s">
        <v>1524</v>
      </c>
      <c r="C376" s="253">
        <v>1.6696990017823372</v>
      </c>
      <c r="D376" s="253">
        <v>-0.34987889942020467</v>
      </c>
    </row>
    <row r="377" spans="1:4" ht="27.75" customHeight="1">
      <c r="A377" s="252" t="s">
        <v>1526</v>
      </c>
      <c r="B377" s="252" t="s">
        <v>1527</v>
      </c>
      <c r="C377" s="253">
        <v>0.7381756180211424</v>
      </c>
      <c r="D377" s="253">
        <v>10.586652033979769</v>
      </c>
    </row>
    <row r="378" spans="1:4" ht="27.75" customHeight="1">
      <c r="A378" s="252" t="s">
        <v>1528</v>
      </c>
      <c r="B378" s="252" t="s">
        <v>1529</v>
      </c>
      <c r="C378" s="253">
        <v>0.28640561043946672</v>
      </c>
      <c r="D378" s="253">
        <v>5.3370768390022034</v>
      </c>
    </row>
    <row r="379" spans="1:4" ht="27.75" customHeight="1">
      <c r="A379" s="252" t="s">
        <v>1530</v>
      </c>
      <c r="B379" s="252" t="s">
        <v>1531</v>
      </c>
      <c r="C379" s="253">
        <v>1.900812007649894</v>
      </c>
      <c r="D379" s="253">
        <v>-0.55174214797905252</v>
      </c>
    </row>
    <row r="380" spans="1:4" ht="27.75" customHeight="1">
      <c r="A380" s="252" t="s">
        <v>1532</v>
      </c>
      <c r="B380" s="252" t="s">
        <v>1533</v>
      </c>
      <c r="C380" s="253">
        <v>0.2053012187843862</v>
      </c>
      <c r="D380" s="253">
        <v>2.4284459612919074</v>
      </c>
    </row>
    <row r="381" spans="1:4" ht="27.75" customHeight="1">
      <c r="A381" s="252" t="s">
        <v>1534</v>
      </c>
      <c r="B381" s="252" t="s">
        <v>1535</v>
      </c>
      <c r="C381" s="253">
        <v>1.991045088867069</v>
      </c>
      <c r="D381" s="253">
        <v>7.1738406925794296</v>
      </c>
    </row>
    <row r="382" spans="1:4" ht="27.75" customHeight="1">
      <c r="A382" s="252" t="s">
        <v>1536</v>
      </c>
      <c r="B382" s="252" t="s">
        <v>1537</v>
      </c>
      <c r="C382" s="253">
        <v>1.5906806912025964</v>
      </c>
      <c r="D382" s="253">
        <v>10.291454125850921</v>
      </c>
    </row>
    <row r="383" spans="1:4" ht="27.75" customHeight="1">
      <c r="A383" s="252" t="s">
        <v>1538</v>
      </c>
      <c r="B383" s="252" t="s">
        <v>1539</v>
      </c>
      <c r="C383" s="253">
        <v>0</v>
      </c>
      <c r="D383" s="253">
        <v>0</v>
      </c>
    </row>
    <row r="384" spans="1:4" ht="27.75" customHeight="1">
      <c r="A384" s="252" t="s">
        <v>1540</v>
      </c>
      <c r="B384" s="252" t="s">
        <v>1541</v>
      </c>
      <c r="C384" s="253">
        <v>0</v>
      </c>
      <c r="D384" s="253">
        <v>2.5233493024770159</v>
      </c>
    </row>
    <row r="385" spans="1:4" ht="27.75" customHeight="1">
      <c r="A385" s="252" t="s">
        <v>1542</v>
      </c>
      <c r="B385" s="252" t="s">
        <v>1543</v>
      </c>
      <c r="C385" s="253">
        <v>3.194637922760156</v>
      </c>
      <c r="D385" s="253">
        <v>4.8126656778218901</v>
      </c>
    </row>
    <row r="386" spans="1:4" ht="27.75" customHeight="1">
      <c r="A386" s="252" t="s">
        <v>1544</v>
      </c>
      <c r="B386" s="252" t="s">
        <v>1545</v>
      </c>
      <c r="C386" s="253">
        <v>3.0121821281403198</v>
      </c>
      <c r="D386" s="253">
        <v>0.40028164954718148</v>
      </c>
    </row>
    <row r="387" spans="1:4" ht="27.75" customHeight="1">
      <c r="A387" s="252" t="s">
        <v>1546</v>
      </c>
      <c r="B387" s="252" t="s">
        <v>1547</v>
      </c>
      <c r="C387" s="253">
        <v>1.6217217718658448</v>
      </c>
      <c r="D387" s="253">
        <v>19.561305834470044</v>
      </c>
    </row>
    <row r="388" spans="1:4" ht="27.75" customHeight="1">
      <c r="A388" s="252" t="s">
        <v>1548</v>
      </c>
      <c r="B388" s="252" t="s">
        <v>1549</v>
      </c>
      <c r="C388" s="253">
        <v>0.65753777294284621</v>
      </c>
      <c r="D388" s="253">
        <v>3.292260182482202</v>
      </c>
    </row>
    <row r="389" spans="1:4" ht="27.75" customHeight="1">
      <c r="A389" s="252" t="s">
        <v>1550</v>
      </c>
      <c r="B389" s="252" t="s">
        <v>1551</v>
      </c>
      <c r="C389" s="253">
        <v>0.2261803527656053</v>
      </c>
      <c r="D389" s="253">
        <v>6.6592376979620366E-2</v>
      </c>
    </row>
    <row r="390" spans="1:4" ht="27.75" customHeight="1">
      <c r="A390" s="252" t="s">
        <v>1552</v>
      </c>
      <c r="B390" s="252" t="s">
        <v>1553</v>
      </c>
      <c r="C390" s="253">
        <v>0.51923709967953102</v>
      </c>
      <c r="D390" s="253">
        <v>14.673869310886483</v>
      </c>
    </row>
    <row r="391" spans="1:4" ht="27.75" customHeight="1">
      <c r="A391" s="252" t="s">
        <v>1554</v>
      </c>
      <c r="B391" s="252" t="s">
        <v>1555</v>
      </c>
      <c r="C391" s="253">
        <v>3.150257243820981</v>
      </c>
      <c r="D391" s="253">
        <v>-0.50037867174132344</v>
      </c>
    </row>
    <row r="392" spans="1:4" ht="27.75" customHeight="1">
      <c r="A392" s="252" t="s">
        <v>1556</v>
      </c>
      <c r="B392" s="252" t="s">
        <v>1557</v>
      </c>
      <c r="C392" s="253">
        <v>3.0386145424551998</v>
      </c>
      <c r="D392" s="253">
        <v>4.0562637014575174</v>
      </c>
    </row>
    <row r="393" spans="1:4" ht="27.75" customHeight="1">
      <c r="A393" s="252" t="s">
        <v>1558</v>
      </c>
      <c r="B393" s="252" t="s">
        <v>1559</v>
      </c>
      <c r="C393" s="253">
        <v>1.2927606513935139</v>
      </c>
      <c r="D393" s="253">
        <v>6.5269210568407559</v>
      </c>
    </row>
    <row r="394" spans="1:4" ht="27.75" customHeight="1">
      <c r="A394" s="252" t="s">
        <v>1560</v>
      </c>
      <c r="B394" s="252" t="s">
        <v>1561</v>
      </c>
      <c r="C394" s="253">
        <v>0.75060215460778656</v>
      </c>
      <c r="D394" s="253">
        <v>2.6433465865728367E-3</v>
      </c>
    </row>
    <row r="395" spans="1:4" ht="27.75" customHeight="1">
      <c r="A395" s="252" t="s">
        <v>1562</v>
      </c>
      <c r="B395" s="252" t="s">
        <v>1563</v>
      </c>
      <c r="C395" s="253">
        <v>0.53901793551003974</v>
      </c>
      <c r="D395" s="253">
        <v>1.279918715426174</v>
      </c>
    </row>
    <row r="396" spans="1:4" ht="27.75" customHeight="1">
      <c r="A396" s="252" t="s">
        <v>1564</v>
      </c>
      <c r="B396" s="252" t="s">
        <v>1565</v>
      </c>
      <c r="C396" s="253">
        <v>3.0165333869757931</v>
      </c>
      <c r="D396" s="253">
        <v>6.2152918666836747</v>
      </c>
    </row>
    <row r="397" spans="1:4" ht="27.75" customHeight="1">
      <c r="A397" s="252" t="s">
        <v>1566</v>
      </c>
      <c r="B397" s="252" t="s">
        <v>1567</v>
      </c>
      <c r="C397" s="253">
        <v>-0.92068752346714067</v>
      </c>
      <c r="D397" s="253">
        <v>2.3935235065347977</v>
      </c>
    </row>
    <row r="398" spans="1:4" ht="27.75" customHeight="1">
      <c r="A398" s="252" t="s">
        <v>1568</v>
      </c>
      <c r="B398" s="252" t="s">
        <v>1569</v>
      </c>
      <c r="C398" s="253">
        <v>0.78731581793608396</v>
      </c>
      <c r="D398" s="253">
        <v>5.2966363646958952</v>
      </c>
    </row>
    <row r="399" spans="1:4" ht="27.75" customHeight="1">
      <c r="A399" s="252" t="s">
        <v>1570</v>
      </c>
      <c r="B399" s="252" t="s">
        <v>1571</v>
      </c>
      <c r="C399" s="253">
        <v>0</v>
      </c>
      <c r="D399" s="253">
        <v>0</v>
      </c>
    </row>
    <row r="400" spans="1:4" ht="27.75" customHeight="1">
      <c r="A400" s="252" t="s">
        <v>1572</v>
      </c>
      <c r="B400" s="252" t="s">
        <v>1573</v>
      </c>
      <c r="C400" s="253">
        <v>1.9741842286249842</v>
      </c>
      <c r="D400" s="253">
        <v>5.5404897091156924E-2</v>
      </c>
    </row>
    <row r="401" spans="1:4" ht="27.75" customHeight="1">
      <c r="A401" s="252" t="s">
        <v>1574</v>
      </c>
      <c r="B401" s="252" t="s">
        <v>1575</v>
      </c>
      <c r="C401" s="253">
        <v>1.06572919291242E-2</v>
      </c>
      <c r="D401" s="253">
        <v>-4.2048075027457922E-2</v>
      </c>
    </row>
    <row r="402" spans="1:4" ht="27.75" customHeight="1">
      <c r="A402" s="252" t="s">
        <v>1576</v>
      </c>
      <c r="B402" s="252" t="s">
        <v>1577</v>
      </c>
      <c r="C402" s="253">
        <v>0</v>
      </c>
      <c r="D402" s="253">
        <v>1.527482749009659</v>
      </c>
    </row>
    <row r="403" spans="1:4" ht="27.75" customHeight="1">
      <c r="A403" s="252" t="s">
        <v>1578</v>
      </c>
      <c r="B403" s="252" t="s">
        <v>1579</v>
      </c>
      <c r="C403" s="253">
        <v>0.59779124204441636</v>
      </c>
      <c r="D403" s="253">
        <v>10.919867803734807</v>
      </c>
    </row>
    <row r="404" spans="1:4" ht="27.75" customHeight="1">
      <c r="A404" s="252" t="s">
        <v>1580</v>
      </c>
      <c r="B404" s="252" t="s">
        <v>1581</v>
      </c>
      <c r="C404" s="253">
        <v>3.1193883745630382</v>
      </c>
      <c r="D404" s="253">
        <v>3.6980057327264202</v>
      </c>
    </row>
    <row r="405" spans="1:4" ht="27.75" customHeight="1">
      <c r="A405" s="252" t="s">
        <v>1582</v>
      </c>
      <c r="B405" s="252" t="s">
        <v>1581</v>
      </c>
      <c r="C405" s="253">
        <v>3.7896073428078445</v>
      </c>
      <c r="D405" s="253">
        <v>19.731385472086096</v>
      </c>
    </row>
    <row r="406" spans="1:4" ht="27.75" customHeight="1">
      <c r="A406" s="252" t="s">
        <v>1583</v>
      </c>
      <c r="B406" s="252" t="s">
        <v>1584</v>
      </c>
      <c r="C406" s="253">
        <v>1.2706554575838793</v>
      </c>
      <c r="D406" s="253">
        <v>6.5350156332587765</v>
      </c>
    </row>
    <row r="407" spans="1:4" ht="27.75" customHeight="1">
      <c r="A407" s="252" t="s">
        <v>1585</v>
      </c>
      <c r="B407" s="252" t="s">
        <v>1586</v>
      </c>
      <c r="C407" s="253">
        <v>2.7215041009630241</v>
      </c>
      <c r="D407" s="253">
        <v>5.232085976994985</v>
      </c>
    </row>
    <row r="408" spans="1:4" ht="27.75" customHeight="1">
      <c r="A408" s="252" t="s">
        <v>1587</v>
      </c>
      <c r="B408" s="252" t="s">
        <v>1588</v>
      </c>
      <c r="C408" s="253">
        <v>2.7215033886456337</v>
      </c>
      <c r="D408" s="253">
        <v>5.2320796756694641</v>
      </c>
    </row>
    <row r="409" spans="1:4" ht="27.75" customHeight="1">
      <c r="A409" s="252" t="s">
        <v>1589</v>
      </c>
      <c r="B409" s="252" t="s">
        <v>1590</v>
      </c>
      <c r="C409" s="253">
        <v>0.67064094313962996</v>
      </c>
      <c r="D409" s="253">
        <v>4.9984766791980153</v>
      </c>
    </row>
    <row r="410" spans="1:4" ht="27.75" customHeight="1">
      <c r="A410" s="252" t="s">
        <v>1591</v>
      </c>
      <c r="B410" s="252" t="s">
        <v>1592</v>
      </c>
      <c r="C410" s="253">
        <v>0</v>
      </c>
      <c r="D410" s="253">
        <v>2.8434277013285656</v>
      </c>
    </row>
    <row r="411" spans="1:4" ht="27.75" customHeight="1">
      <c r="A411" s="252" t="s">
        <v>1593</v>
      </c>
      <c r="B411" s="252" t="s">
        <v>1594</v>
      </c>
      <c r="C411" s="253">
        <v>0.1804167456461144</v>
      </c>
      <c r="D411" s="253">
        <v>2.1480005775647637</v>
      </c>
    </row>
    <row r="412" spans="1:4" ht="27.75" customHeight="1">
      <c r="A412" s="252" t="s">
        <v>1595</v>
      </c>
      <c r="B412" s="252" t="s">
        <v>1596</v>
      </c>
      <c r="C412" s="253">
        <v>0.1117471228377744</v>
      </c>
      <c r="D412" s="253">
        <v>0.30359692483564488</v>
      </c>
    </row>
    <row r="413" spans="1:4" ht="27.75" customHeight="1">
      <c r="A413" s="252" t="s">
        <v>1597</v>
      </c>
      <c r="B413" s="252" t="s">
        <v>1598</v>
      </c>
      <c r="C413" s="253">
        <v>-4.5985604923065027E-3</v>
      </c>
      <c r="D413" s="253">
        <v>0.66927148546978232</v>
      </c>
    </row>
    <row r="414" spans="1:4" ht="27.75" customHeight="1">
      <c r="A414" s="252" t="s">
        <v>1599</v>
      </c>
      <c r="B414" s="252" t="s">
        <v>1600</v>
      </c>
      <c r="C414" s="253">
        <v>3.6198030654879983E-5</v>
      </c>
      <c r="D414" s="253">
        <v>32.585236891286577</v>
      </c>
    </row>
    <row r="415" spans="1:4" ht="27.75" customHeight="1">
      <c r="A415" s="252" t="s">
        <v>1601</v>
      </c>
      <c r="B415" s="252" t="s">
        <v>1602</v>
      </c>
      <c r="C415" s="253">
        <v>0</v>
      </c>
      <c r="D415" s="253">
        <v>0</v>
      </c>
    </row>
    <row r="416" spans="1:4" ht="27.75" customHeight="1">
      <c r="A416" s="252" t="s">
        <v>1603</v>
      </c>
      <c r="B416" s="252" t="s">
        <v>1604</v>
      </c>
      <c r="C416" s="253">
        <v>0.307027430602271</v>
      </c>
      <c r="D416" s="253">
        <v>9.4685023007023688</v>
      </c>
    </row>
    <row r="417" spans="1:4" ht="27.75" customHeight="1">
      <c r="A417" s="252" t="s">
        <v>1605</v>
      </c>
      <c r="B417" s="252" t="s">
        <v>1606</v>
      </c>
      <c r="C417" s="253">
        <v>0.16958814969365291</v>
      </c>
      <c r="D417" s="253">
        <v>1.0247019228973355</v>
      </c>
    </row>
    <row r="418" spans="1:4" ht="27.75" customHeight="1">
      <c r="A418" s="252" t="s">
        <v>1607</v>
      </c>
      <c r="B418" s="252" t="s">
        <v>1608</v>
      </c>
      <c r="C418" s="253">
        <v>0.3703574589374356</v>
      </c>
      <c r="D418" s="253">
        <v>5.9637489567489794</v>
      </c>
    </row>
    <row r="419" spans="1:4" ht="27.75" customHeight="1">
      <c r="A419" s="252" t="s">
        <v>1609</v>
      </c>
      <c r="B419" s="252" t="s">
        <v>1610</v>
      </c>
      <c r="C419" s="253">
        <v>-0.203933190083463</v>
      </c>
      <c r="D419" s="253">
        <v>-1.7937155640333371</v>
      </c>
    </row>
    <row r="420" spans="1:4" ht="27.75" customHeight="1">
      <c r="A420" s="252" t="s">
        <v>1611</v>
      </c>
      <c r="B420" s="252" t="s">
        <v>1612</v>
      </c>
      <c r="C420" s="253">
        <v>-6.7133680186566402E-2</v>
      </c>
      <c r="D420" s="253">
        <v>0.53631144782852869</v>
      </c>
    </row>
    <row r="421" spans="1:4" ht="27.75" customHeight="1">
      <c r="A421" s="252" t="s">
        <v>1613</v>
      </c>
      <c r="B421" s="252" t="s">
        <v>1614</v>
      </c>
      <c r="C421" s="253">
        <v>0.16796160594597215</v>
      </c>
      <c r="D421" s="253">
        <v>0.99823516336218754</v>
      </c>
    </row>
    <row r="422" spans="1:4" ht="27.75" customHeight="1">
      <c r="A422" s="252" t="s">
        <v>1615</v>
      </c>
      <c r="B422" s="252" t="s">
        <v>1614</v>
      </c>
      <c r="C422" s="253">
        <v>5.9794328545472598E-2</v>
      </c>
      <c r="D422" s="253">
        <v>8.8810232487348379</v>
      </c>
    </row>
    <row r="423" spans="1:4" ht="27.75" customHeight="1">
      <c r="A423" s="252" t="s">
        <v>1616</v>
      </c>
      <c r="B423" s="252" t="s">
        <v>1617</v>
      </c>
      <c r="C423" s="253">
        <v>1.9293873658791929</v>
      </c>
      <c r="D423" s="253">
        <v>11.48763493613572</v>
      </c>
    </row>
    <row r="424" spans="1:4" ht="27.75" customHeight="1">
      <c r="A424" s="252" t="s">
        <v>1618</v>
      </c>
      <c r="B424" s="252" t="s">
        <v>1619</v>
      </c>
      <c r="C424" s="253">
        <v>2.3080759671034698</v>
      </c>
      <c r="D424" s="253">
        <v>11.418195931697323</v>
      </c>
    </row>
    <row r="425" spans="1:4" ht="27.75" customHeight="1">
      <c r="A425" s="252" t="s">
        <v>1620</v>
      </c>
      <c r="B425" s="252" t="s">
        <v>1621</v>
      </c>
      <c r="C425" s="253">
        <v>2.9475937370529799</v>
      </c>
      <c r="D425" s="253">
        <v>9.4434069249489152</v>
      </c>
    </row>
    <row r="426" spans="1:4" ht="27.75" customHeight="1">
      <c r="A426" s="252" t="s">
        <v>1622</v>
      </c>
      <c r="B426" s="252" t="s">
        <v>1623</v>
      </c>
      <c r="C426" s="253">
        <v>1.414643010634284</v>
      </c>
      <c r="D426" s="253">
        <v>6.4206053173619466</v>
      </c>
    </row>
    <row r="427" spans="1:4" ht="27.75" customHeight="1">
      <c r="A427" s="252" t="s">
        <v>1624</v>
      </c>
      <c r="B427" s="252" t="s">
        <v>1625</v>
      </c>
      <c r="C427" s="253">
        <v>0.22703895328878132</v>
      </c>
      <c r="D427" s="253">
        <v>2.3112877687227638</v>
      </c>
    </row>
    <row r="428" spans="1:4" ht="27.75" customHeight="1">
      <c r="A428" s="252" t="s">
        <v>1626</v>
      </c>
      <c r="B428" s="252" t="s">
        <v>1627</v>
      </c>
      <c r="C428" s="253">
        <v>0</v>
      </c>
      <c r="D428" s="253">
        <v>0</v>
      </c>
    </row>
    <row r="429" spans="1:4" ht="27.75" customHeight="1">
      <c r="A429" s="252" t="s">
        <v>1628</v>
      </c>
      <c r="B429" s="252" t="s">
        <v>1627</v>
      </c>
      <c r="C429" s="253">
        <v>0</v>
      </c>
      <c r="D429" s="253">
        <v>0</v>
      </c>
    </row>
    <row r="430" spans="1:4" ht="27.75" customHeight="1">
      <c r="A430" s="252" t="s">
        <v>1629</v>
      </c>
      <c r="B430" s="252" t="s">
        <v>1630</v>
      </c>
      <c r="C430" s="253">
        <v>-0.81449744215692921</v>
      </c>
      <c r="D430" s="253">
        <v>23.043705166594556</v>
      </c>
    </row>
    <row r="431" spans="1:4" ht="27.75" customHeight="1">
      <c r="A431" s="252" t="s">
        <v>1631</v>
      </c>
      <c r="B431" s="252" t="s">
        <v>1632</v>
      </c>
      <c r="C431" s="253">
        <v>1.1249955242402281</v>
      </c>
      <c r="D431" s="253">
        <v>18.338310832362136</v>
      </c>
    </row>
    <row r="432" spans="1:4" ht="27.75" customHeight="1">
      <c r="A432" s="252" t="s">
        <v>1633</v>
      </c>
      <c r="B432" s="252" t="s">
        <v>1634</v>
      </c>
      <c r="C432" s="253">
        <v>0.84952851457079015</v>
      </c>
      <c r="D432" s="253">
        <v>7.4015689218541185</v>
      </c>
    </row>
    <row r="433" spans="1:4" ht="27.75" customHeight="1">
      <c r="A433" s="252" t="s">
        <v>1635</v>
      </c>
      <c r="B433" s="252" t="s">
        <v>1636</v>
      </c>
      <c r="C433" s="253">
        <v>1.2612096653334328</v>
      </c>
      <c r="D433" s="253">
        <v>2.258880985508088</v>
      </c>
    </row>
    <row r="434" spans="1:4" ht="27.75" customHeight="1">
      <c r="A434" s="252" t="s">
        <v>1637</v>
      </c>
      <c r="B434" s="252" t="s">
        <v>1638</v>
      </c>
      <c r="C434" s="253">
        <v>7.3935768221118997E-2</v>
      </c>
      <c r="D434" s="253">
        <v>18.29381620550491</v>
      </c>
    </row>
    <row r="435" spans="1:4" ht="27.75" customHeight="1">
      <c r="A435" s="252" t="s">
        <v>1639</v>
      </c>
      <c r="B435" s="252" t="s">
        <v>1638</v>
      </c>
      <c r="C435" s="253">
        <v>0.83850642297490396</v>
      </c>
      <c r="D435" s="253">
        <v>8.7353404044069922</v>
      </c>
    </row>
    <row r="436" spans="1:4" ht="27.75" customHeight="1">
      <c r="A436" s="252" t="s">
        <v>1640</v>
      </c>
      <c r="B436" s="252" t="s">
        <v>1641</v>
      </c>
      <c r="C436" s="253">
        <v>0.31245456460285503</v>
      </c>
      <c r="D436" s="253">
        <v>11.166559071353406</v>
      </c>
    </row>
    <row r="437" spans="1:4" ht="27.75" customHeight="1">
      <c r="A437" s="252" t="s">
        <v>1642</v>
      </c>
      <c r="B437" s="252" t="s">
        <v>1643</v>
      </c>
      <c r="C437" s="253">
        <v>1.0593360884104845</v>
      </c>
      <c r="D437" s="253">
        <v>1.6973980115133391</v>
      </c>
    </row>
    <row r="438" spans="1:4" ht="27.75" customHeight="1">
      <c r="A438" s="252" t="s">
        <v>1644</v>
      </c>
      <c r="B438" s="252" t="s">
        <v>1645</v>
      </c>
      <c r="C438" s="253">
        <v>-0.54291657651962533</v>
      </c>
      <c r="D438" s="253">
        <v>18.373735818090161</v>
      </c>
    </row>
    <row r="439" spans="1:4" ht="27.75" customHeight="1">
      <c r="A439" s="252" t="s">
        <v>1646</v>
      </c>
      <c r="B439" s="252" t="s">
        <v>1647</v>
      </c>
      <c r="C439" s="253">
        <v>5.0434025594137399E-2</v>
      </c>
      <c r="D439" s="253">
        <v>3.3083954232994968</v>
      </c>
    </row>
    <row r="440" spans="1:4" ht="27.75" customHeight="1">
      <c r="A440" s="252" t="s">
        <v>1648</v>
      </c>
      <c r="B440" s="252" t="s">
        <v>1649</v>
      </c>
      <c r="C440" s="253">
        <v>2.4305919719906059</v>
      </c>
      <c r="D440" s="253">
        <v>-0.34808008822121606</v>
      </c>
    </row>
    <row r="441" spans="1:4" ht="27.75" customHeight="1">
      <c r="A441" s="252" t="s">
        <v>1650</v>
      </c>
      <c r="B441" s="252" t="s">
        <v>1651</v>
      </c>
      <c r="C441" s="253">
        <v>-2.68872588963454E-3</v>
      </c>
      <c r="D441" s="253">
        <v>13.558894319045502</v>
      </c>
    </row>
    <row r="442" spans="1:4" ht="27.75" customHeight="1">
      <c r="A442" s="252" t="s">
        <v>1652</v>
      </c>
      <c r="B442" s="252" t="s">
        <v>1653</v>
      </c>
      <c r="C442" s="253">
        <v>0.2999092561899569</v>
      </c>
      <c r="D442" s="253">
        <v>0.60878454153391803</v>
      </c>
    </row>
    <row r="443" spans="1:4" ht="27.75" customHeight="1">
      <c r="A443" s="252" t="s">
        <v>1654</v>
      </c>
      <c r="B443" s="252" t="s">
        <v>1655</v>
      </c>
      <c r="C443" s="253">
        <v>0</v>
      </c>
      <c r="D443" s="253">
        <v>0.79721202503896904</v>
      </c>
    </row>
    <row r="444" spans="1:4" ht="27.75" customHeight="1">
      <c r="A444" s="252" t="s">
        <v>1656</v>
      </c>
      <c r="B444" s="252" t="s">
        <v>1657</v>
      </c>
      <c r="C444" s="253">
        <v>0.541567760165657</v>
      </c>
      <c r="D444" s="253">
        <v>5.6121241660772911</v>
      </c>
    </row>
    <row r="445" spans="1:4" ht="27.75" customHeight="1">
      <c r="A445" s="252" t="s">
        <v>1658</v>
      </c>
      <c r="B445" s="252" t="s">
        <v>1659</v>
      </c>
      <c r="C445" s="253">
        <v>0.18920343374365489</v>
      </c>
      <c r="D445" s="253">
        <v>1.306744018510928</v>
      </c>
    </row>
    <row r="446" spans="1:4" ht="27.75" customHeight="1">
      <c r="A446" s="252" t="s">
        <v>1660</v>
      </c>
      <c r="B446" s="252" t="s">
        <v>1661</v>
      </c>
      <c r="C446" s="253">
        <v>-0.34106767684547901</v>
      </c>
      <c r="D446" s="253">
        <v>2.5013097864183829</v>
      </c>
    </row>
    <row r="447" spans="1:4" ht="27.75" customHeight="1">
      <c r="A447" s="252" t="s">
        <v>1662</v>
      </c>
      <c r="B447" s="252" t="s">
        <v>1663</v>
      </c>
      <c r="C447" s="253">
        <v>1.6860664545803852</v>
      </c>
      <c r="D447" s="253">
        <v>1.8509940623991747</v>
      </c>
    </row>
    <row r="448" spans="1:4" ht="27.75" customHeight="1">
      <c r="A448" s="252" t="s">
        <v>1664</v>
      </c>
      <c r="B448" s="252" t="s">
        <v>1665</v>
      </c>
      <c r="C448" s="253">
        <v>3.2412867308308302</v>
      </c>
      <c r="D448" s="253">
        <v>1.5421060187380649</v>
      </c>
    </row>
    <row r="449" spans="1:4" ht="27.75" customHeight="1">
      <c r="A449" s="252" t="s">
        <v>1666</v>
      </c>
      <c r="B449" s="252" t="s">
        <v>1667</v>
      </c>
      <c r="C449" s="253">
        <v>1.8183627554907233</v>
      </c>
      <c r="D449" s="253">
        <v>10.871356439086579</v>
      </c>
    </row>
    <row r="450" spans="1:4" ht="27.75" customHeight="1">
      <c r="A450" s="252" t="s">
        <v>1668</v>
      </c>
      <c r="B450" s="252" t="s">
        <v>1667</v>
      </c>
      <c r="C450" s="253">
        <v>-6.1523714223987558E-2</v>
      </c>
      <c r="D450" s="253">
        <v>4.4085738265633196</v>
      </c>
    </row>
    <row r="451" spans="1:4" ht="27.75" customHeight="1">
      <c r="A451" s="252" t="s">
        <v>1669</v>
      </c>
      <c r="B451" s="252" t="s">
        <v>1670</v>
      </c>
      <c r="C451" s="253">
        <v>6.5526672240125497E-2</v>
      </c>
      <c r="D451" s="253">
        <v>0.20801208369306606</v>
      </c>
    </row>
    <row r="452" spans="1:4" ht="27.75" customHeight="1">
      <c r="A452" s="252" t="s">
        <v>1671</v>
      </c>
      <c r="B452" s="252" t="s">
        <v>1670</v>
      </c>
      <c r="C452" s="253">
        <v>0</v>
      </c>
      <c r="D452" s="253">
        <v>0</v>
      </c>
    </row>
    <row r="453" spans="1:4" ht="27.75" customHeight="1">
      <c r="A453" s="252" t="s">
        <v>1672</v>
      </c>
      <c r="B453" s="252" t="s">
        <v>1670</v>
      </c>
      <c r="C453" s="253">
        <v>8.1890593444493495E-3</v>
      </c>
      <c r="D453" s="253">
        <v>0.33670618385949219</v>
      </c>
    </row>
    <row r="454" spans="1:4" ht="27.75" customHeight="1">
      <c r="A454" s="252" t="s">
        <v>1673</v>
      </c>
      <c r="B454" s="252" t="s">
        <v>1674</v>
      </c>
      <c r="C454" s="253">
        <v>0</v>
      </c>
      <c r="D454" s="253">
        <v>0</v>
      </c>
    </row>
    <row r="455" spans="1:4" ht="27.75" customHeight="1">
      <c r="A455" s="252" t="s">
        <v>1675</v>
      </c>
      <c r="B455" s="252" t="s">
        <v>1674</v>
      </c>
      <c r="C455" s="253">
        <v>0</v>
      </c>
      <c r="D455" s="253">
        <v>0</v>
      </c>
    </row>
    <row r="456" spans="1:4" ht="27.75" customHeight="1">
      <c r="A456" s="252" t="s">
        <v>1676</v>
      </c>
      <c r="B456" s="252" t="s">
        <v>1677</v>
      </c>
      <c r="C456" s="253">
        <v>0</v>
      </c>
      <c r="D456" s="253">
        <v>0</v>
      </c>
    </row>
    <row r="457" spans="1:4" ht="27.75" customHeight="1">
      <c r="A457" s="252" t="s">
        <v>1678</v>
      </c>
      <c r="B457" s="252" t="s">
        <v>1677</v>
      </c>
      <c r="C457" s="253">
        <v>0</v>
      </c>
      <c r="D457" s="253">
        <v>0</v>
      </c>
    </row>
    <row r="458" spans="1:4" ht="27.75" customHeight="1">
      <c r="A458" s="252" t="s">
        <v>1679</v>
      </c>
      <c r="B458" s="252" t="s">
        <v>1680</v>
      </c>
      <c r="C458" s="253">
        <v>0</v>
      </c>
      <c r="D458" s="253">
        <v>0</v>
      </c>
    </row>
    <row r="459" spans="1:4" ht="27.75" customHeight="1">
      <c r="A459" s="252" t="s">
        <v>1681</v>
      </c>
      <c r="B459" s="252" t="s">
        <v>1682</v>
      </c>
      <c r="C459" s="253">
        <v>0.30964417498570146</v>
      </c>
      <c r="D459" s="253">
        <v>-0.11548406238123235</v>
      </c>
    </row>
    <row r="460" spans="1:4" ht="27.75" customHeight="1">
      <c r="A460" s="252" t="s">
        <v>1683</v>
      </c>
      <c r="B460" s="252" t="s">
        <v>1684</v>
      </c>
      <c r="C460" s="253">
        <v>0.17459619350329605</v>
      </c>
      <c r="D460" s="253">
        <v>0.64259067706105755</v>
      </c>
    </row>
    <row r="461" spans="1:4" ht="27.75" customHeight="1">
      <c r="A461" s="252" t="s">
        <v>1685</v>
      </c>
      <c r="B461" s="252" t="s">
        <v>1686</v>
      </c>
      <c r="C461" s="253">
        <v>0.31614250658836501</v>
      </c>
      <c r="D461" s="253">
        <v>2.6622931801811216</v>
      </c>
    </row>
    <row r="462" spans="1:4" ht="27.75" customHeight="1">
      <c r="A462" s="252" t="s">
        <v>1687</v>
      </c>
      <c r="B462" s="252" t="s">
        <v>1688</v>
      </c>
      <c r="C462" s="253">
        <v>2.3377962722441197</v>
      </c>
      <c r="D462" s="253">
        <v>22.207194715498741</v>
      </c>
    </row>
    <row r="463" spans="1:4" ht="27.75" customHeight="1">
      <c r="A463" s="252" t="s">
        <v>1689</v>
      </c>
      <c r="B463" s="252" t="s">
        <v>1690</v>
      </c>
      <c r="C463" s="253">
        <v>5.2782995294010746</v>
      </c>
      <c r="D463" s="253">
        <v>0.15020040988613381</v>
      </c>
    </row>
    <row r="464" spans="1:4" ht="27.75" customHeight="1">
      <c r="A464" s="252" t="s">
        <v>1691</v>
      </c>
      <c r="B464" s="252" t="s">
        <v>1692</v>
      </c>
      <c r="C464" s="253">
        <v>2.6838055257847961</v>
      </c>
      <c r="D464" s="253">
        <v>-5.8435397668043692</v>
      </c>
    </row>
    <row r="465" spans="1:4" ht="27.75" customHeight="1">
      <c r="A465" s="252" t="s">
        <v>1693</v>
      </c>
      <c r="B465" s="252" t="s">
        <v>1694</v>
      </c>
      <c r="C465" s="253">
        <v>1.5386648555577471</v>
      </c>
      <c r="D465" s="253">
        <v>8.6705481437398291</v>
      </c>
    </row>
    <row r="466" spans="1:4" ht="27.75" customHeight="1">
      <c r="A466" s="252" t="s">
        <v>1695</v>
      </c>
      <c r="B466" s="252" t="s">
        <v>1696</v>
      </c>
      <c r="C466" s="253">
        <v>0</v>
      </c>
      <c r="D466" s="253">
        <v>0</v>
      </c>
    </row>
    <row r="467" spans="1:4" ht="27.75" customHeight="1">
      <c r="A467" s="252" t="s">
        <v>1697</v>
      </c>
      <c r="B467" s="252" t="s">
        <v>1698</v>
      </c>
      <c r="C467" s="253">
        <v>2.0033402334326023</v>
      </c>
      <c r="D467" s="253">
        <v>4.9819351970035921</v>
      </c>
    </row>
    <row r="468" spans="1:4" ht="27.75" customHeight="1">
      <c r="A468" s="252" t="s">
        <v>1699</v>
      </c>
      <c r="B468" s="252" t="s">
        <v>1700</v>
      </c>
      <c r="C468" s="253">
        <v>0.63960577200708901</v>
      </c>
      <c r="D468" s="253">
        <v>2.2037770157322316</v>
      </c>
    </row>
    <row r="469" spans="1:4" ht="27.75" customHeight="1">
      <c r="A469" s="252" t="s">
        <v>1701</v>
      </c>
      <c r="B469" s="252" t="s">
        <v>1702</v>
      </c>
      <c r="C469" s="253">
        <v>1.70220386086542E-2</v>
      </c>
      <c r="D469" s="253">
        <v>4.4948771424990396E-2</v>
      </c>
    </row>
    <row r="470" spans="1:4" ht="27.75" customHeight="1">
      <c r="A470" s="252" t="s">
        <v>1703</v>
      </c>
      <c r="B470" s="252" t="s">
        <v>1704</v>
      </c>
      <c r="C470" s="253">
        <v>0</v>
      </c>
      <c r="D470" s="253">
        <v>0</v>
      </c>
    </row>
    <row r="471" spans="1:4" ht="27.75" customHeight="1">
      <c r="A471" s="252" t="s">
        <v>1705</v>
      </c>
      <c r="B471" s="252" t="s">
        <v>1706</v>
      </c>
      <c r="C471" s="253">
        <v>5.8930309720372387E-2</v>
      </c>
      <c r="D471" s="253">
        <v>2.4226306836647709</v>
      </c>
    </row>
    <row r="472" spans="1:4" ht="27.75" customHeight="1">
      <c r="A472" s="252" t="s">
        <v>1707</v>
      </c>
      <c r="B472" s="252" t="s">
        <v>1708</v>
      </c>
      <c r="C472" s="253">
        <v>1.747208067632452</v>
      </c>
      <c r="D472" s="253">
        <v>9.4296664733906574</v>
      </c>
    </row>
    <row r="473" spans="1:4" ht="27.75" customHeight="1">
      <c r="A473" s="252" t="s">
        <v>1709</v>
      </c>
      <c r="B473" s="252" t="s">
        <v>1710</v>
      </c>
      <c r="C473" s="253">
        <v>4.5734792366136201E-2</v>
      </c>
      <c r="D473" s="253">
        <v>1.8865429350948921</v>
      </c>
    </row>
    <row r="474" spans="1:4" ht="27.75" customHeight="1">
      <c r="A474" s="252" t="s">
        <v>1711</v>
      </c>
      <c r="B474" s="252" t="s">
        <v>1712</v>
      </c>
      <c r="C474" s="253">
        <v>0.21178358487698373</v>
      </c>
      <c r="D474" s="253">
        <v>-2.0279934839943836E-2</v>
      </c>
    </row>
    <row r="475" spans="1:4" ht="27.75" customHeight="1">
      <c r="A475" s="252" t="s">
        <v>1713</v>
      </c>
      <c r="B475" s="252" t="s">
        <v>1714</v>
      </c>
      <c r="C475" s="253">
        <v>9.3632098365568101E-2</v>
      </c>
      <c r="D475" s="253">
        <v>-3.6032850143719972E-2</v>
      </c>
    </row>
    <row r="476" spans="1:4" ht="27.75" customHeight="1">
      <c r="A476" s="252" t="s">
        <v>1715</v>
      </c>
      <c r="B476" s="252" t="s">
        <v>1716</v>
      </c>
      <c r="C476" s="253">
        <v>1.2136400197311303</v>
      </c>
      <c r="D476" s="253">
        <v>5.1423178087166388</v>
      </c>
    </row>
    <row r="477" spans="1:4" ht="27.75" customHeight="1">
      <c r="A477" s="252" t="s">
        <v>1717</v>
      </c>
      <c r="B477" s="252" t="s">
        <v>1718</v>
      </c>
      <c r="C477" s="253">
        <v>0.22260199152015331</v>
      </c>
      <c r="D477" s="253">
        <v>0.23165296579963579</v>
      </c>
    </row>
    <row r="478" spans="1:4" ht="27.75" customHeight="1">
      <c r="A478" s="252" t="s">
        <v>1719</v>
      </c>
      <c r="B478" s="252" t="s">
        <v>1720</v>
      </c>
      <c r="C478" s="253">
        <v>1.963391277240683</v>
      </c>
      <c r="D478" s="253">
        <v>17.852727976491408</v>
      </c>
    </row>
    <row r="479" spans="1:4" ht="27.75" customHeight="1">
      <c r="A479" s="252" t="s">
        <v>1721</v>
      </c>
      <c r="B479" s="252" t="s">
        <v>1722</v>
      </c>
      <c r="C479" s="253">
        <v>2.2032598419032325</v>
      </c>
      <c r="D479" s="253">
        <v>0.2009093771846544</v>
      </c>
    </row>
    <row r="480" spans="1:4" ht="27.75" customHeight="1">
      <c r="A480" s="252" t="s">
        <v>1723</v>
      </c>
      <c r="B480" s="252" t="s">
        <v>1724</v>
      </c>
      <c r="C480" s="253">
        <v>1.056491323450075</v>
      </c>
      <c r="D480" s="253">
        <v>5.6461741383488473</v>
      </c>
    </row>
    <row r="481" spans="1:4" ht="27.75" customHeight="1">
      <c r="A481" s="252" t="s">
        <v>1725</v>
      </c>
      <c r="B481" s="252" t="s">
        <v>1726</v>
      </c>
      <c r="C481" s="253">
        <v>0</v>
      </c>
      <c r="D481" s="253">
        <v>0</v>
      </c>
    </row>
    <row r="482" spans="1:4" ht="27.75" customHeight="1">
      <c r="A482" s="252" t="s">
        <v>1727</v>
      </c>
      <c r="B482" s="252" t="s">
        <v>1728</v>
      </c>
      <c r="C482" s="253">
        <v>0.40528612724503854</v>
      </c>
      <c r="D482" s="253">
        <v>12.009103367814907</v>
      </c>
    </row>
    <row r="483" spans="1:4" ht="27.75" customHeight="1">
      <c r="A483" s="252" t="s">
        <v>1729</v>
      </c>
      <c r="B483" s="252" t="s">
        <v>1730</v>
      </c>
      <c r="C483" s="253">
        <v>0</v>
      </c>
      <c r="D483" s="253">
        <v>2.3898865155834939</v>
      </c>
    </row>
    <row r="484" spans="1:4" ht="27.75" customHeight="1">
      <c r="A484" s="252" t="s">
        <v>1731</v>
      </c>
      <c r="B484" s="252" t="s">
        <v>1732</v>
      </c>
      <c r="C484" s="253">
        <v>5.4835985808428397E-2</v>
      </c>
      <c r="D484" s="253">
        <v>2.7236143006241584</v>
      </c>
    </row>
    <row r="485" spans="1:4" ht="27.75" customHeight="1">
      <c r="A485" s="252" t="s">
        <v>1733</v>
      </c>
      <c r="B485" s="252" t="s">
        <v>1734</v>
      </c>
      <c r="C485" s="253">
        <v>0.389454483680511</v>
      </c>
      <c r="D485" s="253">
        <v>1.7037594101608606</v>
      </c>
    </row>
    <row r="486" spans="1:4" ht="27.75" customHeight="1">
      <c r="A486" s="252" t="s">
        <v>1735</v>
      </c>
      <c r="B486" s="252" t="s">
        <v>1736</v>
      </c>
      <c r="C486" s="253">
        <v>0.30659301216749651</v>
      </c>
      <c r="D486" s="253">
        <v>7.7582340346559722</v>
      </c>
    </row>
    <row r="487" spans="1:4" ht="27.75" customHeight="1">
      <c r="A487" s="252" t="s">
        <v>1737</v>
      </c>
      <c r="B487" s="252" t="s">
        <v>1738</v>
      </c>
      <c r="C487" s="253">
        <v>-0.21151646310299099</v>
      </c>
      <c r="D487" s="253">
        <v>1.0521026709941843</v>
      </c>
    </row>
    <row r="488" spans="1:4" ht="27.75" customHeight="1">
      <c r="A488" s="252" t="s">
        <v>1739</v>
      </c>
      <c r="B488" s="252" t="s">
        <v>1740</v>
      </c>
      <c r="C488" s="253">
        <v>-1.29482326682324E-2</v>
      </c>
      <c r="D488" s="253">
        <v>-10.684848150864383</v>
      </c>
    </row>
    <row r="489" spans="1:4" ht="27.75" customHeight="1">
      <c r="A489" s="252" t="s">
        <v>1741</v>
      </c>
      <c r="B489" s="252" t="s">
        <v>1742</v>
      </c>
      <c r="C489" s="253">
        <v>0.1438516758613784</v>
      </c>
      <c r="D489" s="253">
        <v>5.7274552810020625</v>
      </c>
    </row>
    <row r="490" spans="1:4" ht="27.75" customHeight="1">
      <c r="A490" s="252" t="s">
        <v>1743</v>
      </c>
      <c r="B490" s="252" t="s">
        <v>1744</v>
      </c>
      <c r="C490" s="253">
        <v>0.89737230505569388</v>
      </c>
      <c r="D490" s="253">
        <v>3.5352294462325822</v>
      </c>
    </row>
    <row r="491" spans="1:4" ht="27.75" customHeight="1">
      <c r="A491" s="252" t="s">
        <v>1745</v>
      </c>
      <c r="B491" s="252" t="s">
        <v>1746</v>
      </c>
      <c r="C491" s="253">
        <v>2.6545117528159485</v>
      </c>
      <c r="D491" s="253">
        <v>11.695597568453373</v>
      </c>
    </row>
    <row r="492" spans="1:4" ht="27.75" customHeight="1">
      <c r="A492" s="252" t="s">
        <v>1747</v>
      </c>
      <c r="B492" s="252" t="s">
        <v>1748</v>
      </c>
      <c r="C492" s="253">
        <v>1.7061351120763402E-2</v>
      </c>
      <c r="D492" s="253">
        <v>4.5024173936077827E-2</v>
      </c>
    </row>
    <row r="493" spans="1:4" ht="27.75" customHeight="1">
      <c r="A493" s="252" t="s">
        <v>1749</v>
      </c>
      <c r="B493" s="252" t="s">
        <v>1750</v>
      </c>
      <c r="C493" s="253">
        <v>0.11599164833276174</v>
      </c>
      <c r="D493" s="253">
        <v>-0.16733735551566462</v>
      </c>
    </row>
    <row r="494" spans="1:4" ht="27.75" customHeight="1">
      <c r="A494" s="252" t="s">
        <v>1751</v>
      </c>
      <c r="B494" s="252" t="s">
        <v>1752</v>
      </c>
      <c r="C494" s="253">
        <v>-3.983395879895911E-2</v>
      </c>
      <c r="D494" s="253">
        <v>14.879532435392115</v>
      </c>
    </row>
    <row r="495" spans="1:4" ht="27.75" customHeight="1">
      <c r="A495" s="252" t="s">
        <v>1753</v>
      </c>
      <c r="B495" s="252" t="s">
        <v>1754</v>
      </c>
      <c r="C495" s="253">
        <v>0.27927831988427998</v>
      </c>
      <c r="D495" s="253">
        <v>36.576240593970439</v>
      </c>
    </row>
    <row r="496" spans="1:4" ht="27.75" customHeight="1">
      <c r="A496" s="252" t="s">
        <v>1755</v>
      </c>
      <c r="B496" s="252" t="s">
        <v>1756</v>
      </c>
      <c r="C496" s="253">
        <v>10.969891355342051</v>
      </c>
      <c r="D496" s="253">
        <v>0.12816046220525301</v>
      </c>
    </row>
    <row r="497" spans="1:4" ht="27.75" customHeight="1">
      <c r="A497" s="252" t="s">
        <v>1757</v>
      </c>
      <c r="B497" s="252" t="s">
        <v>1758</v>
      </c>
      <c r="C497" s="253">
        <v>0.35580723309457762</v>
      </c>
      <c r="D497" s="253">
        <v>14.60142270510457</v>
      </c>
    </row>
    <row r="498" spans="1:4" ht="27.75" customHeight="1">
      <c r="A498" s="252" t="s">
        <v>1759</v>
      </c>
      <c r="B498" s="252" t="s">
        <v>1760</v>
      </c>
      <c r="C498" s="253">
        <v>7.8502988492730781</v>
      </c>
      <c r="D498" s="253">
        <v>0.35406856765095629</v>
      </c>
    </row>
    <row r="499" spans="1:4" ht="27.75" customHeight="1">
      <c r="A499" s="252" t="s">
        <v>1761</v>
      </c>
      <c r="B499" s="252" t="s">
        <v>1762</v>
      </c>
      <c r="C499" s="253">
        <v>0.19886692545301304</v>
      </c>
      <c r="D499" s="253">
        <v>3.9035670513501111</v>
      </c>
    </row>
    <row r="500" spans="1:4" ht="27.75" customHeight="1">
      <c r="A500" s="252" t="s">
        <v>1763</v>
      </c>
      <c r="B500" s="252" t="s">
        <v>1762</v>
      </c>
      <c r="C500" s="253">
        <v>1.55517901225359</v>
      </c>
      <c r="D500" s="253">
        <v>9.6437344496056951</v>
      </c>
    </row>
    <row r="501" spans="1:4" ht="27.75" customHeight="1">
      <c r="A501" s="252" t="s">
        <v>1764</v>
      </c>
      <c r="B501" s="252" t="s">
        <v>1765</v>
      </c>
      <c r="C501" s="253">
        <v>2.5992011573663945</v>
      </c>
      <c r="D501" s="253">
        <v>0.71351231369657464</v>
      </c>
    </row>
    <row r="502" spans="1:4" ht="27.75" customHeight="1">
      <c r="A502" s="252" t="s">
        <v>1766</v>
      </c>
      <c r="B502" s="252" t="s">
        <v>1767</v>
      </c>
      <c r="C502" s="253">
        <v>2.9432345704410841</v>
      </c>
      <c r="D502" s="253">
        <v>14.167758016709051</v>
      </c>
    </row>
    <row r="503" spans="1:4" ht="27.75" customHeight="1">
      <c r="A503" s="252" t="s">
        <v>1768</v>
      </c>
      <c r="B503" s="252" t="s">
        <v>1769</v>
      </c>
      <c r="C503" s="253">
        <v>-1.30786597605219</v>
      </c>
      <c r="D503" s="253">
        <v>1.3831690015608293</v>
      </c>
    </row>
    <row r="504" spans="1:4" ht="27.75" customHeight="1">
      <c r="A504" s="252" t="s">
        <v>1770</v>
      </c>
      <c r="B504" s="252" t="s">
        <v>1771</v>
      </c>
      <c r="C504" s="253">
        <v>2.7281634358533795E-2</v>
      </c>
      <c r="D504" s="253">
        <v>0.89709176784910516</v>
      </c>
    </row>
    <row r="505" spans="1:4" ht="27.75" customHeight="1">
      <c r="A505" s="252" t="s">
        <v>1772</v>
      </c>
      <c r="B505" s="252" t="s">
        <v>1773</v>
      </c>
      <c r="C505" s="253">
        <v>2.83393589315977</v>
      </c>
      <c r="D505" s="253">
        <v>-9.0288638735442905E-2</v>
      </c>
    </row>
    <row r="506" spans="1:4" ht="27.75" customHeight="1">
      <c r="A506" s="252" t="s">
        <v>1774</v>
      </c>
      <c r="B506" s="252" t="s">
        <v>1775</v>
      </c>
      <c r="C506" s="253">
        <v>0.22501714458603209</v>
      </c>
      <c r="D506" s="253">
        <v>8.0763930608113057</v>
      </c>
    </row>
    <row r="507" spans="1:4" ht="27.75" customHeight="1">
      <c r="A507" s="252" t="s">
        <v>1776</v>
      </c>
      <c r="B507" s="252" t="s">
        <v>1777</v>
      </c>
      <c r="C507" s="253">
        <v>2.020745342095295</v>
      </c>
      <c r="D507" s="253">
        <v>7.069117005243247</v>
      </c>
    </row>
    <row r="508" spans="1:4" ht="27.75" customHeight="1">
      <c r="A508" s="252" t="s">
        <v>1778</v>
      </c>
      <c r="B508" s="252" t="s">
        <v>1779</v>
      </c>
      <c r="C508" s="253">
        <v>2.9505086470469389E-2</v>
      </c>
      <c r="D508" s="253">
        <v>-0.12322970655166464</v>
      </c>
    </row>
    <row r="509" spans="1:4" ht="27.75" customHeight="1">
      <c r="A509" s="252" t="s">
        <v>1780</v>
      </c>
      <c r="B509" s="252" t="s">
        <v>1781</v>
      </c>
      <c r="C509" s="253">
        <v>1.0758960867954119</v>
      </c>
      <c r="D509" s="253">
        <v>4.3765327552355942</v>
      </c>
    </row>
    <row r="510" spans="1:4" ht="27.75" customHeight="1">
      <c r="A510" s="252" t="s">
        <v>1782</v>
      </c>
      <c r="B510" s="252" t="s">
        <v>1783</v>
      </c>
      <c r="C510" s="253">
        <v>0.69460823861266852</v>
      </c>
      <c r="D510" s="253">
        <v>6.4345478466898536</v>
      </c>
    </row>
    <row r="511" spans="1:4" ht="27.75" customHeight="1">
      <c r="A511" s="252" t="s">
        <v>1784</v>
      </c>
      <c r="B511" s="252" t="s">
        <v>1785</v>
      </c>
      <c r="C511" s="253">
        <v>0.61688432616786693</v>
      </c>
      <c r="D511" s="253">
        <v>2.6422120026279696</v>
      </c>
    </row>
    <row r="512" spans="1:4" ht="27.75" customHeight="1">
      <c r="A512" s="252" t="s">
        <v>1786</v>
      </c>
      <c r="B512" s="252" t="s">
        <v>1787</v>
      </c>
      <c r="C512" s="253">
        <v>0.48261824710638623</v>
      </c>
      <c r="D512" s="253">
        <v>1.8113840685830345</v>
      </c>
    </row>
    <row r="513" spans="1:4" ht="27.75" customHeight="1">
      <c r="A513" s="252" t="s">
        <v>1788</v>
      </c>
      <c r="B513" s="252" t="s">
        <v>1789</v>
      </c>
      <c r="C513" s="253">
        <v>-0.83014202075594667</v>
      </c>
      <c r="D513" s="253">
        <v>24.488087927316606</v>
      </c>
    </row>
    <row r="514" spans="1:4" ht="27.75" customHeight="1">
      <c r="A514" s="252" t="s">
        <v>1790</v>
      </c>
      <c r="B514" s="252" t="s">
        <v>1791</v>
      </c>
      <c r="C514" s="253">
        <v>4.5640921619368706</v>
      </c>
      <c r="D514" s="253">
        <v>4.0442551370595075</v>
      </c>
    </row>
    <row r="515" spans="1:4" ht="27.75" customHeight="1">
      <c r="A515" s="252" t="s">
        <v>1792</v>
      </c>
      <c r="B515" s="252" t="s">
        <v>1793</v>
      </c>
      <c r="C515" s="253">
        <v>0.81885273905384803</v>
      </c>
      <c r="D515" s="253">
        <v>6.1854442259920175</v>
      </c>
    </row>
    <row r="516" spans="1:4" ht="27.75" customHeight="1">
      <c r="A516" s="252" t="s">
        <v>1794</v>
      </c>
      <c r="B516" s="252" t="s">
        <v>1795</v>
      </c>
      <c r="C516" s="253">
        <v>1.0786793468247189</v>
      </c>
      <c r="D516" s="253">
        <v>5.1041798840628463</v>
      </c>
    </row>
    <row r="517" spans="1:4" ht="27.75" customHeight="1">
      <c r="A517" s="252" t="s">
        <v>1796</v>
      </c>
      <c r="B517" s="252" t="s">
        <v>1797</v>
      </c>
      <c r="C517" s="253">
        <v>0.13544986742170462</v>
      </c>
      <c r="D517" s="253">
        <v>2.6828312946710779</v>
      </c>
    </row>
    <row r="518" spans="1:4" ht="27.75" customHeight="1">
      <c r="A518" s="252" t="s">
        <v>1798</v>
      </c>
      <c r="B518" s="252" t="s">
        <v>1799</v>
      </c>
      <c r="C518" s="253">
        <v>1.3102886717616233</v>
      </c>
      <c r="D518" s="253">
        <v>1.9862520984668863</v>
      </c>
    </row>
    <row r="519" spans="1:4" ht="27.75" customHeight="1">
      <c r="A519" s="252" t="s">
        <v>1800</v>
      </c>
      <c r="B519" s="252" t="s">
        <v>1801</v>
      </c>
      <c r="C519" s="253">
        <v>5.9873826689175999E-2</v>
      </c>
      <c r="D519" s="253">
        <v>2.3253065996938785E-2</v>
      </c>
    </row>
    <row r="520" spans="1:4" ht="27.75" customHeight="1">
      <c r="A520" s="252" t="s">
        <v>1802</v>
      </c>
      <c r="B520" s="252" t="s">
        <v>1803</v>
      </c>
      <c r="C520" s="253">
        <v>1.131398790874858</v>
      </c>
      <c r="D520" s="253">
        <v>28.277059887026418</v>
      </c>
    </row>
    <row r="521" spans="1:4" ht="27.75" customHeight="1">
      <c r="A521" s="252" t="s">
        <v>1804</v>
      </c>
      <c r="B521" s="252" t="s">
        <v>1805</v>
      </c>
      <c r="C521" s="253">
        <v>0</v>
      </c>
      <c r="D521" s="253">
        <v>0</v>
      </c>
    </row>
    <row r="522" spans="1:4" ht="27.75" customHeight="1">
      <c r="A522" s="252" t="s">
        <v>1806</v>
      </c>
      <c r="B522" s="252" t="s">
        <v>1805</v>
      </c>
      <c r="C522" s="253">
        <v>0</v>
      </c>
      <c r="D522" s="253">
        <v>0</v>
      </c>
    </row>
    <row r="523" spans="1:4" ht="27.75" customHeight="1">
      <c r="A523" s="252" t="s">
        <v>1807</v>
      </c>
      <c r="B523" s="252" t="s">
        <v>1808</v>
      </c>
      <c r="C523" s="253">
        <v>0.67004928538021724</v>
      </c>
      <c r="D523" s="253">
        <v>0.40702382146369642</v>
      </c>
    </row>
    <row r="524" spans="1:4" ht="27.75" customHeight="1">
      <c r="A524" s="252" t="s">
        <v>1809</v>
      </c>
      <c r="B524" s="252" t="s">
        <v>1810</v>
      </c>
      <c r="C524" s="253">
        <v>0.13983462061329288</v>
      </c>
      <c r="D524" s="253">
        <v>9.9802208630607492</v>
      </c>
    </row>
    <row r="525" spans="1:4" ht="27.75" customHeight="1">
      <c r="A525" s="252" t="s">
        <v>1811</v>
      </c>
      <c r="B525" s="252" t="s">
        <v>1810</v>
      </c>
      <c r="C525" s="253">
        <v>4.3145337375069502E-2</v>
      </c>
      <c r="D525" s="253">
        <v>5.8778616634693126</v>
      </c>
    </row>
    <row r="526" spans="1:4" ht="27.75" customHeight="1">
      <c r="A526" s="252" t="s">
        <v>1812</v>
      </c>
      <c r="B526" s="252" t="s">
        <v>1813</v>
      </c>
      <c r="C526" s="253">
        <v>3.229896187140215</v>
      </c>
      <c r="D526" s="253">
        <v>2.947108860806567</v>
      </c>
    </row>
    <row r="527" spans="1:4" ht="27.75" customHeight="1">
      <c r="A527" s="252" t="s">
        <v>1814</v>
      </c>
      <c r="B527" s="252" t="s">
        <v>1815</v>
      </c>
      <c r="C527" s="253">
        <v>0.20644823387547692</v>
      </c>
      <c r="D527" s="253">
        <v>4.5840145709656896</v>
      </c>
    </row>
    <row r="528" spans="1:4" ht="27.75" customHeight="1">
      <c r="A528" s="252" t="s">
        <v>1816</v>
      </c>
      <c r="B528" s="252" t="s">
        <v>1817</v>
      </c>
      <c r="C528" s="253">
        <v>0.78056810239455199</v>
      </c>
      <c r="D528" s="253">
        <v>4.3821425393403262</v>
      </c>
    </row>
    <row r="529" spans="1:4" ht="27.75" customHeight="1">
      <c r="A529" s="252" t="s">
        <v>1818</v>
      </c>
      <c r="B529" s="252" t="s">
        <v>1819</v>
      </c>
      <c r="C529" s="253">
        <v>-3.1469990690326931E-2</v>
      </c>
      <c r="D529" s="253">
        <v>8.1911195714962082E-5</v>
      </c>
    </row>
    <row r="530" spans="1:4" ht="27.75" customHeight="1">
      <c r="A530" s="252" t="s">
        <v>1820</v>
      </c>
      <c r="B530" s="252" t="s">
        <v>1821</v>
      </c>
      <c r="C530" s="253">
        <v>6.0799773132944115E-3</v>
      </c>
      <c r="D530" s="253">
        <v>21.5503227459931</v>
      </c>
    </row>
    <row r="531" spans="1:4" ht="27.75" customHeight="1">
      <c r="A531" s="252" t="s">
        <v>1822</v>
      </c>
      <c r="B531" s="252" t="s">
        <v>1823</v>
      </c>
      <c r="C531" s="253">
        <v>0.6001768354998841</v>
      </c>
      <c r="D531" s="253">
        <v>1.3759311249381798</v>
      </c>
    </row>
    <row r="532" spans="1:4" ht="27.75" customHeight="1">
      <c r="A532" s="252" t="s">
        <v>1824</v>
      </c>
      <c r="B532" s="252" t="s">
        <v>1823</v>
      </c>
      <c r="C532" s="253">
        <v>1.9900487615184601</v>
      </c>
      <c r="D532" s="253">
        <v>0.97607372282880567</v>
      </c>
    </row>
    <row r="533" spans="1:4" ht="27.75" customHeight="1">
      <c r="A533" s="252" t="s">
        <v>1825</v>
      </c>
      <c r="B533" s="252" t="s">
        <v>1823</v>
      </c>
      <c r="C533" s="253">
        <v>1.8933688499455901</v>
      </c>
      <c r="D533" s="253">
        <v>0.94536460288088797</v>
      </c>
    </row>
    <row r="534" spans="1:4" ht="27.75" customHeight="1">
      <c r="A534" s="252" t="s">
        <v>1826</v>
      </c>
      <c r="B534" s="252" t="s">
        <v>1827</v>
      </c>
      <c r="C534" s="253">
        <v>0.54851723493304405</v>
      </c>
      <c r="D534" s="253">
        <v>2.0805964602332869</v>
      </c>
    </row>
    <row r="535" spans="1:4" ht="27.75" customHeight="1">
      <c r="A535" s="252" t="s">
        <v>1828</v>
      </c>
      <c r="B535" s="252" t="s">
        <v>1829</v>
      </c>
      <c r="C535" s="253">
        <v>1.0234909413786</v>
      </c>
      <c r="D535" s="253">
        <v>2.0712516958941922</v>
      </c>
    </row>
    <row r="536" spans="1:4" ht="27.75" customHeight="1">
      <c r="A536" s="252" t="s">
        <v>1830</v>
      </c>
      <c r="B536" s="252" t="s">
        <v>1831</v>
      </c>
      <c r="C536" s="253">
        <v>0</v>
      </c>
      <c r="D536" s="253">
        <v>0</v>
      </c>
    </row>
    <row r="537" spans="1:4" ht="27.75" customHeight="1">
      <c r="A537" s="252" t="s">
        <v>1832</v>
      </c>
      <c r="B537" s="252" t="s">
        <v>1833</v>
      </c>
      <c r="C537" s="253">
        <v>0.71035085235235984</v>
      </c>
      <c r="D537" s="253">
        <v>17.611534987484205</v>
      </c>
    </row>
    <row r="538" spans="1:4" ht="27.75" customHeight="1">
      <c r="A538" s="252" t="s">
        <v>1834</v>
      </c>
      <c r="B538" s="252" t="s">
        <v>1835</v>
      </c>
      <c r="C538" s="253">
        <v>0.70922827456687676</v>
      </c>
      <c r="D538" s="253">
        <v>5.8952045522255485</v>
      </c>
    </row>
    <row r="539" spans="1:4" ht="27.75" customHeight="1">
      <c r="A539" s="252" t="s">
        <v>1836</v>
      </c>
      <c r="B539" s="252" t="s">
        <v>1837</v>
      </c>
      <c r="C539" s="253">
        <v>-6.6392173996707909E-2</v>
      </c>
      <c r="D539" s="253">
        <v>1.0372104211186617</v>
      </c>
    </row>
    <row r="540" spans="1:4" ht="27.75" customHeight="1">
      <c r="A540" s="252" t="s">
        <v>1838</v>
      </c>
      <c r="B540" s="252" t="s">
        <v>1839</v>
      </c>
      <c r="C540" s="253">
        <v>0.244572079895299</v>
      </c>
      <c r="D540" s="253">
        <v>-8.9652062613808408</v>
      </c>
    </row>
    <row r="541" spans="1:4" ht="27.75" customHeight="1">
      <c r="A541" s="252" t="s">
        <v>1840</v>
      </c>
      <c r="B541" s="252" t="s">
        <v>1839</v>
      </c>
      <c r="C541" s="253">
        <v>-0.10697835321245823</v>
      </c>
      <c r="D541" s="253">
        <v>-9.7832875571638365</v>
      </c>
    </row>
    <row r="542" spans="1:4" ht="27.75" customHeight="1">
      <c r="A542" s="252" t="s">
        <v>1841</v>
      </c>
      <c r="B542" s="252" t="s">
        <v>1842</v>
      </c>
      <c r="C542" s="253">
        <v>0.25209573633629001</v>
      </c>
      <c r="D542" s="253">
        <v>0.68308323771538437</v>
      </c>
    </row>
    <row r="543" spans="1:4" ht="27.75" customHeight="1">
      <c r="A543" s="252" t="s">
        <v>1843</v>
      </c>
      <c r="B543" s="252" t="s">
        <v>1844</v>
      </c>
      <c r="C543" s="253">
        <v>1.2098092982531756</v>
      </c>
      <c r="D543" s="253">
        <v>0.31475360096903526</v>
      </c>
    </row>
    <row r="544" spans="1:4" ht="27.75" customHeight="1">
      <c r="A544" s="252" t="s">
        <v>1845</v>
      </c>
      <c r="B544" s="252" t="s">
        <v>1846</v>
      </c>
      <c r="C544" s="253">
        <v>0.76174559594961644</v>
      </c>
      <c r="D544" s="253">
        <v>1.356090343027083</v>
      </c>
    </row>
    <row r="545" spans="1:4" ht="27.75" customHeight="1">
      <c r="A545" s="252" t="s">
        <v>1847</v>
      </c>
      <c r="B545" s="252" t="s">
        <v>1848</v>
      </c>
      <c r="C545" s="253">
        <v>7.2323211859573494E-2</v>
      </c>
      <c r="D545" s="253">
        <v>7.1623341333287822</v>
      </c>
    </row>
    <row r="546" spans="1:4" ht="27.75" customHeight="1">
      <c r="A546" s="252" t="s">
        <v>1849</v>
      </c>
      <c r="B546" s="252" t="s">
        <v>1850</v>
      </c>
      <c r="C546" s="253">
        <v>0.18488906418288478</v>
      </c>
      <c r="D546" s="253">
        <v>0.20332218837029112</v>
      </c>
    </row>
    <row r="547" spans="1:4" ht="27.75" customHeight="1">
      <c r="A547" s="252" t="s">
        <v>1851</v>
      </c>
      <c r="B547" s="252" t="s">
        <v>1852</v>
      </c>
      <c r="C547" s="253">
        <v>0.46433532665844601</v>
      </c>
      <c r="D547" s="253">
        <v>0.52846849307684229</v>
      </c>
    </row>
    <row r="548" spans="1:4" ht="27.75" customHeight="1">
      <c r="A548" s="252" t="s">
        <v>1853</v>
      </c>
      <c r="B548" s="252" t="s">
        <v>1854</v>
      </c>
      <c r="C548" s="253">
        <v>0.19425189812093588</v>
      </c>
      <c r="D548" s="253">
        <v>3.207704892842981</v>
      </c>
    </row>
    <row r="549" spans="1:4" ht="27.75" customHeight="1">
      <c r="A549" s="252" t="s">
        <v>1855</v>
      </c>
      <c r="B549" s="252" t="s">
        <v>1856</v>
      </c>
      <c r="C549" s="253">
        <v>4.1298068347310604E-2</v>
      </c>
      <c r="D549" s="253">
        <v>0.21419960170005908</v>
      </c>
    </row>
    <row r="550" spans="1:4" ht="27.75" customHeight="1">
      <c r="A550" s="252" t="s">
        <v>1857</v>
      </c>
      <c r="B550" s="252" t="s">
        <v>1856</v>
      </c>
      <c r="C550" s="253">
        <v>6.2552682546367393</v>
      </c>
      <c r="D550" s="253">
        <v>0.38159229303612197</v>
      </c>
    </row>
    <row r="551" spans="1:4" ht="27.75" customHeight="1">
      <c r="A551" s="252" t="s">
        <v>1858</v>
      </c>
      <c r="B551" s="252" t="s">
        <v>1859</v>
      </c>
      <c r="C551" s="253">
        <v>0.64731983715591002</v>
      </c>
      <c r="D551" s="253">
        <v>3.6826997943233484</v>
      </c>
    </row>
    <row r="552" spans="1:4" ht="27.75" customHeight="1">
      <c r="A552" s="252" t="s">
        <v>1860</v>
      </c>
      <c r="B552" s="252" t="s">
        <v>1861</v>
      </c>
      <c r="C552" s="253">
        <v>3.7906902673081999E-2</v>
      </c>
      <c r="D552" s="253">
        <v>1.3930296368436165E-2</v>
      </c>
    </row>
    <row r="553" spans="1:4" ht="27.75" customHeight="1">
      <c r="A553" s="252" t="s">
        <v>1862</v>
      </c>
      <c r="B553" s="252" t="s">
        <v>1863</v>
      </c>
      <c r="C553" s="253">
        <v>0.44018914921500507</v>
      </c>
      <c r="D553" s="253">
        <v>10.915300292608762</v>
      </c>
    </row>
    <row r="554" spans="1:4" ht="27.75" customHeight="1">
      <c r="A554" s="252" t="s">
        <v>1864</v>
      </c>
      <c r="B554" s="252" t="s">
        <v>1865</v>
      </c>
      <c r="C554" s="253">
        <v>1.5240487764004829</v>
      </c>
      <c r="D554" s="253">
        <v>81.95827642115762</v>
      </c>
    </row>
    <row r="555" spans="1:4" ht="27.75" customHeight="1">
      <c r="A555" s="252" t="s">
        <v>1866</v>
      </c>
      <c r="B555" s="252" t="s">
        <v>1867</v>
      </c>
      <c r="C555" s="253">
        <v>2.7122004473564556</v>
      </c>
      <c r="D555" s="253">
        <v>9.0637325074201538</v>
      </c>
    </row>
    <row r="556" spans="1:4" ht="27.75" customHeight="1">
      <c r="A556" s="252" t="s">
        <v>1868</v>
      </c>
      <c r="B556" s="252" t="s">
        <v>1869</v>
      </c>
      <c r="C556" s="253">
        <v>-1.7186029303619101E-2</v>
      </c>
      <c r="D556" s="253">
        <v>-0.80179240916355721</v>
      </c>
    </row>
    <row r="557" spans="1:4" ht="27.75" customHeight="1">
      <c r="A557" s="252" t="s">
        <v>1870</v>
      </c>
      <c r="B557" s="252" t="s">
        <v>1871</v>
      </c>
      <c r="C557" s="253">
        <v>0.43207492230577482</v>
      </c>
      <c r="D557" s="253">
        <v>0.99912700211099692</v>
      </c>
    </row>
    <row r="558" spans="1:4" ht="27.75" customHeight="1">
      <c r="A558" s="252" t="s">
        <v>1872</v>
      </c>
      <c r="B558" s="252" t="s">
        <v>1873</v>
      </c>
      <c r="C558" s="253">
        <v>0.87599845071796001</v>
      </c>
      <c r="D558" s="253">
        <v>2.1911708877033411</v>
      </c>
    </row>
    <row r="559" spans="1:4" ht="27.75" customHeight="1">
      <c r="A559" s="252" t="s">
        <v>1874</v>
      </c>
      <c r="B559" s="252" t="s">
        <v>1875</v>
      </c>
      <c r="C559" s="253">
        <v>6.1063151122479203E-2</v>
      </c>
      <c r="D559" s="253">
        <v>1.2507639900918284</v>
      </c>
    </row>
    <row r="560" spans="1:4" ht="27.75" customHeight="1">
      <c r="A560" s="252" t="s">
        <v>1876</v>
      </c>
      <c r="B560" s="252" t="s">
        <v>1877</v>
      </c>
      <c r="C560" s="253">
        <v>0.85104295309922806</v>
      </c>
      <c r="D560" s="253">
        <v>38.707224772996803</v>
      </c>
    </row>
    <row r="561" spans="1:4" ht="27.75" customHeight="1">
      <c r="A561" s="252" t="s">
        <v>1878</v>
      </c>
      <c r="B561" s="252" t="s">
        <v>1877</v>
      </c>
      <c r="C561" s="253">
        <v>0.1833901412214185</v>
      </c>
      <c r="D561" s="253">
        <v>7.1012200338070981</v>
      </c>
    </row>
    <row r="562" spans="1:4" ht="27.75" customHeight="1">
      <c r="A562" s="252" t="s">
        <v>1879</v>
      </c>
      <c r="B562" s="252" t="s">
        <v>1880</v>
      </c>
      <c r="C562" s="253">
        <v>0.73116315194264647</v>
      </c>
      <c r="D562" s="253">
        <v>2.2011257142405798</v>
      </c>
    </row>
    <row r="563" spans="1:4" ht="27.75" customHeight="1">
      <c r="A563" s="252" t="s">
        <v>1881</v>
      </c>
      <c r="B563" s="252" t="s">
        <v>1882</v>
      </c>
      <c r="C563" s="253">
        <v>0.18672756844631563</v>
      </c>
      <c r="D563" s="253">
        <v>1.5811016509279401</v>
      </c>
    </row>
    <row r="564" spans="1:4" ht="27.75" customHeight="1">
      <c r="A564" s="252" t="s">
        <v>1883</v>
      </c>
      <c r="B564" s="252" t="s">
        <v>1884</v>
      </c>
      <c r="C564" s="253">
        <v>0</v>
      </c>
      <c r="D564" s="253">
        <v>0</v>
      </c>
    </row>
    <row r="565" spans="1:4" ht="27.75" customHeight="1">
      <c r="A565" s="252" t="s">
        <v>1885</v>
      </c>
      <c r="B565" s="252" t="s">
        <v>1886</v>
      </c>
      <c r="C565" s="253">
        <v>0</v>
      </c>
      <c r="D565" s="253">
        <v>2.0302571496165918</v>
      </c>
    </row>
    <row r="566" spans="1:4" ht="27.75" customHeight="1">
      <c r="A566" s="252" t="s">
        <v>1887</v>
      </c>
      <c r="B566" s="252" t="s">
        <v>1888</v>
      </c>
      <c r="C566" s="253">
        <v>1.1944083340290839</v>
      </c>
      <c r="D566" s="253">
        <v>0.77317342671422828</v>
      </c>
    </row>
    <row r="567" spans="1:4" ht="27.75" customHeight="1">
      <c r="A567" s="252" t="s">
        <v>1889</v>
      </c>
      <c r="B567" s="252" t="s">
        <v>1888</v>
      </c>
      <c r="C567" s="253">
        <v>3.2952852164121205</v>
      </c>
      <c r="D567" s="253">
        <v>7.1827659385609151</v>
      </c>
    </row>
    <row r="568" spans="1:4" ht="27.75" customHeight="1">
      <c r="A568" s="252" t="s">
        <v>1890</v>
      </c>
      <c r="B568" s="252" t="s">
        <v>1891</v>
      </c>
      <c r="C568" s="253">
        <v>0.30719550498968201</v>
      </c>
      <c r="D568" s="253">
        <v>2.0430787729522906</v>
      </c>
    </row>
    <row r="569" spans="1:4" ht="27.75" customHeight="1">
      <c r="A569" s="252" t="s">
        <v>1892</v>
      </c>
      <c r="B569" s="252" t="s">
        <v>1893</v>
      </c>
      <c r="C569" s="253">
        <v>0.69331367012532708</v>
      </c>
      <c r="D569" s="253">
        <v>1.3499711963872856</v>
      </c>
    </row>
    <row r="570" spans="1:4" ht="27.75" customHeight="1">
      <c r="A570" s="252" t="s">
        <v>1894</v>
      </c>
      <c r="B570" s="252" t="s">
        <v>1895</v>
      </c>
      <c r="C570" s="253">
        <v>-3.8387977615872149E-2</v>
      </c>
      <c r="D570" s="253">
        <v>8.3782872725125603</v>
      </c>
    </row>
    <row r="571" spans="1:4" ht="27.75" customHeight="1">
      <c r="A571" s="252" t="s">
        <v>1896</v>
      </c>
      <c r="B571" s="252" t="s">
        <v>1897</v>
      </c>
      <c r="C571" s="253">
        <v>-1.5829997984412578E-2</v>
      </c>
      <c r="D571" s="253">
        <v>0.2878827214643791</v>
      </c>
    </row>
    <row r="572" spans="1:4" ht="27.75" customHeight="1">
      <c r="A572" s="252" t="s">
        <v>1898</v>
      </c>
      <c r="B572" s="252" t="s">
        <v>1899</v>
      </c>
      <c r="C572" s="253">
        <v>0</v>
      </c>
      <c r="D572" s="253">
        <v>0</v>
      </c>
    </row>
    <row r="573" spans="1:4" ht="27.75" customHeight="1">
      <c r="A573" s="252" t="s">
        <v>1900</v>
      </c>
      <c r="B573" s="252" t="s">
        <v>1899</v>
      </c>
      <c r="C573" s="253">
        <v>0.37724702664461801</v>
      </c>
      <c r="D573" s="253">
        <v>0</v>
      </c>
    </row>
    <row r="574" spans="1:4" ht="27.75" customHeight="1">
      <c r="A574" s="252" t="s">
        <v>1901</v>
      </c>
      <c r="B574" s="252" t="s">
        <v>1899</v>
      </c>
      <c r="C574" s="253">
        <v>0.37710004680758302</v>
      </c>
      <c r="D574" s="253">
        <v>0</v>
      </c>
    </row>
    <row r="575" spans="1:4" ht="27.75" customHeight="1">
      <c r="A575" s="252" t="s">
        <v>1902</v>
      </c>
      <c r="B575" s="252" t="s">
        <v>1903</v>
      </c>
      <c r="C575" s="253">
        <v>0</v>
      </c>
      <c r="D575" s="253">
        <v>6.5403503725437417</v>
      </c>
    </row>
    <row r="576" spans="1:4" ht="27.75" customHeight="1">
      <c r="A576" s="252" t="s">
        <v>1904</v>
      </c>
      <c r="B576" s="252" t="s">
        <v>1905</v>
      </c>
      <c r="C576" s="253">
        <v>-1.053463650260255</v>
      </c>
      <c r="D576" s="253">
        <v>8.3979712358353553E-2</v>
      </c>
    </row>
    <row r="577" spans="1:4" ht="27.75" customHeight="1">
      <c r="A577" s="252" t="s">
        <v>1906</v>
      </c>
      <c r="B577" s="252" t="s">
        <v>1907</v>
      </c>
      <c r="C577" s="253">
        <v>5.8211671469060478E-2</v>
      </c>
      <c r="D577" s="253">
        <v>0.9531742805932667</v>
      </c>
    </row>
    <row r="578" spans="1:4" ht="27.75" customHeight="1">
      <c r="A578" s="252" t="s">
        <v>1908</v>
      </c>
      <c r="B578" s="252" t="s">
        <v>1909</v>
      </c>
      <c r="C578" s="253">
        <v>0.57264201929651803</v>
      </c>
      <c r="D578" s="253">
        <v>9.8914380202768655</v>
      </c>
    </row>
    <row r="579" spans="1:4" ht="27.75" customHeight="1">
      <c r="A579" s="252" t="s">
        <v>1910</v>
      </c>
      <c r="B579" s="252" t="s">
        <v>1911</v>
      </c>
      <c r="C579" s="253">
        <v>0.4274193239260311</v>
      </c>
      <c r="D579" s="253">
        <v>9.7138982025962051</v>
      </c>
    </row>
    <row r="580" spans="1:4" ht="27.75" customHeight="1">
      <c r="A580" s="252" t="s">
        <v>1912</v>
      </c>
      <c r="B580" s="252" t="s">
        <v>1913</v>
      </c>
      <c r="C580" s="253">
        <v>6.0884567319354019E-4</v>
      </c>
      <c r="D580" s="253">
        <v>2.1637983248963617</v>
      </c>
    </row>
    <row r="581" spans="1:4" ht="27.75" customHeight="1">
      <c r="A581" s="252" t="s">
        <v>1914</v>
      </c>
      <c r="B581" s="252" t="s">
        <v>1915</v>
      </c>
      <c r="C581" s="253">
        <v>-0.21236782777066573</v>
      </c>
      <c r="D581" s="253">
        <v>1.712182976304491E-2</v>
      </c>
    </row>
    <row r="582" spans="1:4" ht="27.75" customHeight="1">
      <c r="A582" s="252" t="s">
        <v>1916</v>
      </c>
      <c r="B582" s="252" t="s">
        <v>1917</v>
      </c>
      <c r="C582" s="253">
        <v>-2.3100996178606907</v>
      </c>
      <c r="D582" s="253">
        <v>0.33950412651486372</v>
      </c>
    </row>
    <row r="583" spans="1:4" ht="27.75" customHeight="1">
      <c r="A583" s="252" t="s">
        <v>1918</v>
      </c>
      <c r="B583" s="252" t="s">
        <v>1919</v>
      </c>
      <c r="C583" s="253">
        <v>0</v>
      </c>
      <c r="D583" s="253">
        <v>-0.18013196150153998</v>
      </c>
    </row>
    <row r="584" spans="1:4" ht="27.75" customHeight="1">
      <c r="A584" s="252" t="s">
        <v>1920</v>
      </c>
      <c r="B584" s="252" t="s">
        <v>1919</v>
      </c>
      <c r="C584" s="253">
        <v>0</v>
      </c>
      <c r="D584" s="253">
        <v>-0.56580706141846615</v>
      </c>
    </row>
    <row r="585" spans="1:4" ht="27.75" customHeight="1">
      <c r="A585" s="252" t="s">
        <v>1921</v>
      </c>
      <c r="B585" s="252" t="s">
        <v>1919</v>
      </c>
      <c r="C585" s="253">
        <v>1.2044729244515002</v>
      </c>
      <c r="D585" s="253">
        <v>-2.2182957893540758</v>
      </c>
    </row>
    <row r="586" spans="1:4" ht="27.75" customHeight="1">
      <c r="A586" s="252" t="s">
        <v>1922</v>
      </c>
      <c r="B586" s="252" t="s">
        <v>1923</v>
      </c>
      <c r="C586" s="253">
        <v>0.42164643698095178</v>
      </c>
      <c r="D586" s="253">
        <v>0.58852695560315049</v>
      </c>
    </row>
    <row r="587" spans="1:4" ht="27.75" customHeight="1">
      <c r="A587" s="252" t="s">
        <v>1924</v>
      </c>
      <c r="B587" s="252" t="s">
        <v>1925</v>
      </c>
      <c r="C587" s="253">
        <v>-3.4368549215886466</v>
      </c>
      <c r="D587" s="253">
        <v>0.4136549527225748</v>
      </c>
    </row>
    <row r="588" spans="1:4" ht="27.75" customHeight="1">
      <c r="A588" s="252" t="s">
        <v>1926</v>
      </c>
      <c r="B588" s="252" t="s">
        <v>1925</v>
      </c>
      <c r="C588" s="253">
        <v>-3.4279846465387065</v>
      </c>
      <c r="D588" s="253">
        <v>0.41366022890477083</v>
      </c>
    </row>
    <row r="589" spans="1:4" ht="27.75" customHeight="1">
      <c r="A589" s="252" t="s">
        <v>1927</v>
      </c>
      <c r="B589" s="252" t="s">
        <v>1928</v>
      </c>
      <c r="C589" s="253">
        <v>1.4792934508537943</v>
      </c>
      <c r="D589" s="253">
        <v>4.2297508688743379</v>
      </c>
    </row>
    <row r="590" spans="1:4" ht="27.75" customHeight="1">
      <c r="A590" s="252" t="s">
        <v>1929</v>
      </c>
      <c r="B590" s="252" t="s">
        <v>1930</v>
      </c>
      <c r="C590" s="253">
        <v>0</v>
      </c>
      <c r="D590" s="253">
        <v>0.39921697012531343</v>
      </c>
    </row>
    <row r="591" spans="1:4" ht="27.75" customHeight="1">
      <c r="A591" s="252" t="s">
        <v>1931</v>
      </c>
      <c r="B591" s="252" t="s">
        <v>1932</v>
      </c>
      <c r="C591" s="253">
        <v>0</v>
      </c>
      <c r="D591" s="253">
        <v>1.9358867432153901</v>
      </c>
    </row>
    <row r="592" spans="1:4" ht="27.75" customHeight="1">
      <c r="A592" s="252" t="s">
        <v>1933</v>
      </c>
      <c r="B592" s="252" t="s">
        <v>1932</v>
      </c>
      <c r="C592" s="253">
        <v>1.527032515995832</v>
      </c>
      <c r="D592" s="253">
        <v>2.7081843757366295</v>
      </c>
    </row>
    <row r="593" spans="1:4" ht="27.75" customHeight="1">
      <c r="A593" s="252" t="s">
        <v>1934</v>
      </c>
      <c r="B593" s="252" t="s">
        <v>1935</v>
      </c>
      <c r="C593" s="253">
        <v>0.22658422585649102</v>
      </c>
      <c r="D593" s="253">
        <v>0.8858712676936924</v>
      </c>
    </row>
    <row r="594" spans="1:4" ht="27.75" customHeight="1">
      <c r="A594" s="252" t="s">
        <v>1936</v>
      </c>
      <c r="B594" s="252" t="s">
        <v>1937</v>
      </c>
      <c r="C594" s="253">
        <v>2.9545273577020601</v>
      </c>
      <c r="D594" s="253">
        <v>30.057191858640348</v>
      </c>
    </row>
    <row r="595" spans="1:4" ht="27.75" customHeight="1">
      <c r="A595" s="252" t="s">
        <v>1938</v>
      </c>
      <c r="B595" s="252" t="s">
        <v>1939</v>
      </c>
      <c r="C595" s="253">
        <v>1.3702684536405421</v>
      </c>
      <c r="D595" s="253">
        <v>6.0512071335810935E-2</v>
      </c>
    </row>
    <row r="596" spans="1:4" ht="27.75" customHeight="1">
      <c r="A596" s="252" t="s">
        <v>1940</v>
      </c>
      <c r="B596" s="252" t="s">
        <v>1941</v>
      </c>
      <c r="C596" s="253">
        <v>0.64025240774773295</v>
      </c>
      <c r="D596" s="253">
        <v>40.810131283151897</v>
      </c>
    </row>
    <row r="597" spans="1:4" ht="27.75" customHeight="1">
      <c r="A597" s="252" t="s">
        <v>1942</v>
      </c>
      <c r="B597" s="252" t="s">
        <v>1943</v>
      </c>
      <c r="C597" s="253">
        <v>2.3580060514815959</v>
      </c>
      <c r="D597" s="253">
        <v>11.874685443552373</v>
      </c>
    </row>
    <row r="598" spans="1:4" ht="27.75" customHeight="1">
      <c r="A598" s="252" t="s">
        <v>1944</v>
      </c>
      <c r="B598" s="252" t="s">
        <v>1945</v>
      </c>
      <c r="C598" s="253">
        <v>0.85553294174648853</v>
      </c>
      <c r="D598" s="253">
        <v>6.9601158759113826</v>
      </c>
    </row>
    <row r="599" spans="1:4" ht="27.75" customHeight="1">
      <c r="A599" s="252" t="s">
        <v>1946</v>
      </c>
      <c r="B599" s="252" t="s">
        <v>1947</v>
      </c>
      <c r="C599" s="253">
        <v>2.6488093179315699</v>
      </c>
      <c r="D599" s="253">
        <v>0.996652207418812</v>
      </c>
    </row>
    <row r="600" spans="1:4" ht="27.75" customHeight="1">
      <c r="A600" s="252" t="s">
        <v>1948</v>
      </c>
      <c r="B600" s="252" t="s">
        <v>1949</v>
      </c>
      <c r="C600" s="253">
        <v>1.3812139328741411</v>
      </c>
      <c r="D600" s="253">
        <v>7.8015439240105167</v>
      </c>
    </row>
    <row r="601" spans="1:4" ht="27.75" customHeight="1">
      <c r="A601" s="252" t="s">
        <v>1950</v>
      </c>
      <c r="B601" s="252" t="s">
        <v>1951</v>
      </c>
      <c r="C601" s="253">
        <v>0.10003098442893149</v>
      </c>
      <c r="D601" s="253">
        <v>1.5546447931354428</v>
      </c>
    </row>
    <row r="602" spans="1:4" ht="27.75" customHeight="1">
      <c r="A602" s="252" t="s">
        <v>1952</v>
      </c>
      <c r="B602" s="252" t="s">
        <v>1953</v>
      </c>
      <c r="C602" s="253">
        <v>0.15834158110205532</v>
      </c>
      <c r="D602" s="253">
        <v>2.6918484941838874</v>
      </c>
    </row>
    <row r="603" spans="1:4" ht="27.75" customHeight="1">
      <c r="A603" s="252" t="s">
        <v>1954</v>
      </c>
      <c r="B603" s="252" t="s">
        <v>1955</v>
      </c>
      <c r="C603" s="253">
        <v>0</v>
      </c>
      <c r="D603" s="253">
        <v>2.8974410287158032</v>
      </c>
    </row>
    <row r="604" spans="1:4" ht="27.75" customHeight="1">
      <c r="A604" s="252" t="s">
        <v>1956</v>
      </c>
      <c r="B604" s="252" t="s">
        <v>1957</v>
      </c>
      <c r="C604" s="253">
        <v>-0.31194462234864906</v>
      </c>
      <c r="D604" s="253">
        <v>-7.9011506660978281E-2</v>
      </c>
    </row>
    <row r="605" spans="1:4" ht="27.75" customHeight="1">
      <c r="A605" s="252" t="s">
        <v>1958</v>
      </c>
      <c r="B605" s="252" t="s">
        <v>1959</v>
      </c>
      <c r="C605" s="253">
        <v>0.73443243317690876</v>
      </c>
      <c r="D605" s="253">
        <v>14.402230927614298</v>
      </c>
    </row>
    <row r="606" spans="1:4" ht="27.75" customHeight="1">
      <c r="A606" s="252" t="s">
        <v>1960</v>
      </c>
      <c r="B606" s="252" t="s">
        <v>1961</v>
      </c>
      <c r="C606" s="253">
        <v>2.2926704867903807</v>
      </c>
      <c r="D606" s="253">
        <v>7.0504156973393384</v>
      </c>
    </row>
    <row r="607" spans="1:4" ht="27.75" customHeight="1">
      <c r="A607" s="252" t="s">
        <v>1962</v>
      </c>
      <c r="B607" s="252" t="s">
        <v>1963</v>
      </c>
      <c r="C607" s="253">
        <v>1.289162370782422</v>
      </c>
      <c r="D607" s="253">
        <v>3.9561245516136303</v>
      </c>
    </row>
    <row r="608" spans="1:4" ht="27.75" customHeight="1">
      <c r="A608" s="252" t="s">
        <v>1964</v>
      </c>
      <c r="B608" s="252" t="s">
        <v>1965</v>
      </c>
      <c r="C608" s="253">
        <v>1.499594964485006</v>
      </c>
      <c r="D608" s="253">
        <v>18.771260272389139</v>
      </c>
    </row>
    <row r="609" spans="1:4" ht="27.75" customHeight="1">
      <c r="A609" s="252" t="s">
        <v>1966</v>
      </c>
      <c r="B609" s="252" t="s">
        <v>1967</v>
      </c>
      <c r="C609" s="253">
        <v>0.21623256695372997</v>
      </c>
      <c r="D609" s="253">
        <v>2.1015316318216226</v>
      </c>
    </row>
    <row r="610" spans="1:4" ht="27.75" customHeight="1">
      <c r="A610" s="252" t="s">
        <v>1968</v>
      </c>
      <c r="B610" s="252" t="s">
        <v>1969</v>
      </c>
      <c r="C610" s="253">
        <v>1.9623870217574599</v>
      </c>
      <c r="D610" s="253">
        <v>7.6296174936019288</v>
      </c>
    </row>
    <row r="611" spans="1:4" ht="27.75" customHeight="1">
      <c r="A611" s="252" t="s">
        <v>1970</v>
      </c>
      <c r="B611" s="252" t="s">
        <v>1971</v>
      </c>
      <c r="C611" s="253">
        <v>5.6020309944079969</v>
      </c>
      <c r="D611" s="253">
        <v>-0.91413710600374198</v>
      </c>
    </row>
    <row r="612" spans="1:4" ht="27.75" customHeight="1">
      <c r="A612" s="252" t="s">
        <v>1972</v>
      </c>
      <c r="B612" s="252" t="s">
        <v>1971</v>
      </c>
      <c r="C612" s="253">
        <v>5.9598577770501837</v>
      </c>
      <c r="D612" s="253">
        <v>-0.90522871728636556</v>
      </c>
    </row>
    <row r="613" spans="1:4" ht="27.75" customHeight="1">
      <c r="A613" s="252" t="s">
        <v>1973</v>
      </c>
      <c r="B613" s="252" t="s">
        <v>1974</v>
      </c>
      <c r="C613" s="253">
        <v>9.6808821654367303E-3</v>
      </c>
      <c r="D613" s="253">
        <v>0.54146336161087438</v>
      </c>
    </row>
    <row r="614" spans="1:4" ht="27.75" customHeight="1">
      <c r="A614" s="252" t="s">
        <v>1975</v>
      </c>
      <c r="B614" s="252" t="s">
        <v>1976</v>
      </c>
      <c r="C614" s="253">
        <v>0</v>
      </c>
      <c r="D614" s="253">
        <v>0.85738244153079624</v>
      </c>
    </row>
    <row r="615" spans="1:4" ht="27.75" customHeight="1">
      <c r="A615" s="252" t="s">
        <v>1977</v>
      </c>
      <c r="B615" s="252" t="s">
        <v>1978</v>
      </c>
      <c r="C615" s="253">
        <v>3.5316151052125289</v>
      </c>
      <c r="D615" s="253">
        <v>-0.41466847731592882</v>
      </c>
    </row>
    <row r="616" spans="1:4" ht="27.75" customHeight="1">
      <c r="A616" s="252" t="s">
        <v>1979</v>
      </c>
      <c r="B616" s="252" t="s">
        <v>1980</v>
      </c>
      <c r="C616" s="253">
        <v>1.5723710916453042</v>
      </c>
      <c r="D616" s="253">
        <v>8.9126912451535532</v>
      </c>
    </row>
    <row r="617" spans="1:4" ht="27.75" customHeight="1">
      <c r="A617" s="252" t="s">
        <v>1981</v>
      </c>
      <c r="B617" s="252" t="s">
        <v>1982</v>
      </c>
      <c r="C617" s="253">
        <v>0.45003978130637201</v>
      </c>
      <c r="D617" s="253">
        <v>2.9657561473296368</v>
      </c>
    </row>
    <row r="618" spans="1:4" ht="27.75" customHeight="1">
      <c r="A618" s="252" t="s">
        <v>1983</v>
      </c>
      <c r="B618" s="252" t="s">
        <v>1984</v>
      </c>
      <c r="C618" s="253">
        <v>0.92015160379410921</v>
      </c>
      <c r="D618" s="253">
        <v>9.0384437685935826</v>
      </c>
    </row>
    <row r="619" spans="1:4" ht="27.75" customHeight="1">
      <c r="A619" s="252" t="s">
        <v>1985</v>
      </c>
      <c r="B619" s="252" t="s">
        <v>1986</v>
      </c>
      <c r="C619" s="253">
        <v>0.39644747243867151</v>
      </c>
      <c r="D619" s="253">
        <v>13.881973612093928</v>
      </c>
    </row>
    <row r="620" spans="1:4" ht="27.75" customHeight="1">
      <c r="A620" s="252" t="s">
        <v>1987</v>
      </c>
      <c r="B620" s="252" t="s">
        <v>1988</v>
      </c>
      <c r="C620" s="253">
        <v>0.18014747268610179</v>
      </c>
      <c r="D620" s="253">
        <v>0.61176382717817057</v>
      </c>
    </row>
    <row r="621" spans="1:4" ht="27.75" customHeight="1">
      <c r="A621" s="252" t="s">
        <v>1989</v>
      </c>
      <c r="B621" s="252" t="s">
        <v>1990</v>
      </c>
      <c r="C621" s="253">
        <v>1.105479299662119</v>
      </c>
      <c r="D621" s="253">
        <v>9.8453890584242494</v>
      </c>
    </row>
    <row r="622" spans="1:4" ht="27.75" customHeight="1">
      <c r="A622" s="252" t="s">
        <v>1991</v>
      </c>
      <c r="B622" s="252" t="s">
        <v>1992</v>
      </c>
      <c r="C622" s="253">
        <v>0.260525756649303</v>
      </c>
      <c r="D622" s="253">
        <v>70.440670245772793</v>
      </c>
    </row>
    <row r="623" spans="1:4" ht="27.75" customHeight="1">
      <c r="A623" s="252" t="s">
        <v>1993</v>
      </c>
      <c r="B623" s="252" t="s">
        <v>1994</v>
      </c>
      <c r="C623" s="253">
        <v>1.310001748840407</v>
      </c>
      <c r="D623" s="253">
        <v>5.9623358046273776</v>
      </c>
    </row>
    <row r="624" spans="1:4" ht="27.75" customHeight="1">
      <c r="A624" s="252" t="s">
        <v>1995</v>
      </c>
      <c r="B624" s="252" t="s">
        <v>1996</v>
      </c>
      <c r="C624" s="253">
        <v>5.1507078282612042</v>
      </c>
      <c r="D624" s="253">
        <v>0.2678813760092158</v>
      </c>
    </row>
    <row r="625" spans="1:4" ht="27.75" customHeight="1">
      <c r="A625" s="252" t="s">
        <v>1997</v>
      </c>
      <c r="B625" s="252" t="s">
        <v>1998</v>
      </c>
      <c r="C625" s="253">
        <v>1.8405931663518129</v>
      </c>
      <c r="D625" s="253">
        <v>-0.10940121402014968</v>
      </c>
    </row>
    <row r="626" spans="1:4" ht="27.75" customHeight="1">
      <c r="A626" s="252" t="s">
        <v>1999</v>
      </c>
      <c r="B626" s="252" t="s">
        <v>2000</v>
      </c>
      <c r="C626" s="253">
        <v>7.9147449551200053E-3</v>
      </c>
      <c r="D626" s="253">
        <v>0.10088782618407438</v>
      </c>
    </row>
    <row r="627" spans="1:4" ht="27.75" customHeight="1">
      <c r="A627" s="252" t="s">
        <v>2001</v>
      </c>
      <c r="B627" s="252" t="s">
        <v>2002</v>
      </c>
      <c r="C627" s="253">
        <v>0</v>
      </c>
      <c r="D627" s="253">
        <v>0</v>
      </c>
    </row>
    <row r="628" spans="1:4" ht="27.75" customHeight="1">
      <c r="A628" s="252" t="s">
        <v>2003</v>
      </c>
      <c r="B628" s="252" t="s">
        <v>2004</v>
      </c>
      <c r="C628" s="253">
        <v>1.058732157786566</v>
      </c>
      <c r="D628" s="253">
        <v>1.0792001546266038E-2</v>
      </c>
    </row>
    <row r="629" spans="1:4" ht="27.75" customHeight="1">
      <c r="A629" s="252" t="s">
        <v>2005</v>
      </c>
      <c r="B629" s="252" t="s">
        <v>2006</v>
      </c>
      <c r="C629" s="253">
        <v>1.540328784789492</v>
      </c>
      <c r="D629" s="253">
        <v>7.8561653399769673</v>
      </c>
    </row>
    <row r="630" spans="1:4" ht="27.75" customHeight="1">
      <c r="A630" s="252" t="s">
        <v>2007</v>
      </c>
      <c r="B630" s="252" t="s">
        <v>2008</v>
      </c>
      <c r="C630" s="253">
        <v>2.3188719903249641E-3</v>
      </c>
      <c r="D630" s="253">
        <v>7.9543358578317333E-2</v>
      </c>
    </row>
    <row r="631" spans="1:4" ht="27.75" customHeight="1">
      <c r="A631" s="252" t="s">
        <v>2009</v>
      </c>
      <c r="B631" s="252" t="s">
        <v>2010</v>
      </c>
      <c r="C631" s="253">
        <v>0</v>
      </c>
      <c r="D631" s="253">
        <v>4.9435376136993661</v>
      </c>
    </row>
    <row r="632" spans="1:4" ht="27.75" customHeight="1">
      <c r="A632" s="252" t="s">
        <v>2011</v>
      </c>
      <c r="B632" s="252" t="s">
        <v>2010</v>
      </c>
      <c r="C632" s="253">
        <v>0</v>
      </c>
      <c r="D632" s="253">
        <v>7.582890887161545</v>
      </c>
    </row>
    <row r="633" spans="1:4" ht="27.75" customHeight="1">
      <c r="A633" s="252" t="s">
        <v>2012</v>
      </c>
      <c r="B633" s="252" t="s">
        <v>2013</v>
      </c>
      <c r="C633" s="253">
        <v>2.7564551372949309</v>
      </c>
      <c r="D633" s="253">
        <v>4.4240655796720132</v>
      </c>
    </row>
    <row r="634" spans="1:4" ht="27.75" customHeight="1">
      <c r="A634" s="252" t="s">
        <v>2014</v>
      </c>
      <c r="B634" s="252" t="s">
        <v>2015</v>
      </c>
      <c r="C634" s="253">
        <v>0.48801680838987399</v>
      </c>
      <c r="D634" s="253">
        <v>4.4380844216769324</v>
      </c>
    </row>
    <row r="635" spans="1:4" ht="27.75" customHeight="1">
      <c r="A635" s="252" t="s">
        <v>2016</v>
      </c>
      <c r="B635" s="252" t="s">
        <v>2017</v>
      </c>
      <c r="C635" s="253">
        <v>-0.18599397781128979</v>
      </c>
      <c r="D635" s="253">
        <v>0.3910211031827675</v>
      </c>
    </row>
    <row r="636" spans="1:4" ht="27.75" customHeight="1">
      <c r="A636" s="252" t="s">
        <v>2018</v>
      </c>
      <c r="B636" s="252" t="s">
        <v>2019</v>
      </c>
      <c r="C636" s="253">
        <v>0</v>
      </c>
      <c r="D636" s="253">
        <v>0</v>
      </c>
    </row>
    <row r="637" spans="1:4" ht="27.75" customHeight="1">
      <c r="A637" s="252" t="s">
        <v>2020</v>
      </c>
      <c r="B637" s="252" t="s">
        <v>2021</v>
      </c>
      <c r="C637" s="253">
        <v>3.0855878517581399</v>
      </c>
      <c r="D637" s="253">
        <v>9.9138148294598789</v>
      </c>
    </row>
    <row r="638" spans="1:4" ht="27.75" customHeight="1">
      <c r="A638" s="252" t="s">
        <v>2022</v>
      </c>
      <c r="B638" s="252" t="s">
        <v>2023</v>
      </c>
      <c r="C638" s="253">
        <v>0.45026959282580231</v>
      </c>
      <c r="D638" s="253">
        <v>9.7616546986212303</v>
      </c>
    </row>
    <row r="639" spans="1:4" ht="27.75" customHeight="1">
      <c r="A639" s="252" t="s">
        <v>2024</v>
      </c>
      <c r="B639" s="252" t="s">
        <v>2025</v>
      </c>
      <c r="C639" s="253">
        <v>-0.48513018412956871</v>
      </c>
      <c r="D639" s="253">
        <v>11.176007576265798</v>
      </c>
    </row>
    <row r="640" spans="1:4" ht="27.75" customHeight="1">
      <c r="A640" s="252" t="s">
        <v>2026</v>
      </c>
      <c r="B640" s="252" t="s">
        <v>2027</v>
      </c>
      <c r="C640" s="253">
        <v>0.1197170215237247</v>
      </c>
      <c r="D640" s="253">
        <v>7.958384591934589</v>
      </c>
    </row>
    <row r="641" spans="1:4" ht="27.75" customHeight="1">
      <c r="A641" s="252" t="s">
        <v>2028</v>
      </c>
      <c r="B641" s="252" t="s">
        <v>2029</v>
      </c>
      <c r="C641" s="253">
        <v>1.3242110495326651</v>
      </c>
      <c r="D641" s="253">
        <v>8.1306746956713063</v>
      </c>
    </row>
    <row r="642" spans="1:4" ht="27.75" customHeight="1">
      <c r="A642" s="252" t="s">
        <v>2030</v>
      </c>
      <c r="B642" s="252" t="s">
        <v>2031</v>
      </c>
      <c r="C642" s="253">
        <v>0.22565429680892571</v>
      </c>
      <c r="D642" s="253">
        <v>15.919098961909256</v>
      </c>
    </row>
    <row r="643" spans="1:4" ht="27.75" customHeight="1">
      <c r="A643" s="252" t="s">
        <v>2032</v>
      </c>
      <c r="B643" s="252" t="s">
        <v>2033</v>
      </c>
      <c r="C643" s="253">
        <v>1.7987140306091125</v>
      </c>
      <c r="D643" s="253">
        <v>-4.3752720201274853E-2</v>
      </c>
    </row>
    <row r="644" spans="1:4" ht="27.75" customHeight="1">
      <c r="A644" s="252" t="s">
        <v>2034</v>
      </c>
      <c r="B644" s="252" t="s">
        <v>2035</v>
      </c>
      <c r="C644" s="253">
        <v>0.77289074369872801</v>
      </c>
      <c r="D644" s="253">
        <v>-9.4164398639107194E-4</v>
      </c>
    </row>
    <row r="645" spans="1:4" ht="27.75" customHeight="1">
      <c r="A645" s="252" t="s">
        <v>2036</v>
      </c>
      <c r="B645" s="252" t="s">
        <v>2037</v>
      </c>
      <c r="C645" s="253">
        <v>1.2498908620608389</v>
      </c>
      <c r="D645" s="253">
        <v>5.1826060971762011E-2</v>
      </c>
    </row>
    <row r="646" spans="1:4" ht="27.75" customHeight="1">
      <c r="A646" s="252" t="s">
        <v>2038</v>
      </c>
      <c r="B646" s="252" t="s">
        <v>2039</v>
      </c>
      <c r="C646" s="253">
        <v>0.54251217798828999</v>
      </c>
      <c r="D646" s="253">
        <v>0.58268906619876892</v>
      </c>
    </row>
    <row r="647" spans="1:4" ht="27.75" customHeight="1">
      <c r="A647" s="252" t="s">
        <v>2040</v>
      </c>
      <c r="B647" s="252" t="s">
        <v>2041</v>
      </c>
      <c r="C647" s="253">
        <v>4.3379675175469234</v>
      </c>
      <c r="D647" s="253">
        <v>4.5820042342308902</v>
      </c>
    </row>
    <row r="648" spans="1:4" ht="27.75" customHeight="1">
      <c r="A648" s="252" t="s">
        <v>2042</v>
      </c>
      <c r="B648" s="252" t="s">
        <v>2043</v>
      </c>
      <c r="C648" s="253">
        <v>0.35220660915570806</v>
      </c>
      <c r="D648" s="253">
        <v>1.031610797058901</v>
      </c>
    </row>
    <row r="649" spans="1:4" ht="27.75" customHeight="1">
      <c r="A649" s="252" t="s">
        <v>2044</v>
      </c>
      <c r="B649" s="252" t="s">
        <v>2045</v>
      </c>
      <c r="C649" s="253">
        <v>4.2829379579798781</v>
      </c>
      <c r="D649" s="253">
        <v>0.18101950345952922</v>
      </c>
    </row>
    <row r="650" spans="1:4" ht="27.75" customHeight="1">
      <c r="A650" s="252" t="s">
        <v>2046</v>
      </c>
      <c r="B650" s="252" t="s">
        <v>2047</v>
      </c>
      <c r="C650" s="253">
        <v>0.23415178276016135</v>
      </c>
      <c r="D650" s="253">
        <v>1.7726143312856435E-3</v>
      </c>
    </row>
    <row r="651" spans="1:4" ht="27.75" customHeight="1">
      <c r="A651" s="252" t="s">
        <v>2048</v>
      </c>
      <c r="B651" s="252" t="s">
        <v>2049</v>
      </c>
      <c r="C651" s="253">
        <v>-0.45666776699362888</v>
      </c>
      <c r="D651" s="253">
        <v>0.27300336594732499</v>
      </c>
    </row>
    <row r="652" spans="1:4" ht="27.75" customHeight="1">
      <c r="A652" s="252" t="s">
        <v>2050</v>
      </c>
      <c r="B652" s="252" t="s">
        <v>2051</v>
      </c>
      <c r="C652" s="253">
        <v>-0.20604213063892934</v>
      </c>
      <c r="D652" s="253">
        <v>5.163079453180619E-2</v>
      </c>
    </row>
    <row r="653" spans="1:4" ht="27.75" customHeight="1">
      <c r="A653" s="252" t="s">
        <v>2052</v>
      </c>
      <c r="B653" s="252" t="s">
        <v>2053</v>
      </c>
      <c r="C653" s="253">
        <v>2.7895953176209392</v>
      </c>
      <c r="D653" s="253">
        <v>-1.4707257793196149E-3</v>
      </c>
    </row>
    <row r="654" spans="1:4" ht="27.75" customHeight="1">
      <c r="A654" s="252" t="s">
        <v>2054</v>
      </c>
      <c r="B654" s="252" t="s">
        <v>2055</v>
      </c>
      <c r="C654" s="253">
        <v>0.69241581295075971</v>
      </c>
      <c r="D654" s="253">
        <v>5.4780106111946836E-3</v>
      </c>
    </row>
    <row r="655" spans="1:4" ht="27.75" customHeight="1">
      <c r="A655" s="252" t="s">
        <v>2056</v>
      </c>
      <c r="B655" s="252" t="s">
        <v>2057</v>
      </c>
      <c r="C655" s="253">
        <v>0.35688648073443452</v>
      </c>
      <c r="D655" s="253">
        <v>-1.0189962204284753E-2</v>
      </c>
    </row>
    <row r="656" spans="1:4" ht="27.75" customHeight="1">
      <c r="A656" s="252" t="s">
        <v>2058</v>
      </c>
      <c r="B656" s="252" t="s">
        <v>2059</v>
      </c>
      <c r="C656" s="253">
        <v>7.0047046282096463</v>
      </c>
      <c r="D656" s="253">
        <v>0.85055640245237818</v>
      </c>
    </row>
    <row r="657" spans="1:4" ht="27.75" customHeight="1">
      <c r="A657" s="252" t="s">
        <v>2060</v>
      </c>
      <c r="B657" s="252" t="s">
        <v>2061</v>
      </c>
      <c r="C657" s="253">
        <v>1.5234761770240197E-2</v>
      </c>
      <c r="D657" s="253">
        <v>-0.16966762008780301</v>
      </c>
    </row>
    <row r="658" spans="1:4" ht="27.75" customHeight="1">
      <c r="A658" s="252" t="s">
        <v>2062</v>
      </c>
      <c r="B658" s="252" t="s">
        <v>2063</v>
      </c>
      <c r="C658" s="253">
        <v>0</v>
      </c>
      <c r="D658" s="253">
        <v>-4.9718121059650344E-3</v>
      </c>
    </row>
    <row r="659" spans="1:4" ht="27.75" customHeight="1">
      <c r="A659" s="252" t="s">
        <v>2064</v>
      </c>
      <c r="B659" s="252" t="s">
        <v>2063</v>
      </c>
      <c r="C659" s="253">
        <v>0</v>
      </c>
      <c r="D659" s="253">
        <v>8.9387184090680138E-3</v>
      </c>
    </row>
    <row r="660" spans="1:4" ht="27.75" customHeight="1">
      <c r="A660" s="252" t="s">
        <v>2065</v>
      </c>
      <c r="B660" s="252" t="s">
        <v>2066</v>
      </c>
      <c r="C660" s="253">
        <v>1.589558603819976</v>
      </c>
      <c r="D660" s="253">
        <v>3.3211433046147931E-2</v>
      </c>
    </row>
    <row r="661" spans="1:4" ht="27.75" customHeight="1">
      <c r="A661" s="252" t="s">
        <v>2067</v>
      </c>
      <c r="B661" s="252" t="s">
        <v>2068</v>
      </c>
      <c r="C661" s="253">
        <v>-0.20648125747103599</v>
      </c>
      <c r="D661" s="253">
        <v>5.1731409973647918E-2</v>
      </c>
    </row>
    <row r="662" spans="1:4" ht="27.75" customHeight="1">
      <c r="A662" s="252" t="s">
        <v>2069</v>
      </c>
      <c r="B662" s="252" t="s">
        <v>2070</v>
      </c>
      <c r="C662" s="253">
        <v>0.24305357169194527</v>
      </c>
      <c r="D662" s="253">
        <v>6.3095418990612023E-2</v>
      </c>
    </row>
    <row r="663" spans="1:4" ht="27.75" customHeight="1">
      <c r="A663" s="252" t="s">
        <v>2071</v>
      </c>
      <c r="B663" s="252" t="s">
        <v>2072</v>
      </c>
      <c r="C663" s="253">
        <v>0</v>
      </c>
      <c r="D663" s="253">
        <v>1.4791219700976249E-2</v>
      </c>
    </row>
    <row r="664" spans="1:4" ht="27.75" customHeight="1">
      <c r="A664" s="252" t="s">
        <v>2073</v>
      </c>
      <c r="B664" s="252" t="s">
        <v>2074</v>
      </c>
      <c r="C664" s="253">
        <v>5.1316822616644266</v>
      </c>
      <c r="D664" s="253">
        <v>0.19481775455667893</v>
      </c>
    </row>
    <row r="665" spans="1:4" ht="27.75" customHeight="1">
      <c r="A665" s="252" t="s">
        <v>2075</v>
      </c>
      <c r="B665" s="252" t="s">
        <v>2076</v>
      </c>
      <c r="C665" s="253">
        <v>1.6433386643893315</v>
      </c>
      <c r="D665" s="253">
        <v>-7.4862559328443101E-2</v>
      </c>
    </row>
    <row r="666" spans="1:4" ht="27.75" customHeight="1">
      <c r="A666" s="252" t="s">
        <v>2077</v>
      </c>
      <c r="B666" s="252" t="s">
        <v>2078</v>
      </c>
      <c r="C666" s="253">
        <v>0</v>
      </c>
      <c r="D666" s="253">
        <v>0</v>
      </c>
    </row>
    <row r="667" spans="1:4" ht="27.75" customHeight="1">
      <c r="A667" s="252" t="s">
        <v>2079</v>
      </c>
      <c r="B667" s="252" t="s">
        <v>2080</v>
      </c>
      <c r="C667" s="253">
        <v>0.54401137925277321</v>
      </c>
      <c r="D667" s="253">
        <v>2.2545674439470975E-2</v>
      </c>
    </row>
    <row r="668" spans="1:4" ht="27.75" customHeight="1">
      <c r="A668" s="252" t="s">
        <v>2081</v>
      </c>
      <c r="B668" s="252" t="s">
        <v>2082</v>
      </c>
      <c r="C668" s="253">
        <v>0</v>
      </c>
      <c r="D668" s="253">
        <v>1.3970208946934461E-2</v>
      </c>
    </row>
    <row r="669" spans="1:4" ht="27.75" customHeight="1">
      <c r="A669" s="252" t="s">
        <v>2083</v>
      </c>
      <c r="B669" s="252" t="s">
        <v>2084</v>
      </c>
      <c r="C669" s="253">
        <v>3.8151603738104054</v>
      </c>
      <c r="D669" s="253">
        <v>0.70213712176330745</v>
      </c>
    </row>
    <row r="670" spans="1:4" ht="27.75" customHeight="1">
      <c r="A670" s="252" t="s">
        <v>2085</v>
      </c>
      <c r="B670" s="252" t="s">
        <v>1142</v>
      </c>
      <c r="C670" s="253">
        <v>1.7372480048590093</v>
      </c>
      <c r="D670" s="253">
        <v>0.59143461377358397</v>
      </c>
    </row>
    <row r="671" spans="1:4" ht="27.75" customHeight="1">
      <c r="A671" s="252" t="s">
        <v>2086</v>
      </c>
      <c r="B671" s="252" t="s">
        <v>2087</v>
      </c>
      <c r="C671" s="253">
        <v>18.887548199613327</v>
      </c>
      <c r="D671" s="253">
        <v>-0.34515670476602622</v>
      </c>
    </row>
    <row r="672" spans="1:4" ht="27.75" customHeight="1">
      <c r="A672" s="252" t="s">
        <v>2088</v>
      </c>
      <c r="B672" s="252" t="s">
        <v>2089</v>
      </c>
      <c r="C672" s="253">
        <v>46.292565608925401</v>
      </c>
      <c r="D672" s="253">
        <v>5.7982946405473967E-2</v>
      </c>
    </row>
    <row r="673" spans="1:4" ht="27.75" customHeight="1">
      <c r="A673" s="252" t="s">
        <v>2090</v>
      </c>
      <c r="B673" s="252" t="s">
        <v>2091</v>
      </c>
      <c r="C673" s="253">
        <v>10.12865900564673</v>
      </c>
      <c r="D673" s="253">
        <v>0.74527815579784829</v>
      </c>
    </row>
    <row r="674" spans="1:4" ht="27.75" customHeight="1">
      <c r="A674" s="252" t="s">
        <v>2092</v>
      </c>
      <c r="B674" s="252" t="s">
        <v>2093</v>
      </c>
      <c r="C674" s="253">
        <v>4.5986290094822833</v>
      </c>
      <c r="D674" s="253">
        <v>4.1555856100709221E-2</v>
      </c>
    </row>
    <row r="675" spans="1:4" ht="27.75" customHeight="1">
      <c r="A675" s="252" t="s">
        <v>2094</v>
      </c>
      <c r="B675" s="252" t="s">
        <v>2095</v>
      </c>
      <c r="C675" s="253">
        <v>0.50219871629175838</v>
      </c>
      <c r="D675" s="253">
        <v>1.2994958278830127E-2</v>
      </c>
    </row>
    <row r="676" spans="1:4" ht="27.75" customHeight="1">
      <c r="A676" s="252" t="s">
        <v>2096</v>
      </c>
      <c r="B676" s="252" t="s">
        <v>2097</v>
      </c>
      <c r="C676" s="253">
        <v>9.3924813952782592E-3</v>
      </c>
      <c r="D676" s="253">
        <v>4.2231678798357302E-3</v>
      </c>
    </row>
    <row r="677" spans="1:4" ht="27.75" customHeight="1">
      <c r="A677" s="252" t="s">
        <v>2098</v>
      </c>
      <c r="B677" s="252" t="s">
        <v>2099</v>
      </c>
      <c r="C677" s="253">
        <v>-1.690354057518507</v>
      </c>
      <c r="D677" s="253">
        <v>0.17967512386260376</v>
      </c>
    </row>
    <row r="678" spans="1:4" ht="27.75" customHeight="1">
      <c r="A678" s="252" t="s">
        <v>2100</v>
      </c>
      <c r="B678" s="252" t="s">
        <v>2101</v>
      </c>
      <c r="C678" s="253">
        <v>0</v>
      </c>
      <c r="D678" s="253">
        <v>0</v>
      </c>
    </row>
    <row r="679" spans="1:4" ht="27.75" customHeight="1">
      <c r="A679" s="252" t="s">
        <v>2102</v>
      </c>
      <c r="B679" s="252" t="s">
        <v>1220</v>
      </c>
      <c r="C679" s="253">
        <v>0</v>
      </c>
      <c r="D679" s="253">
        <v>0</v>
      </c>
    </row>
    <row r="680" spans="1:4" ht="27.75" customHeight="1">
      <c r="A680" s="252" t="s">
        <v>2103</v>
      </c>
      <c r="B680" s="252" t="s">
        <v>2104</v>
      </c>
      <c r="C680" s="253">
        <v>4.1971614478355344</v>
      </c>
      <c r="D680" s="253">
        <v>3.6531418526479973</v>
      </c>
    </row>
    <row r="681" spans="1:4" ht="27.75" customHeight="1">
      <c r="A681" s="252" t="s">
        <v>2105</v>
      </c>
      <c r="B681" s="252" t="s">
        <v>2106</v>
      </c>
      <c r="C681" s="253">
        <v>0.21478148990522133</v>
      </c>
      <c r="D681" s="253">
        <v>8.7980994420669478E-2</v>
      </c>
    </row>
    <row r="682" spans="1:4" ht="27.75" customHeight="1">
      <c r="A682" s="252" t="s">
        <v>2107</v>
      </c>
      <c r="B682" s="252" t="s">
        <v>1255</v>
      </c>
      <c r="C682" s="253">
        <v>0.13890110158483582</v>
      </c>
      <c r="D682" s="253">
        <v>-9.0335748795408594E-2</v>
      </c>
    </row>
    <row r="683" spans="1:4" ht="27.75" customHeight="1">
      <c r="A683" s="252" t="s">
        <v>2108</v>
      </c>
      <c r="B683" s="252" t="s">
        <v>2109</v>
      </c>
      <c r="C683" s="253">
        <v>-3.2382214436682977E-4</v>
      </c>
      <c r="D683" s="253">
        <v>-8.6916582689606225E-3</v>
      </c>
    </row>
    <row r="684" spans="1:4" ht="27.75" customHeight="1">
      <c r="A684" s="252" t="s">
        <v>2110</v>
      </c>
      <c r="B684" s="252" t="s">
        <v>2111</v>
      </c>
      <c r="C684" s="253">
        <v>7.0831251565133053</v>
      </c>
      <c r="D684" s="253">
        <v>0.85086013449981479</v>
      </c>
    </row>
    <row r="685" spans="1:4" ht="27.75" customHeight="1">
      <c r="A685" s="252" t="s">
        <v>2112</v>
      </c>
      <c r="B685" s="252" t="s">
        <v>2113</v>
      </c>
      <c r="C685" s="253">
        <v>0.909942657345717</v>
      </c>
      <c r="D685" s="253">
        <v>0.56394212050866055</v>
      </c>
    </row>
    <row r="686" spans="1:4" ht="27.75" customHeight="1">
      <c r="A686" s="252" t="s">
        <v>2114</v>
      </c>
      <c r="B686" s="252" t="s">
        <v>2115</v>
      </c>
      <c r="C686" s="253">
        <v>1.1186495506327452</v>
      </c>
      <c r="D686" s="253">
        <v>0.2302634301871298</v>
      </c>
    </row>
    <row r="687" spans="1:4" ht="27.75" customHeight="1">
      <c r="A687" s="252" t="s">
        <v>2116</v>
      </c>
      <c r="B687" s="252" t="s">
        <v>2117</v>
      </c>
      <c r="C687" s="253">
        <v>0.21324216648629568</v>
      </c>
      <c r="D687" s="253">
        <v>0.29110802557017712</v>
      </c>
    </row>
    <row r="688" spans="1:4" ht="27.75" customHeight="1">
      <c r="A688" s="252" t="s">
        <v>2118</v>
      </c>
      <c r="B688" s="252" t="s">
        <v>2119</v>
      </c>
      <c r="C688" s="253">
        <v>21.48232119161403</v>
      </c>
      <c r="D688" s="253">
        <v>5.4020353191346118</v>
      </c>
    </row>
    <row r="689" spans="1:4" ht="27.75" customHeight="1">
      <c r="A689" s="252" t="s">
        <v>2120</v>
      </c>
      <c r="B689" s="252" t="s">
        <v>2121</v>
      </c>
      <c r="C689" s="253">
        <v>0.35220660915570806</v>
      </c>
      <c r="D689" s="253">
        <v>1.031610797058901</v>
      </c>
    </row>
    <row r="690" spans="1:4" ht="27.75" customHeight="1">
      <c r="A690" s="252" t="s">
        <v>2122</v>
      </c>
      <c r="B690" s="252" t="s">
        <v>2123</v>
      </c>
      <c r="C690" s="253">
        <v>65.929832668953921</v>
      </c>
      <c r="D690" s="253">
        <v>0.94410368052450622</v>
      </c>
    </row>
    <row r="691" spans="1:4" ht="27.75" customHeight="1">
      <c r="A691" s="252" t="s">
        <v>2124</v>
      </c>
      <c r="B691" s="252" t="s">
        <v>2125</v>
      </c>
      <c r="C691" s="253">
        <v>0.6031631794067559</v>
      </c>
      <c r="D691" s="253">
        <v>5.9793395847850705E-2</v>
      </c>
    </row>
    <row r="692" spans="1:4" ht="27.75" customHeight="1">
      <c r="A692" s="252" t="s">
        <v>2126</v>
      </c>
      <c r="B692" s="252" t="s">
        <v>2127</v>
      </c>
      <c r="C692" s="253">
        <v>1.087926185797594E-2</v>
      </c>
      <c r="D692" s="253">
        <v>0.58505103350568588</v>
      </c>
    </row>
    <row r="693" spans="1:4" ht="27.75" customHeight="1">
      <c r="A693" s="252" t="s">
        <v>2128</v>
      </c>
      <c r="B693" s="252" t="s">
        <v>2129</v>
      </c>
      <c r="C693" s="253">
        <v>0.20759442402463946</v>
      </c>
      <c r="D693" s="253">
        <v>1.2498747854770509E-2</v>
      </c>
    </row>
    <row r="694" spans="1:4" ht="27.75" customHeight="1">
      <c r="A694" s="252" t="s">
        <v>2130</v>
      </c>
      <c r="B694" s="252" t="s">
        <v>2131</v>
      </c>
      <c r="C694" s="253">
        <v>-0.26585567052582615</v>
      </c>
      <c r="D694" s="253">
        <v>-0.19686223155260113</v>
      </c>
    </row>
    <row r="695" spans="1:4" ht="27.75" customHeight="1">
      <c r="A695" s="252" t="s">
        <v>2132</v>
      </c>
      <c r="B695" s="252" t="s">
        <v>2133</v>
      </c>
      <c r="C695" s="253">
        <v>11.652883389264883</v>
      </c>
      <c r="D695" s="253">
        <v>0.31250909392111126</v>
      </c>
    </row>
    <row r="696" spans="1:4" ht="27.75" customHeight="1">
      <c r="A696" s="252" t="s">
        <v>2134</v>
      </c>
      <c r="B696" s="252" t="s">
        <v>2135</v>
      </c>
      <c r="C696" s="253">
        <v>12.411122165829488</v>
      </c>
      <c r="D696" s="253">
        <v>5.6574419038959434E-2</v>
      </c>
    </row>
    <row r="697" spans="1:4" ht="27.75" customHeight="1">
      <c r="A697" s="252" t="s">
        <v>2136</v>
      </c>
      <c r="B697" s="252" t="s">
        <v>2137</v>
      </c>
      <c r="C697" s="253">
        <v>0.32043218453091726</v>
      </c>
      <c r="D697" s="253">
        <v>-1.7042686937637996E-2</v>
      </c>
    </row>
    <row r="698" spans="1:4" ht="27.75" customHeight="1">
      <c r="A698" s="252" t="s">
        <v>2138</v>
      </c>
      <c r="B698" s="252" t="s">
        <v>2139</v>
      </c>
      <c r="C698" s="253">
        <v>0.55213395887965722</v>
      </c>
      <c r="D698" s="253">
        <v>0.17399801937556869</v>
      </c>
    </row>
    <row r="699" spans="1:4" ht="27.75" customHeight="1">
      <c r="A699" s="252" t="s">
        <v>2140</v>
      </c>
      <c r="B699" s="252" t="s">
        <v>2141</v>
      </c>
      <c r="C699" s="253">
        <v>0</v>
      </c>
      <c r="D699" s="253">
        <v>1.2009948120235672E-2</v>
      </c>
    </row>
    <row r="700" spans="1:4" ht="27.75" customHeight="1">
      <c r="A700" s="252" t="s">
        <v>2142</v>
      </c>
      <c r="B700" s="252" t="s">
        <v>2143</v>
      </c>
      <c r="C700" s="253">
        <v>1.5839212617852827</v>
      </c>
      <c r="D700" s="253">
        <v>0.64256719818331498</v>
      </c>
    </row>
    <row r="701" spans="1:4" ht="27.75" customHeight="1">
      <c r="A701" s="252" t="s">
        <v>2144</v>
      </c>
      <c r="B701" s="252" t="s">
        <v>2145</v>
      </c>
      <c r="C701" s="253">
        <v>1.2669350585939034</v>
      </c>
      <c r="D701" s="253">
        <v>4.0641125782912013E-2</v>
      </c>
    </row>
    <row r="702" spans="1:4" ht="27.75" customHeight="1">
      <c r="A702" s="252" t="s">
        <v>2146</v>
      </c>
      <c r="B702" s="252" t="s">
        <v>2147</v>
      </c>
      <c r="C702" s="253">
        <v>13.276077314090415</v>
      </c>
      <c r="D702" s="253">
        <v>1.7595397521286582</v>
      </c>
    </row>
    <row r="703" spans="1:4" ht="27.75" customHeight="1">
      <c r="A703" s="252" t="s">
        <v>2148</v>
      </c>
      <c r="B703" s="252" t="s">
        <v>1426</v>
      </c>
      <c r="C703" s="253">
        <v>8.1988157328361597E-3</v>
      </c>
      <c r="D703" s="253">
        <v>1.6973925751032203E-2</v>
      </c>
    </row>
    <row r="704" spans="1:4" ht="27.75" customHeight="1">
      <c r="A704" s="252" t="s">
        <v>2149</v>
      </c>
      <c r="B704" s="252" t="s">
        <v>1450</v>
      </c>
      <c r="C704" s="253">
        <v>0.11968575328641387</v>
      </c>
      <c r="D704" s="253">
        <v>0.42145171942782378</v>
      </c>
    </row>
    <row r="705" spans="1:4" ht="27.75" customHeight="1">
      <c r="A705" s="252" t="s">
        <v>2150</v>
      </c>
      <c r="B705" s="252" t="s">
        <v>2151</v>
      </c>
      <c r="C705" s="253">
        <v>0.57990411335316561</v>
      </c>
      <c r="D705" s="253">
        <v>2.5148716006821115E-2</v>
      </c>
    </row>
    <row r="706" spans="1:4" ht="27.75" customHeight="1">
      <c r="A706" s="252" t="s">
        <v>2152</v>
      </c>
      <c r="B706" s="252" t="s">
        <v>1487</v>
      </c>
      <c r="C706" s="253">
        <v>2.4633706628808507E-2</v>
      </c>
      <c r="D706" s="253">
        <v>0.43146540085927987</v>
      </c>
    </row>
    <row r="707" spans="1:4" ht="27.75" customHeight="1">
      <c r="A707" s="252" t="s">
        <v>2153</v>
      </c>
      <c r="B707" s="252" t="s">
        <v>2154</v>
      </c>
      <c r="C707" s="253">
        <v>-4.5963497431013257E-3</v>
      </c>
      <c r="D707" s="253">
        <v>-0.21602775275863198</v>
      </c>
    </row>
    <row r="708" spans="1:4" ht="27.75" customHeight="1">
      <c r="A708" s="252" t="s">
        <v>2155</v>
      </c>
      <c r="B708" s="252" t="s">
        <v>2156</v>
      </c>
      <c r="C708" s="253">
        <v>3.0311665230404929</v>
      </c>
      <c r="D708" s="253">
        <v>0.2491153761726479</v>
      </c>
    </row>
    <row r="709" spans="1:4" ht="27.75" customHeight="1">
      <c r="A709" s="252" t="s">
        <v>2157</v>
      </c>
      <c r="B709" s="252" t="s">
        <v>2158</v>
      </c>
      <c r="C709" s="253">
        <v>8.300382185904347</v>
      </c>
      <c r="D709" s="253">
        <v>0.72262962519727481</v>
      </c>
    </row>
    <row r="710" spans="1:4" ht="27.75" customHeight="1">
      <c r="A710" s="252" t="s">
        <v>2159</v>
      </c>
      <c r="B710" s="252" t="s">
        <v>2160</v>
      </c>
      <c r="C710" s="253">
        <v>0.59109308970862151</v>
      </c>
      <c r="D710" s="253">
        <v>3.2699035394938347E-2</v>
      </c>
    </row>
    <row r="711" spans="1:4" ht="27.75" customHeight="1">
      <c r="A711" s="252" t="s">
        <v>2161</v>
      </c>
      <c r="B711" s="252" t="s">
        <v>2162</v>
      </c>
      <c r="C711" s="253">
        <v>18.121674281803088</v>
      </c>
      <c r="D711" s="253">
        <v>1.2936373245403097</v>
      </c>
    </row>
    <row r="712" spans="1:4" ht="27.75" customHeight="1">
      <c r="A712" s="252" t="s">
        <v>2163</v>
      </c>
      <c r="B712" s="252" t="s">
        <v>2164</v>
      </c>
      <c r="C712" s="253">
        <v>3.106444897370956</v>
      </c>
      <c r="D712" s="253">
        <v>-1.7747596201432625E-2</v>
      </c>
    </row>
    <row r="713" spans="1:4" ht="27.75" customHeight="1">
      <c r="A713" s="252" t="s">
        <v>2165</v>
      </c>
      <c r="B713" s="252" t="s">
        <v>2166</v>
      </c>
      <c r="C713" s="253">
        <v>4.4105065315480703</v>
      </c>
      <c r="D713" s="253">
        <v>0.17030479354301331</v>
      </c>
    </row>
    <row r="714" spans="1:4" ht="27.75" customHeight="1">
      <c r="A714" s="252" t="s">
        <v>2167</v>
      </c>
      <c r="B714" s="252" t="s">
        <v>2168</v>
      </c>
      <c r="C714" s="253">
        <v>0.67607855945366335</v>
      </c>
      <c r="D714" s="253">
        <v>1.7816329970917377</v>
      </c>
    </row>
    <row r="715" spans="1:4" ht="27.75" customHeight="1">
      <c r="A715" s="252" t="s">
        <v>2169</v>
      </c>
      <c r="B715" s="252" t="s">
        <v>2170</v>
      </c>
      <c r="C715" s="253">
        <v>55.10492355858058</v>
      </c>
      <c r="D715" s="253">
        <v>6.4679894217839262E-2</v>
      </c>
    </row>
    <row r="716" spans="1:4" ht="27.75" customHeight="1">
      <c r="A716" s="252" t="s">
        <v>2171</v>
      </c>
      <c r="B716" s="252" t="s">
        <v>2172</v>
      </c>
      <c r="C716" s="253">
        <v>2.1559034082304489</v>
      </c>
      <c r="D716" s="253">
        <v>33.198140038695421</v>
      </c>
    </row>
    <row r="717" spans="1:4" ht="27.75" customHeight="1">
      <c r="A717" s="252" t="s">
        <v>2173</v>
      </c>
      <c r="B717" s="252" t="s">
        <v>2174</v>
      </c>
      <c r="C717" s="253">
        <v>3.2932663757125905E-2</v>
      </c>
      <c r="D717" s="253">
        <v>0.39752064829723455</v>
      </c>
    </row>
    <row r="718" spans="1:4" ht="27.75" customHeight="1">
      <c r="A718" s="252" t="s">
        <v>2175</v>
      </c>
      <c r="B718" s="252" t="s">
        <v>2176</v>
      </c>
      <c r="C718" s="253">
        <v>7.2403368349646851</v>
      </c>
      <c r="D718" s="253">
        <v>0.21501723942831408</v>
      </c>
    </row>
    <row r="719" spans="1:4" ht="27.75" customHeight="1">
      <c r="A719" s="252" t="s">
        <v>2177</v>
      </c>
      <c r="B719" s="252" t="s">
        <v>2178</v>
      </c>
      <c r="C719" s="253">
        <v>0.3547236336827938</v>
      </c>
      <c r="D719" s="253">
        <v>0.12202483895793187</v>
      </c>
    </row>
    <row r="720" spans="1:4" ht="27.75" customHeight="1">
      <c r="A720" s="252" t="s">
        <v>2179</v>
      </c>
      <c r="B720" s="252" t="s">
        <v>2180</v>
      </c>
      <c r="C720" s="253">
        <v>-0.93610259278015207</v>
      </c>
      <c r="D720" s="253">
        <v>0.9510494589060382</v>
      </c>
    </row>
    <row r="721" spans="1:4" ht="27.75" customHeight="1">
      <c r="A721" s="252" t="s">
        <v>2181</v>
      </c>
      <c r="B721" s="252" t="s">
        <v>2182</v>
      </c>
      <c r="C721" s="253">
        <v>11.869843537583007</v>
      </c>
      <c r="D721" s="253">
        <v>0.17578314563318642</v>
      </c>
    </row>
    <row r="722" spans="1:4" ht="27.75" customHeight="1">
      <c r="A722" s="252" t="s">
        <v>2183</v>
      </c>
      <c r="B722" s="252" t="s">
        <v>2184</v>
      </c>
      <c r="C722" s="253">
        <v>-1.4992337591204199</v>
      </c>
      <c r="D722" s="253">
        <v>0.17449792090952099</v>
      </c>
    </row>
    <row r="723" spans="1:4" ht="27.75" customHeight="1">
      <c r="A723" s="252" t="s">
        <v>2185</v>
      </c>
      <c r="B723" s="252" t="s">
        <v>1696</v>
      </c>
      <c r="C723" s="253">
        <v>0</v>
      </c>
      <c r="D723" s="253">
        <v>0</v>
      </c>
    </row>
    <row r="724" spans="1:4" ht="27.75" customHeight="1">
      <c r="A724" s="252" t="s">
        <v>2186</v>
      </c>
      <c r="B724" s="252" t="s">
        <v>2187</v>
      </c>
      <c r="C724" s="253">
        <v>-0.20071192867124846</v>
      </c>
      <c r="D724" s="253">
        <v>0.26949571182401594</v>
      </c>
    </row>
    <row r="725" spans="1:4" ht="27.75" customHeight="1">
      <c r="A725" s="252" t="s">
        <v>2188</v>
      </c>
      <c r="B725" s="252" t="s">
        <v>2189</v>
      </c>
      <c r="C725" s="253">
        <v>19.128836654069591</v>
      </c>
      <c r="D725" s="253">
        <v>4.3291677810183664</v>
      </c>
    </row>
    <row r="726" spans="1:4" ht="27.75" customHeight="1">
      <c r="A726" s="252" t="s">
        <v>2190</v>
      </c>
      <c r="B726" s="252" t="s">
        <v>2191</v>
      </c>
      <c r="C726" s="253">
        <v>47.868230850253546</v>
      </c>
      <c r="D726" s="253">
        <v>0.49581386210357437</v>
      </c>
    </row>
    <row r="727" spans="1:4" ht="27.75" customHeight="1">
      <c r="A727" s="252" t="s">
        <v>2192</v>
      </c>
      <c r="B727" s="252" t="s">
        <v>2193</v>
      </c>
      <c r="C727" s="253">
        <v>1.3954099323106119</v>
      </c>
      <c r="D727" s="253">
        <v>2.0897645918841814</v>
      </c>
    </row>
    <row r="728" spans="1:4" ht="27.75" customHeight="1">
      <c r="A728" s="252" t="s">
        <v>2194</v>
      </c>
      <c r="B728" s="252" t="s">
        <v>2195</v>
      </c>
      <c r="C728" s="253">
        <v>0.21286464240533751</v>
      </c>
      <c r="D728" s="253">
        <v>0.29146804146942862</v>
      </c>
    </row>
    <row r="729" spans="1:4" ht="27.75" customHeight="1">
      <c r="A729" s="252" t="s">
        <v>2196</v>
      </c>
      <c r="B729" s="252" t="s">
        <v>1718</v>
      </c>
      <c r="C729" s="253">
        <v>4.4380357064131424</v>
      </c>
      <c r="D729" s="253">
        <v>0.33654637880825078</v>
      </c>
    </row>
    <row r="730" spans="1:4" ht="27.75" customHeight="1">
      <c r="A730" s="252" t="s">
        <v>2197</v>
      </c>
      <c r="B730" s="252" t="s">
        <v>2198</v>
      </c>
      <c r="C730" s="253">
        <v>4.2052031894567312</v>
      </c>
      <c r="D730" s="253">
        <v>9.99017203643211E-2</v>
      </c>
    </row>
    <row r="731" spans="1:4" ht="27.75" customHeight="1">
      <c r="A731" s="252" t="s">
        <v>2199</v>
      </c>
      <c r="B731" s="252" t="s">
        <v>2200</v>
      </c>
      <c r="C731" s="253">
        <v>0.43329465486934543</v>
      </c>
      <c r="D731" s="253">
        <v>-5.3767689066775592E-2</v>
      </c>
    </row>
    <row r="732" spans="1:4" ht="27.75" customHeight="1">
      <c r="A732" s="252" t="s">
        <v>2201</v>
      </c>
      <c r="B732" s="252" t="s">
        <v>2202</v>
      </c>
      <c r="C732" s="253">
        <v>-4.4517859007545173E-2</v>
      </c>
      <c r="D732" s="253">
        <v>-7.3633247498519419E-3</v>
      </c>
    </row>
    <row r="733" spans="1:4" ht="27.75" customHeight="1">
      <c r="A733" s="252" t="s">
        <v>2203</v>
      </c>
      <c r="B733" s="252" t="s">
        <v>2204</v>
      </c>
      <c r="C733" s="253">
        <v>0.66375008583889916</v>
      </c>
      <c r="D733" s="253">
        <v>-0.12680964254009186</v>
      </c>
    </row>
    <row r="734" spans="1:4" ht="27.75" customHeight="1">
      <c r="A734" s="252" t="s">
        <v>2205</v>
      </c>
      <c r="B734" s="252" t="s">
        <v>2206</v>
      </c>
      <c r="C734" s="253">
        <v>5.6551072013979659E-2</v>
      </c>
      <c r="D734" s="253">
        <v>-0.30785318016860252</v>
      </c>
    </row>
    <row r="735" spans="1:4" ht="27.75" customHeight="1">
      <c r="A735" s="252" t="s">
        <v>2207</v>
      </c>
      <c r="B735" s="252" t="s">
        <v>2206</v>
      </c>
      <c r="C735" s="253">
        <v>5.6232969960866103E-2</v>
      </c>
      <c r="D735" s="253">
        <v>-0.30242267164002828</v>
      </c>
    </row>
    <row r="736" spans="1:4" ht="27.75" customHeight="1">
      <c r="A736" s="252" t="s">
        <v>2208</v>
      </c>
      <c r="B736" s="252" t="s">
        <v>2209</v>
      </c>
      <c r="C736" s="253">
        <v>16.288401605363752</v>
      </c>
      <c r="D736" s="253">
        <v>9.4052194244763854E-2</v>
      </c>
    </row>
    <row r="737" spans="1:4" ht="27.75" customHeight="1">
      <c r="A737" s="252" t="s">
        <v>2210</v>
      </c>
      <c r="B737" s="252" t="s">
        <v>2211</v>
      </c>
      <c r="C737" s="253">
        <v>4.6382095620957901E-2</v>
      </c>
      <c r="D737" s="253">
        <v>0.70921616489101191</v>
      </c>
    </row>
    <row r="738" spans="1:4" ht="27.75" customHeight="1">
      <c r="A738" s="252" t="s">
        <v>2212</v>
      </c>
      <c r="B738" s="252" t="s">
        <v>2213</v>
      </c>
      <c r="C738" s="253">
        <v>0.91953225124939553</v>
      </c>
      <c r="D738" s="253">
        <v>20.329360065315498</v>
      </c>
    </row>
    <row r="739" spans="1:4" ht="27.75" customHeight="1">
      <c r="A739" s="252" t="s">
        <v>2214</v>
      </c>
      <c r="B739" s="252" t="s">
        <v>2215</v>
      </c>
      <c r="C739" s="253">
        <v>11.779991127695775</v>
      </c>
      <c r="D739" s="253">
        <v>0.73466802013725641</v>
      </c>
    </row>
    <row r="740" spans="1:4" ht="27.75" customHeight="1">
      <c r="A740" s="252" t="s">
        <v>2216</v>
      </c>
      <c r="B740" s="252" t="s">
        <v>2217</v>
      </c>
      <c r="C740" s="253">
        <v>7.2398195716906715</v>
      </c>
      <c r="D740" s="253">
        <v>3.5577544449446892</v>
      </c>
    </row>
    <row r="741" spans="1:4" ht="27.75" customHeight="1">
      <c r="A741" s="252" t="s">
        <v>2218</v>
      </c>
      <c r="B741" s="252" t="s">
        <v>2219</v>
      </c>
      <c r="C741" s="253">
        <v>0.19425189812093588</v>
      </c>
      <c r="D741" s="253">
        <v>3.207704892842981</v>
      </c>
    </row>
    <row r="742" spans="1:4" ht="27.75" customHeight="1">
      <c r="A742" s="252" t="s">
        <v>2220</v>
      </c>
      <c r="B742" s="252" t="s">
        <v>2221</v>
      </c>
      <c r="C742" s="253">
        <v>8.8199435129460735</v>
      </c>
      <c r="D742" s="253">
        <v>0.97014946510744338</v>
      </c>
    </row>
    <row r="743" spans="1:4" ht="27.75" customHeight="1">
      <c r="A743" s="252" t="s">
        <v>2222</v>
      </c>
      <c r="B743" s="252" t="s">
        <v>2223</v>
      </c>
      <c r="C743" s="253">
        <v>-6.5204648953688493E-2</v>
      </c>
      <c r="D743" s="253">
        <v>-8.6203731317016502E-3</v>
      </c>
    </row>
    <row r="744" spans="1:4" ht="27.75" customHeight="1">
      <c r="A744" s="252" t="s">
        <v>2224</v>
      </c>
      <c r="B744" s="252" t="s">
        <v>2225</v>
      </c>
      <c r="C744" s="253">
        <v>-0.19909333351908809</v>
      </c>
      <c r="D744" s="253">
        <v>5.0364067066168722E-2</v>
      </c>
    </row>
    <row r="745" spans="1:4" ht="27.75" customHeight="1">
      <c r="A745" s="252" t="s">
        <v>2226</v>
      </c>
      <c r="B745" s="252" t="s">
        <v>2227</v>
      </c>
      <c r="C745" s="253">
        <v>-3.8147471322548601E-2</v>
      </c>
      <c r="D745" s="253">
        <v>0.44235171165926812</v>
      </c>
    </row>
    <row r="746" spans="1:4" ht="27.75" customHeight="1">
      <c r="A746" s="252" t="s">
        <v>2228</v>
      </c>
      <c r="B746" s="252" t="s">
        <v>2229</v>
      </c>
      <c r="C746" s="253">
        <v>2.091897663586598</v>
      </c>
      <c r="D746" s="253">
        <v>0.15755390210723963</v>
      </c>
    </row>
    <row r="747" spans="1:4" ht="27.75" customHeight="1">
      <c r="A747" s="252" t="s">
        <v>2230</v>
      </c>
      <c r="B747" s="252" t="s">
        <v>2231</v>
      </c>
      <c r="C747" s="253">
        <v>-1.3462182386211261E-3</v>
      </c>
      <c r="D747" s="253">
        <v>-0.2072664067046022</v>
      </c>
    </row>
    <row r="748" spans="1:4" ht="27.75" customHeight="1">
      <c r="A748" s="252" t="s">
        <v>2232</v>
      </c>
      <c r="B748" s="252" t="s">
        <v>2233</v>
      </c>
      <c r="C748" s="253">
        <v>7.2466549709141308</v>
      </c>
      <c r="D748" s="253">
        <v>0.21503506243562143</v>
      </c>
    </row>
    <row r="749" spans="1:4" ht="27.75" customHeight="1">
      <c r="A749" s="252" t="s">
        <v>2234</v>
      </c>
      <c r="B749" s="252" t="s">
        <v>2235</v>
      </c>
      <c r="C749" s="253">
        <v>-0.10526611502890341</v>
      </c>
      <c r="D749" s="253">
        <v>9.5086245039668033E-2</v>
      </c>
    </row>
    <row r="750" spans="1:4" ht="27.75" customHeight="1">
      <c r="A750" s="252" t="s">
        <v>2236</v>
      </c>
      <c r="B750" s="252" t="s">
        <v>2176</v>
      </c>
      <c r="C750" s="253">
        <v>6.83108172098511</v>
      </c>
      <c r="D750" s="253">
        <v>0.21735991327766069</v>
      </c>
    </row>
    <row r="751" spans="1:4" ht="27.75" customHeight="1">
      <c r="A751" s="252" t="s">
        <v>2237</v>
      </c>
      <c r="B751" s="252" t="s">
        <v>2238</v>
      </c>
      <c r="C751" s="253">
        <v>2.1302998294045541E-2</v>
      </c>
      <c r="D751" s="253">
        <v>-0.41154194845784559</v>
      </c>
    </row>
    <row r="752" spans="1:4" ht="27.75" customHeight="1">
      <c r="A752" s="252" t="s">
        <v>2239</v>
      </c>
      <c r="B752" s="252" t="s">
        <v>2240</v>
      </c>
      <c r="C752" s="253">
        <v>0.2442386813578441</v>
      </c>
      <c r="D752" s="253">
        <v>0.46695802566754097</v>
      </c>
    </row>
    <row r="753" spans="1:4" ht="27.75" customHeight="1">
      <c r="A753" s="252" t="s">
        <v>2241</v>
      </c>
      <c r="B753" s="252" t="s">
        <v>2242</v>
      </c>
      <c r="C753" s="253">
        <v>21.286967032979032</v>
      </c>
      <c r="D753" s="253">
        <v>1.2021085846751305</v>
      </c>
    </row>
    <row r="754" spans="1:4" ht="27.75" customHeight="1">
      <c r="A754" s="252" t="s">
        <v>2243</v>
      </c>
      <c r="B754" s="252" t="s">
        <v>2244</v>
      </c>
      <c r="C754" s="253">
        <v>-4.5493133125936371E-2</v>
      </c>
      <c r="D754" s="253">
        <v>-7.226303313920962E-3</v>
      </c>
    </row>
    <row r="755" spans="1:4" ht="27.75" customHeight="1">
      <c r="A755" s="252" t="s">
        <v>2245</v>
      </c>
      <c r="B755" s="252" t="s">
        <v>2246</v>
      </c>
      <c r="C755" s="253">
        <v>12.236182235491601</v>
      </c>
      <c r="D755" s="253">
        <v>1.2069277388520661</v>
      </c>
    </row>
    <row r="756" spans="1:4" ht="27.75" customHeight="1">
      <c r="A756" s="252" t="s">
        <v>2247</v>
      </c>
      <c r="B756" s="252" t="s">
        <v>2248</v>
      </c>
      <c r="C756" s="253">
        <v>0</v>
      </c>
      <c r="D756" s="253">
        <v>0</v>
      </c>
    </row>
    <row r="757" spans="1:4" ht="27.75" customHeight="1">
      <c r="A757" s="252" t="s">
        <v>2249</v>
      </c>
      <c r="B757" s="252" t="s">
        <v>2250</v>
      </c>
      <c r="C757" s="253">
        <v>3.2142148131043489</v>
      </c>
      <c r="D757" s="253">
        <v>-1.6186565369289418E-3</v>
      </c>
    </row>
    <row r="758" spans="1:4" ht="27.75" customHeight="1">
      <c r="A758" s="252" t="s">
        <v>2251</v>
      </c>
      <c r="B758" s="252" t="s">
        <v>2252</v>
      </c>
      <c r="C758" s="253">
        <v>-0.57132500867542535</v>
      </c>
      <c r="D758" s="253">
        <v>-2.3582193587801115E-4</v>
      </c>
    </row>
  </sheetData>
  <sheetProtection selectLockedCells="1" selectUnlockedCells="1"/>
  <customSheetViews>
    <customSheetView guid="{5032A364-B81A-48DA-88DA-AB3B86B47EE9}" scale="70" fitToPage="1">
      <selection activeCell="A2" sqref="A2:XFD3"/>
      <pageMargins left="0.39370078740157483" right="0.35433070866141736" top="0.82677165354330717" bottom="0.74803149606299213" header="0.51181102362204722" footer="0.51181102362204722"/>
      <pageSetup paperSize="9" scale="64" fitToHeight="0" orientation="portrait" r:id="rId1"/>
      <headerFooter differentFirst="1" scaleWithDoc="0">
        <oddFooter>&amp;C&amp;P of &amp;N</oddFooter>
        <firstHeader>&amp;L
Annex 6 - Un-scaled [nodal /network group] costs</firstHeader>
        <firstFooter>&amp;C&amp;P of &amp;N</firstFooter>
      </headerFooter>
    </customSheetView>
  </customSheetViews>
  <mergeCells count="1">
    <mergeCell ref="A2:D2"/>
  </mergeCells>
  <phoneticPr fontId="7" type="noConversion"/>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2"/>
  <headerFooter differentFirst="1" scaleWithDoc="0">
    <oddFooter>&amp;C&amp;P of &amp;N</oddFooter>
    <firstHeader>&amp;LUn-scaled [nodal /network group] costs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5" ht="27.75" customHeight="1">
      <c r="A1" s="103" t="s">
        <v>87</v>
      </c>
      <c r="B1" s="166"/>
      <c r="C1" s="166"/>
      <c r="D1" s="166"/>
      <c r="E1" s="319" t="s">
        <v>697</v>
      </c>
      <c r="F1" s="319"/>
      <c r="G1" s="319"/>
      <c r="H1" s="319"/>
      <c r="I1" s="319"/>
      <c r="J1" s="319"/>
      <c r="K1" s="319"/>
      <c r="L1" s="167"/>
      <c r="M1" s="167"/>
      <c r="N1" s="167"/>
      <c r="O1" s="167"/>
    </row>
    <row r="2" spans="1:15" ht="27" customHeight="1">
      <c r="A2" s="320" t="str">
        <f>Overview!B4&amp; " - Effective from "&amp;Overview!D4&amp;" - "&amp;Overview!E4&amp;" LV and HV charges in UKPN LPN Area (GSP Group _C)"</f>
        <v>Southern Electric Power Distribution plc - Effective from 1 April 2020 - Final LV and HV charges in UKPN LPN Area (GSP Group _C)</v>
      </c>
      <c r="B2" s="320"/>
      <c r="C2" s="320"/>
      <c r="D2" s="320"/>
      <c r="E2" s="320"/>
      <c r="F2" s="320"/>
      <c r="G2" s="320"/>
      <c r="H2" s="320"/>
      <c r="I2" s="320"/>
      <c r="J2" s="320"/>
      <c r="K2" s="320"/>
      <c r="L2" s="168"/>
      <c r="M2" s="169"/>
      <c r="N2" s="170"/>
      <c r="O2" s="170"/>
    </row>
    <row r="3" spans="1:15" s="95" customFormat="1" ht="15" customHeight="1">
      <c r="A3" s="93"/>
      <c r="B3" s="93"/>
      <c r="C3" s="93"/>
      <c r="D3" s="93"/>
      <c r="E3" s="93"/>
      <c r="F3" s="93"/>
      <c r="G3" s="93"/>
      <c r="H3" s="93"/>
      <c r="I3" s="93"/>
      <c r="J3" s="93"/>
      <c r="K3" s="93"/>
      <c r="L3" s="94"/>
      <c r="M3" s="94"/>
    </row>
    <row r="4" spans="1:15" ht="27" customHeight="1">
      <c r="A4" s="320" t="s">
        <v>496</v>
      </c>
      <c r="B4" s="320"/>
      <c r="C4" s="320"/>
      <c r="D4" s="320"/>
      <c r="E4" s="320"/>
      <c r="F4" s="93"/>
      <c r="G4" s="320" t="s">
        <v>495</v>
      </c>
      <c r="H4" s="320"/>
      <c r="I4" s="320"/>
      <c r="J4" s="320"/>
      <c r="K4" s="320"/>
      <c r="M4" s="2"/>
    </row>
    <row r="5" spans="1:15" ht="28.5" customHeight="1">
      <c r="A5" s="86" t="s">
        <v>80</v>
      </c>
      <c r="B5" s="163" t="s">
        <v>487</v>
      </c>
      <c r="C5" s="321" t="s">
        <v>488</v>
      </c>
      <c r="D5" s="322"/>
      <c r="E5" s="88" t="s">
        <v>489</v>
      </c>
      <c r="F5" s="93"/>
      <c r="G5" s="323"/>
      <c r="H5" s="324"/>
      <c r="I5" s="91" t="s">
        <v>493</v>
      </c>
      <c r="J5" s="92" t="s">
        <v>494</v>
      </c>
      <c r="K5" s="88" t="s">
        <v>489</v>
      </c>
      <c r="L5" s="93"/>
      <c r="M5" s="2"/>
    </row>
    <row r="6" spans="1:15" ht="65.25" customHeight="1">
      <c r="A6" s="198" t="s">
        <v>490</v>
      </c>
      <c r="B6" s="22" t="s">
        <v>734</v>
      </c>
      <c r="C6" s="332" t="s">
        <v>735</v>
      </c>
      <c r="D6" s="332"/>
      <c r="E6" s="185" t="s">
        <v>719</v>
      </c>
      <c r="F6" s="93"/>
      <c r="G6" s="329" t="s">
        <v>736</v>
      </c>
      <c r="H6" s="331"/>
      <c r="I6" s="22" t="s">
        <v>737</v>
      </c>
      <c r="J6" s="211" t="s">
        <v>738</v>
      </c>
      <c r="K6" s="185" t="s">
        <v>719</v>
      </c>
      <c r="L6" s="2"/>
      <c r="M6" s="2"/>
    </row>
    <row r="7" spans="1:15" ht="65.25" customHeight="1">
      <c r="A7" s="198" t="s">
        <v>83</v>
      </c>
      <c r="B7" s="206"/>
      <c r="C7" s="334"/>
      <c r="D7" s="334"/>
      <c r="E7" s="211" t="s">
        <v>720</v>
      </c>
      <c r="F7" s="93"/>
      <c r="G7" s="329" t="s">
        <v>491</v>
      </c>
      <c r="H7" s="331"/>
      <c r="I7" s="22" t="s">
        <v>717</v>
      </c>
      <c r="J7" s="211" t="s">
        <v>718</v>
      </c>
      <c r="K7" s="185" t="s">
        <v>719</v>
      </c>
      <c r="L7" s="2"/>
      <c r="M7" s="2"/>
    </row>
    <row r="8" spans="1:15" ht="65.25" customHeight="1">
      <c r="A8" s="209" t="s">
        <v>81</v>
      </c>
      <c r="B8" s="329" t="s">
        <v>723</v>
      </c>
      <c r="C8" s="330"/>
      <c r="D8" s="330"/>
      <c r="E8" s="331"/>
      <c r="F8" s="93"/>
      <c r="G8" s="329" t="s">
        <v>739</v>
      </c>
      <c r="H8" s="331"/>
      <c r="I8" s="206"/>
      <c r="J8" s="211" t="s">
        <v>722</v>
      </c>
      <c r="K8" s="185" t="s">
        <v>719</v>
      </c>
      <c r="L8" s="2"/>
      <c r="M8" s="2"/>
    </row>
    <row r="9" spans="1:15" s="95" customFormat="1" ht="65.25" customHeight="1">
      <c r="F9" s="93"/>
      <c r="G9" s="329" t="s">
        <v>724</v>
      </c>
      <c r="H9" s="331"/>
      <c r="I9" s="206"/>
      <c r="J9" s="206"/>
      <c r="K9" s="211" t="s">
        <v>720</v>
      </c>
    </row>
    <row r="10" spans="1:15" s="95" customFormat="1" ht="32.25" customHeight="1">
      <c r="A10" s="93"/>
      <c r="B10" s="93"/>
      <c r="C10" s="93"/>
      <c r="D10" s="93"/>
      <c r="E10" s="93"/>
      <c r="F10" s="93"/>
      <c r="G10" s="333" t="s">
        <v>81</v>
      </c>
      <c r="H10" s="333"/>
      <c r="I10" s="333" t="s">
        <v>723</v>
      </c>
      <c r="J10" s="333"/>
      <c r="K10" s="333"/>
    </row>
    <row r="11" spans="1:15" s="95" customFormat="1" ht="12.75" customHeight="1">
      <c r="A11" s="93"/>
      <c r="B11" s="93"/>
      <c r="C11" s="93"/>
      <c r="D11" s="93"/>
      <c r="E11" s="93"/>
      <c r="F11" s="93"/>
      <c r="G11" s="93"/>
      <c r="H11" s="93"/>
      <c r="I11" s="93"/>
      <c r="J11" s="93"/>
      <c r="K11" s="93"/>
      <c r="L11" s="94"/>
      <c r="M11" s="94"/>
    </row>
    <row r="12" spans="1:15" ht="78.75" customHeight="1">
      <c r="A12" s="29" t="s">
        <v>683</v>
      </c>
      <c r="B12" s="84" t="s">
        <v>91</v>
      </c>
      <c r="C12" s="84" t="s">
        <v>92</v>
      </c>
      <c r="D12" s="29" t="s">
        <v>629</v>
      </c>
      <c r="E12" s="29" t="s">
        <v>630</v>
      </c>
      <c r="F12" s="29" t="s">
        <v>631</v>
      </c>
      <c r="G12" s="84" t="s">
        <v>93</v>
      </c>
      <c r="H12" s="84" t="s">
        <v>94</v>
      </c>
      <c r="I12" s="29" t="s">
        <v>684</v>
      </c>
      <c r="J12" s="84" t="s">
        <v>452</v>
      </c>
      <c r="K12" s="84" t="s">
        <v>50</v>
      </c>
    </row>
    <row r="13" spans="1:15" ht="32.25" customHeight="1">
      <c r="A13" s="17" t="s">
        <v>0</v>
      </c>
      <c r="B13" s="47" t="s">
        <v>8230</v>
      </c>
      <c r="C13" s="74">
        <v>1</v>
      </c>
      <c r="D13" s="48">
        <v>2.181</v>
      </c>
      <c r="E13" s="49"/>
      <c r="F13" s="49"/>
      <c r="G13" s="54">
        <v>4.1100000000000003</v>
      </c>
      <c r="H13" s="55"/>
      <c r="I13" s="55"/>
      <c r="J13" s="49"/>
      <c r="K13" s="51"/>
    </row>
    <row r="14" spans="1:15" ht="32.25" customHeight="1">
      <c r="A14" s="17" t="s">
        <v>1</v>
      </c>
      <c r="B14" s="47" t="s">
        <v>8231</v>
      </c>
      <c r="C14" s="74">
        <v>2</v>
      </c>
      <c r="D14" s="48">
        <v>2.8580000000000001</v>
      </c>
      <c r="E14" s="48">
        <v>0</v>
      </c>
      <c r="F14" s="49"/>
      <c r="G14" s="54">
        <v>4.1100000000000003</v>
      </c>
      <c r="H14" s="55"/>
      <c r="I14" s="55"/>
      <c r="J14" s="49"/>
      <c r="K14" s="51"/>
    </row>
    <row r="15" spans="1:15" ht="32.25" customHeight="1">
      <c r="A15" s="17" t="s">
        <v>11</v>
      </c>
      <c r="B15" s="47" t="s">
        <v>8205</v>
      </c>
      <c r="C15" s="74">
        <v>2</v>
      </c>
      <c r="D15" s="48">
        <v>0</v>
      </c>
      <c r="E15" s="49"/>
      <c r="F15" s="49"/>
      <c r="G15" s="55"/>
      <c r="H15" s="55"/>
      <c r="I15" s="55"/>
      <c r="J15" s="49"/>
      <c r="K15" s="51"/>
    </row>
    <row r="16" spans="1:15" ht="32.25" customHeight="1">
      <c r="A16" s="17" t="s">
        <v>12</v>
      </c>
      <c r="B16" s="52" t="s">
        <v>8232</v>
      </c>
      <c r="C16" s="74">
        <v>3</v>
      </c>
      <c r="D16" s="48">
        <v>1.403</v>
      </c>
      <c r="E16" s="49"/>
      <c r="F16" s="49"/>
      <c r="G16" s="54">
        <v>4.1100000000000003</v>
      </c>
      <c r="H16" s="55"/>
      <c r="I16" s="55"/>
      <c r="J16" s="49"/>
      <c r="K16" s="51"/>
    </row>
    <row r="17" spans="1:11" ht="32.25" customHeight="1">
      <c r="A17" s="17" t="s">
        <v>13</v>
      </c>
      <c r="B17" s="47" t="s">
        <v>8233</v>
      </c>
      <c r="C17" s="74">
        <v>4</v>
      </c>
      <c r="D17" s="48">
        <v>2.0070000000000001</v>
      </c>
      <c r="E17" s="48">
        <v>0</v>
      </c>
      <c r="F17" s="49"/>
      <c r="G17" s="54">
        <v>4.1100000000000003</v>
      </c>
      <c r="H17" s="55"/>
      <c r="I17" s="55"/>
      <c r="J17" s="49"/>
      <c r="K17" s="51"/>
    </row>
    <row r="18" spans="1:11" ht="32.25" customHeight="1">
      <c r="A18" s="17" t="s">
        <v>14</v>
      </c>
      <c r="B18" s="47" t="s">
        <v>8205</v>
      </c>
      <c r="C18" s="74">
        <v>4</v>
      </c>
      <c r="D18" s="48">
        <v>0.01</v>
      </c>
      <c r="E18" s="49"/>
      <c r="F18" s="49"/>
      <c r="G18" s="55"/>
      <c r="H18" s="55"/>
      <c r="I18" s="55"/>
      <c r="J18" s="49"/>
      <c r="K18" s="51"/>
    </row>
    <row r="19" spans="1:11" ht="32.25" customHeight="1">
      <c r="A19" s="17" t="s">
        <v>2</v>
      </c>
      <c r="B19" s="52" t="s">
        <v>8234</v>
      </c>
      <c r="C19" s="74" t="s">
        <v>20</v>
      </c>
      <c r="D19" s="48">
        <v>2.0190000000000001</v>
      </c>
      <c r="E19" s="48">
        <v>0</v>
      </c>
      <c r="F19" s="49"/>
      <c r="G19" s="54">
        <v>41.44</v>
      </c>
      <c r="H19" s="55"/>
      <c r="I19" s="55"/>
      <c r="J19" s="49"/>
      <c r="K19" s="51"/>
    </row>
    <row r="20" spans="1:11" ht="32.25" customHeight="1">
      <c r="A20" s="17" t="s">
        <v>15</v>
      </c>
      <c r="B20" s="269"/>
      <c r="C20" s="74" t="s">
        <v>20</v>
      </c>
      <c r="D20" s="48">
        <v>0.95799999999999996</v>
      </c>
      <c r="E20" s="48">
        <v>0</v>
      </c>
      <c r="F20" s="49"/>
      <c r="G20" s="54">
        <v>8.08</v>
      </c>
      <c r="H20" s="55"/>
      <c r="I20" s="55"/>
      <c r="J20" s="49"/>
      <c r="K20" s="51"/>
    </row>
    <row r="21" spans="1:11" ht="32.25" customHeight="1">
      <c r="A21" s="17" t="s">
        <v>16</v>
      </c>
      <c r="B21" s="269"/>
      <c r="C21" s="74" t="s">
        <v>20</v>
      </c>
      <c r="D21" s="48">
        <v>0.33500000000000002</v>
      </c>
      <c r="E21" s="48">
        <v>0</v>
      </c>
      <c r="F21" s="49"/>
      <c r="G21" s="54">
        <v>75</v>
      </c>
      <c r="H21" s="55"/>
      <c r="I21" s="55"/>
      <c r="J21" s="49"/>
      <c r="K21" s="51"/>
    </row>
    <row r="22" spans="1:11" ht="32.25" customHeight="1">
      <c r="A22" s="17" t="s">
        <v>558</v>
      </c>
      <c r="B22" s="47" t="s">
        <v>8235</v>
      </c>
      <c r="C22" s="74">
        <v>0</v>
      </c>
      <c r="D22" s="156">
        <v>9.9830000000000005</v>
      </c>
      <c r="E22" s="157">
        <v>0.88100000000000001</v>
      </c>
      <c r="F22" s="158">
        <v>0</v>
      </c>
      <c r="G22" s="54">
        <v>4.1100000000000003</v>
      </c>
      <c r="H22" s="55"/>
      <c r="I22" s="55"/>
      <c r="J22" s="49"/>
      <c r="K22" s="51"/>
    </row>
    <row r="23" spans="1:11" ht="32.25" customHeight="1">
      <c r="A23" s="17" t="s">
        <v>559</v>
      </c>
      <c r="B23" s="47" t="s">
        <v>8788</v>
      </c>
      <c r="C23" s="74">
        <v>0</v>
      </c>
      <c r="D23" s="156">
        <v>5.625</v>
      </c>
      <c r="E23" s="157">
        <v>0.34899999999999998</v>
      </c>
      <c r="F23" s="158">
        <v>0</v>
      </c>
      <c r="G23" s="54">
        <v>4.58</v>
      </c>
      <c r="H23" s="55"/>
      <c r="I23" s="55"/>
      <c r="J23" s="49"/>
      <c r="K23" s="51"/>
    </row>
    <row r="24" spans="1:11" ht="32.25" customHeight="1">
      <c r="A24" s="17" t="s">
        <v>17</v>
      </c>
      <c r="B24" s="51" t="s">
        <v>8236</v>
      </c>
      <c r="C24" s="74">
        <v>0</v>
      </c>
      <c r="D24" s="156">
        <v>4.7990000000000004</v>
      </c>
      <c r="E24" s="157">
        <v>0.189</v>
      </c>
      <c r="F24" s="158">
        <v>0</v>
      </c>
      <c r="G24" s="54">
        <v>9.69</v>
      </c>
      <c r="H24" s="54">
        <v>4.38</v>
      </c>
      <c r="I24" s="155">
        <v>6.75</v>
      </c>
      <c r="J24" s="48">
        <v>0.38700000000000001</v>
      </c>
      <c r="K24" s="51"/>
    </row>
    <row r="25" spans="1:11" ht="32.25" customHeight="1">
      <c r="A25" s="17" t="s">
        <v>18</v>
      </c>
      <c r="B25" s="51" t="s">
        <v>8237</v>
      </c>
      <c r="C25" s="74">
        <v>0</v>
      </c>
      <c r="D25" s="156">
        <v>3.0979999999999999</v>
      </c>
      <c r="E25" s="157">
        <v>0</v>
      </c>
      <c r="F25" s="158">
        <v>0</v>
      </c>
      <c r="G25" s="54">
        <v>8.08</v>
      </c>
      <c r="H25" s="54">
        <v>7.79</v>
      </c>
      <c r="I25" s="155">
        <v>8.85</v>
      </c>
      <c r="J25" s="48">
        <v>0.23400000000000001</v>
      </c>
      <c r="K25" s="51"/>
    </row>
    <row r="26" spans="1:11" ht="32.25" customHeight="1">
      <c r="A26" s="17" t="s">
        <v>19</v>
      </c>
      <c r="B26" s="51" t="s">
        <v>8238</v>
      </c>
      <c r="C26" s="74">
        <v>0</v>
      </c>
      <c r="D26" s="156">
        <v>2.403</v>
      </c>
      <c r="E26" s="157">
        <v>0</v>
      </c>
      <c r="F26" s="158">
        <v>0</v>
      </c>
      <c r="G26" s="54">
        <v>75</v>
      </c>
      <c r="H26" s="54">
        <v>7.79</v>
      </c>
      <c r="I26" s="155">
        <v>8.75</v>
      </c>
      <c r="J26" s="48">
        <v>0.20100000000000001</v>
      </c>
      <c r="K26" s="51"/>
    </row>
    <row r="27" spans="1:11" ht="32.25" customHeight="1">
      <c r="A27" s="17" t="s">
        <v>181</v>
      </c>
      <c r="B27" s="51" t="s">
        <v>8789</v>
      </c>
      <c r="C27" s="74">
        <v>8</v>
      </c>
      <c r="D27" s="48">
        <v>2.5750000000000002</v>
      </c>
      <c r="E27" s="49"/>
      <c r="F27" s="49"/>
      <c r="G27" s="55"/>
      <c r="H27" s="55"/>
      <c r="I27" s="55"/>
      <c r="J27" s="49"/>
      <c r="K27" s="51"/>
    </row>
    <row r="28" spans="1:11" ht="32.25" customHeight="1">
      <c r="A28" s="17" t="s">
        <v>182</v>
      </c>
      <c r="B28" s="51" t="s">
        <v>8239</v>
      </c>
      <c r="C28" s="74">
        <v>1</v>
      </c>
      <c r="D28" s="48">
        <v>2.1269999999999998</v>
      </c>
      <c r="E28" s="49"/>
      <c r="F28" s="49"/>
      <c r="G28" s="55"/>
      <c r="H28" s="55"/>
      <c r="I28" s="55"/>
      <c r="J28" s="49"/>
      <c r="K28" s="51"/>
    </row>
    <row r="29" spans="1:11" ht="32.25" customHeight="1">
      <c r="A29" s="17" t="s">
        <v>183</v>
      </c>
      <c r="B29" s="51" t="s">
        <v>8240</v>
      </c>
      <c r="C29" s="74">
        <v>1</v>
      </c>
      <c r="D29" s="48">
        <v>3.9590000000000001</v>
      </c>
      <c r="E29" s="49"/>
      <c r="F29" s="49"/>
      <c r="G29" s="55"/>
      <c r="H29" s="55"/>
      <c r="I29" s="55"/>
      <c r="J29" s="49"/>
      <c r="K29" s="51"/>
    </row>
    <row r="30" spans="1:11" ht="32.25" customHeight="1">
      <c r="A30" s="17" t="s">
        <v>184</v>
      </c>
      <c r="B30" s="51" t="s">
        <v>8241</v>
      </c>
      <c r="C30" s="74">
        <v>1</v>
      </c>
      <c r="D30" s="48">
        <v>3.0569999999999999</v>
      </c>
      <c r="E30" s="49"/>
      <c r="F30" s="49"/>
      <c r="G30" s="55"/>
      <c r="H30" s="55"/>
      <c r="I30" s="55"/>
      <c r="J30" s="49"/>
      <c r="K30" s="51"/>
    </row>
    <row r="31" spans="1:11" ht="32.25" customHeight="1">
      <c r="A31" s="17" t="s">
        <v>3</v>
      </c>
      <c r="B31" s="51">
        <v>540</v>
      </c>
      <c r="C31" s="74">
        <v>0</v>
      </c>
      <c r="D31" s="159">
        <v>31.396000000000001</v>
      </c>
      <c r="E31" s="160">
        <v>2.0569999999999999</v>
      </c>
      <c r="F31" s="158">
        <v>0.14799999999999999</v>
      </c>
      <c r="G31" s="55"/>
      <c r="H31" s="55"/>
      <c r="I31" s="55"/>
      <c r="J31" s="49"/>
      <c r="K31" s="51"/>
    </row>
    <row r="32" spans="1:11" ht="32.25" customHeight="1">
      <c r="A32" s="17" t="s">
        <v>560</v>
      </c>
      <c r="B32" s="52" t="s">
        <v>8790</v>
      </c>
      <c r="C32" s="74" t="s">
        <v>821</v>
      </c>
      <c r="D32" s="48">
        <v>-1.216</v>
      </c>
      <c r="E32" s="49"/>
      <c r="F32" s="49"/>
      <c r="G32" s="54">
        <v>0</v>
      </c>
      <c r="H32" s="55"/>
      <c r="I32" s="55"/>
      <c r="J32" s="49"/>
      <c r="K32" s="51"/>
    </row>
    <row r="33" spans="1:11" ht="32.25" customHeight="1">
      <c r="A33" s="17" t="s">
        <v>10</v>
      </c>
      <c r="B33" s="269"/>
      <c r="C33" s="74">
        <v>8</v>
      </c>
      <c r="D33" s="48">
        <v>-1.08</v>
      </c>
      <c r="E33" s="49"/>
      <c r="F33" s="49"/>
      <c r="G33" s="54">
        <v>0</v>
      </c>
      <c r="H33" s="55"/>
      <c r="I33" s="55"/>
      <c r="J33" s="49"/>
      <c r="K33" s="51"/>
    </row>
    <row r="34" spans="1:11" ht="32.25" customHeight="1">
      <c r="A34" s="17" t="s">
        <v>4</v>
      </c>
      <c r="B34" s="47">
        <v>327</v>
      </c>
      <c r="C34" s="74">
        <v>0</v>
      </c>
      <c r="D34" s="48">
        <v>-1.216</v>
      </c>
      <c r="E34" s="49"/>
      <c r="F34" s="49"/>
      <c r="G34" s="54">
        <v>0</v>
      </c>
      <c r="H34" s="55"/>
      <c r="I34" s="55"/>
      <c r="J34" s="48">
        <v>0.36399999999999999</v>
      </c>
      <c r="K34" s="51"/>
    </row>
    <row r="35" spans="1:11" ht="32.25" customHeight="1">
      <c r="A35" s="17" t="s">
        <v>691</v>
      </c>
      <c r="B35" s="51" t="s">
        <v>8242</v>
      </c>
      <c r="C35" s="74">
        <v>0</v>
      </c>
      <c r="D35" s="48">
        <v>-1.216</v>
      </c>
      <c r="E35" s="49"/>
      <c r="F35" s="49"/>
      <c r="G35" s="54">
        <v>0</v>
      </c>
      <c r="H35" s="55"/>
      <c r="I35" s="55"/>
      <c r="J35" s="49"/>
      <c r="K35" s="51"/>
    </row>
    <row r="36" spans="1:11" ht="32.25" customHeight="1">
      <c r="A36" s="17" t="s">
        <v>5</v>
      </c>
      <c r="B36" s="51">
        <v>21</v>
      </c>
      <c r="C36" s="74">
        <v>0</v>
      </c>
      <c r="D36" s="156">
        <v>-5.6289999999999996</v>
      </c>
      <c r="E36" s="157">
        <v>-0.69199999999999995</v>
      </c>
      <c r="F36" s="158">
        <v>-7.0000000000000001E-3</v>
      </c>
      <c r="G36" s="54">
        <v>0</v>
      </c>
      <c r="H36" s="55"/>
      <c r="I36" s="55"/>
      <c r="J36" s="48">
        <v>0.36399999999999999</v>
      </c>
      <c r="K36" s="51"/>
    </row>
    <row r="37" spans="1:11" ht="32.25" customHeight="1">
      <c r="A37" s="17" t="s">
        <v>692</v>
      </c>
      <c r="B37" s="51" t="s">
        <v>8243</v>
      </c>
      <c r="C37" s="74">
        <v>0</v>
      </c>
      <c r="D37" s="156">
        <v>-5.6289999999999996</v>
      </c>
      <c r="E37" s="157">
        <v>-0.69199999999999995</v>
      </c>
      <c r="F37" s="158">
        <v>-7.0000000000000001E-3</v>
      </c>
      <c r="G37" s="54">
        <v>0</v>
      </c>
      <c r="H37" s="55"/>
      <c r="I37" s="55"/>
      <c r="J37" s="49"/>
      <c r="K37" s="51"/>
    </row>
    <row r="38" spans="1:11" ht="32.25" customHeight="1">
      <c r="A38" s="17" t="s">
        <v>6</v>
      </c>
      <c r="B38" s="51">
        <v>23</v>
      </c>
      <c r="C38" s="74">
        <v>0</v>
      </c>
      <c r="D38" s="48">
        <v>-1.08</v>
      </c>
      <c r="E38" s="49"/>
      <c r="F38" s="49"/>
      <c r="G38" s="54">
        <v>0</v>
      </c>
      <c r="H38" s="55"/>
      <c r="I38" s="55"/>
      <c r="J38" s="48">
        <v>0.32500000000000001</v>
      </c>
      <c r="K38" s="51"/>
    </row>
    <row r="39" spans="1:11" ht="32.25" customHeight="1">
      <c r="A39" s="17" t="s">
        <v>693</v>
      </c>
      <c r="B39" s="51" t="s">
        <v>8244</v>
      </c>
      <c r="C39" s="74">
        <v>0</v>
      </c>
      <c r="D39" s="48">
        <v>-1.08</v>
      </c>
      <c r="E39" s="49"/>
      <c r="F39" s="49"/>
      <c r="G39" s="54">
        <v>0</v>
      </c>
      <c r="H39" s="55"/>
      <c r="I39" s="55"/>
      <c r="J39" s="49"/>
      <c r="K39" s="51"/>
    </row>
    <row r="40" spans="1:11" ht="32.25" customHeight="1">
      <c r="A40" s="17" t="s">
        <v>7</v>
      </c>
      <c r="B40" s="51">
        <v>22</v>
      </c>
      <c r="C40" s="74">
        <v>0</v>
      </c>
      <c r="D40" s="156">
        <v>-5.0410000000000004</v>
      </c>
      <c r="E40" s="157">
        <v>-0.59099999999999997</v>
      </c>
      <c r="F40" s="158">
        <v>-6.0000000000000001E-3</v>
      </c>
      <c r="G40" s="54">
        <v>0</v>
      </c>
      <c r="H40" s="55"/>
      <c r="I40" s="55"/>
      <c r="J40" s="48">
        <v>0.32500000000000001</v>
      </c>
      <c r="K40" s="51"/>
    </row>
    <row r="41" spans="1:11" ht="32.25" customHeight="1">
      <c r="A41" s="17" t="s">
        <v>694</v>
      </c>
      <c r="B41" s="51" t="s">
        <v>8245</v>
      </c>
      <c r="C41" s="74">
        <v>0</v>
      </c>
      <c r="D41" s="156">
        <v>-5.0410000000000004</v>
      </c>
      <c r="E41" s="157">
        <v>-0.59099999999999997</v>
      </c>
      <c r="F41" s="158">
        <v>-6.0000000000000001E-3</v>
      </c>
      <c r="G41" s="54">
        <v>0</v>
      </c>
      <c r="H41" s="55"/>
      <c r="I41" s="55"/>
      <c r="J41" s="49"/>
      <c r="K41" s="51"/>
    </row>
    <row r="42" spans="1:11" ht="32.25" customHeight="1">
      <c r="A42" s="17" t="s">
        <v>8</v>
      </c>
      <c r="B42" s="51">
        <v>328</v>
      </c>
      <c r="C42" s="74">
        <v>0</v>
      </c>
      <c r="D42" s="48">
        <v>-0.7</v>
      </c>
      <c r="E42" s="49"/>
      <c r="F42" s="49"/>
      <c r="G42" s="54">
        <v>7.07</v>
      </c>
      <c r="H42" s="55"/>
      <c r="I42" s="55"/>
      <c r="J42" s="48">
        <v>0.27900000000000003</v>
      </c>
      <c r="K42" s="51"/>
    </row>
    <row r="43" spans="1:11" ht="32.25" customHeight="1">
      <c r="A43" s="17" t="s">
        <v>695</v>
      </c>
      <c r="B43" s="51" t="s">
        <v>8246</v>
      </c>
      <c r="C43" s="74">
        <v>0</v>
      </c>
      <c r="D43" s="48">
        <v>-0.7</v>
      </c>
      <c r="E43" s="49"/>
      <c r="F43" s="49"/>
      <c r="G43" s="54">
        <v>7.07</v>
      </c>
      <c r="H43" s="55"/>
      <c r="I43" s="55"/>
      <c r="J43" s="49"/>
      <c r="K43" s="51"/>
    </row>
    <row r="44" spans="1:11" ht="32.25" customHeight="1">
      <c r="A44" s="17" t="s">
        <v>9</v>
      </c>
      <c r="B44" s="51" t="s">
        <v>8722</v>
      </c>
      <c r="C44" s="74">
        <v>0</v>
      </c>
      <c r="D44" s="156">
        <v>-3.4169999999999998</v>
      </c>
      <c r="E44" s="157">
        <v>-0.29199999999999998</v>
      </c>
      <c r="F44" s="158">
        <v>-3.0000000000000001E-3</v>
      </c>
      <c r="G44" s="54">
        <v>7.07</v>
      </c>
      <c r="H44" s="55"/>
      <c r="I44" s="55"/>
      <c r="J44" s="48">
        <v>0.27900000000000003</v>
      </c>
      <c r="K44" s="51"/>
    </row>
    <row r="45" spans="1:11" ht="32.25" customHeight="1">
      <c r="A45" s="17" t="s">
        <v>696</v>
      </c>
      <c r="B45" s="51" t="s">
        <v>8247</v>
      </c>
      <c r="C45" s="74">
        <v>0</v>
      </c>
      <c r="D45" s="156">
        <v>-3.4169999999999998</v>
      </c>
      <c r="E45" s="157">
        <v>-0.29199999999999998</v>
      </c>
      <c r="F45" s="158">
        <v>-3.0000000000000001E-3</v>
      </c>
      <c r="G45" s="54">
        <v>7.07</v>
      </c>
      <c r="H45" s="55"/>
      <c r="I45" s="55"/>
      <c r="J45" s="49"/>
      <c r="K45" s="51"/>
    </row>
  </sheetData>
  <customSheetViews>
    <customSheetView guid="{5032A364-B81A-48DA-88DA-AB3B86B47EE9}" scale="80" fitToPage="1">
      <pageMargins left="0.39370078740157483" right="0.35433070866141736" top="0.86614173228346458" bottom="0.74803149606299213" header="0.43307086614173229" footer="0.51181102362204722"/>
      <pageSetup paperSize="9" scale="48" fitToHeight="0" orientation="portrait" r:id="rId1"/>
      <headerFooter scaleWithDoc="0">
        <oddHeader>&amp;L&amp;"Arial,Bold"
Annex 1&amp;"Arial,Regular" - Schedule of Charges for use of the Distribution System by LV and HV Designated Properties</oddHeader>
        <oddFooter>&amp;C&amp;P of &amp;N</oddFooter>
      </headerFooter>
    </customSheetView>
  </customSheetViews>
  <mergeCells count="15">
    <mergeCell ref="G8:H8"/>
    <mergeCell ref="B8:E8"/>
    <mergeCell ref="E1:K1"/>
    <mergeCell ref="G10:H10"/>
    <mergeCell ref="A2:K2"/>
    <mergeCell ref="C5:D5"/>
    <mergeCell ref="C6:D6"/>
    <mergeCell ref="G5:H5"/>
    <mergeCell ref="G6:H6"/>
    <mergeCell ref="G4:K4"/>
    <mergeCell ref="A4:E4"/>
    <mergeCell ref="C7:D7"/>
    <mergeCell ref="G9:H9"/>
    <mergeCell ref="G7:H7"/>
    <mergeCell ref="I10:K10"/>
  </mergeCells>
  <phoneticPr fontId="7" type="noConversion"/>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2"/>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0"/>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WPD EM Area (GSP Group _B)"</f>
        <v>Southern Electric Power Distribution plc - Effective from 1 April 2020 - Final Nodal/Zonal charges in WPD EM Area (GSP Group _B)</v>
      </c>
      <c r="B2" s="394"/>
      <c r="C2" s="394"/>
      <c r="D2" s="419"/>
    </row>
    <row r="3" spans="1:7" ht="60.75" customHeight="1">
      <c r="A3" s="21" t="s">
        <v>484</v>
      </c>
      <c r="B3" s="21" t="s">
        <v>51</v>
      </c>
      <c r="C3" s="21" t="s">
        <v>455</v>
      </c>
      <c r="D3" s="21" t="s">
        <v>456</v>
      </c>
    </row>
    <row r="4" spans="1:7" ht="21.75" customHeight="1">
      <c r="A4" s="7" t="s">
        <v>2255</v>
      </c>
      <c r="B4" s="7">
        <v>0</v>
      </c>
      <c r="C4" s="7">
        <v>0</v>
      </c>
      <c r="D4" s="8"/>
    </row>
    <row r="5" spans="1:7" ht="21.75" customHeight="1">
      <c r="A5" s="7" t="s">
        <v>2256</v>
      </c>
      <c r="B5" s="7">
        <v>0</v>
      </c>
      <c r="C5" s="7">
        <v>0</v>
      </c>
      <c r="D5" s="8"/>
    </row>
    <row r="6" spans="1:7" ht="21.75" customHeight="1">
      <c r="A6" s="7" t="s">
        <v>2257</v>
      </c>
      <c r="B6" s="7" t="s">
        <v>2256</v>
      </c>
      <c r="C6" s="7">
        <v>0</v>
      </c>
      <c r="D6" s="8"/>
    </row>
    <row r="7" spans="1:7" ht="21.75" customHeight="1">
      <c r="A7" s="7" t="s">
        <v>2258</v>
      </c>
      <c r="B7" s="7" t="s">
        <v>2256</v>
      </c>
      <c r="C7" s="7">
        <v>0</v>
      </c>
      <c r="D7" s="8"/>
    </row>
    <row r="8" spans="1:7" ht="21.75" customHeight="1">
      <c r="A8" s="7" t="s">
        <v>2259</v>
      </c>
      <c r="B8" s="7" t="s">
        <v>2255</v>
      </c>
      <c r="C8" s="7">
        <v>1.3185999961843746</v>
      </c>
      <c r="D8" s="8"/>
    </row>
    <row r="9" spans="1:7" ht="21.75" customHeight="1">
      <c r="A9" s="7" t="s">
        <v>2260</v>
      </c>
      <c r="B9" s="7" t="s">
        <v>2256</v>
      </c>
      <c r="C9" s="7">
        <v>0</v>
      </c>
      <c r="D9" s="8"/>
    </row>
    <row r="10" spans="1:7" ht="21.75" customHeight="1">
      <c r="A10" s="7" t="s">
        <v>2261</v>
      </c>
      <c r="B10" s="7" t="s">
        <v>2256</v>
      </c>
      <c r="C10" s="7">
        <v>0</v>
      </c>
      <c r="D10" s="8"/>
    </row>
    <row r="11" spans="1:7" ht="21.75" customHeight="1">
      <c r="A11" s="7" t="s">
        <v>2262</v>
      </c>
      <c r="B11" s="7" t="s">
        <v>2256</v>
      </c>
      <c r="C11" s="7">
        <v>0</v>
      </c>
      <c r="D11" s="8"/>
    </row>
    <row r="12" spans="1:7" ht="21.75" customHeight="1">
      <c r="A12" s="7" t="s">
        <v>2263</v>
      </c>
      <c r="B12" s="7" t="s">
        <v>2256</v>
      </c>
      <c r="C12" s="7">
        <v>0</v>
      </c>
      <c r="D12" s="8"/>
    </row>
    <row r="13" spans="1:7" ht="21.75" customHeight="1">
      <c r="A13" s="7" t="s">
        <v>2264</v>
      </c>
      <c r="B13" s="7" t="s">
        <v>2255</v>
      </c>
      <c r="C13" s="7">
        <v>0</v>
      </c>
      <c r="D13" s="8"/>
    </row>
    <row r="14" spans="1:7" ht="21.75" customHeight="1">
      <c r="A14" s="7" t="s">
        <v>2265</v>
      </c>
      <c r="B14" s="7" t="s">
        <v>2255</v>
      </c>
      <c r="C14" s="7">
        <v>0</v>
      </c>
      <c r="D14" s="8"/>
    </row>
    <row r="15" spans="1:7" ht="21.75" customHeight="1">
      <c r="A15" s="7" t="s">
        <v>2266</v>
      </c>
      <c r="B15" s="7" t="s">
        <v>2255</v>
      </c>
      <c r="C15" s="7">
        <v>0</v>
      </c>
      <c r="D15" s="8"/>
    </row>
    <row r="16" spans="1:7" ht="21.75" customHeight="1">
      <c r="A16" s="7" t="s">
        <v>2267</v>
      </c>
      <c r="B16" s="7" t="s">
        <v>2255</v>
      </c>
      <c r="C16" s="7">
        <v>0</v>
      </c>
      <c r="D16" s="8"/>
    </row>
    <row r="17" spans="1:4" ht="21.75" customHeight="1">
      <c r="A17" s="7" t="s">
        <v>2268</v>
      </c>
      <c r="B17" s="7" t="s">
        <v>2256</v>
      </c>
      <c r="C17" s="7">
        <v>0</v>
      </c>
      <c r="D17" s="8"/>
    </row>
    <row r="18" spans="1:4" ht="21.75" customHeight="1">
      <c r="A18" s="7" t="s">
        <v>2269</v>
      </c>
      <c r="B18" s="7" t="s">
        <v>2256</v>
      </c>
      <c r="C18" s="7">
        <v>0</v>
      </c>
      <c r="D18" s="8"/>
    </row>
    <row r="19" spans="1:4" ht="21.75" customHeight="1">
      <c r="A19" s="7" t="s">
        <v>2270</v>
      </c>
      <c r="B19" s="7" t="s">
        <v>2255</v>
      </c>
      <c r="C19" s="7">
        <v>0.68136843313820972</v>
      </c>
      <c r="D19" s="8"/>
    </row>
    <row r="20" spans="1:4" ht="21.75" customHeight="1">
      <c r="A20" s="7" t="s">
        <v>2271</v>
      </c>
      <c r="B20" s="7" t="s">
        <v>2256</v>
      </c>
      <c r="C20" s="7">
        <v>0</v>
      </c>
      <c r="D20" s="8"/>
    </row>
    <row r="21" spans="1:4" ht="21.75" customHeight="1">
      <c r="A21" s="7" t="s">
        <v>2272</v>
      </c>
      <c r="B21" s="7" t="s">
        <v>2256</v>
      </c>
      <c r="C21" s="7">
        <v>0</v>
      </c>
      <c r="D21" s="8"/>
    </row>
    <row r="22" spans="1:4" ht="21.75" customHeight="1">
      <c r="A22" s="7" t="s">
        <v>2273</v>
      </c>
      <c r="B22" s="7" t="s">
        <v>2263</v>
      </c>
      <c r="C22" s="7">
        <v>0</v>
      </c>
      <c r="D22" s="8"/>
    </row>
    <row r="23" spans="1:4" ht="21.75" customHeight="1">
      <c r="A23" s="7" t="s">
        <v>2274</v>
      </c>
      <c r="B23" s="7" t="s">
        <v>2264</v>
      </c>
      <c r="C23" s="7">
        <v>0</v>
      </c>
      <c r="D23" s="8"/>
    </row>
    <row r="24" spans="1:4" ht="21.75" customHeight="1">
      <c r="A24" s="7" t="s">
        <v>2275</v>
      </c>
      <c r="B24" s="7" t="s">
        <v>2263</v>
      </c>
      <c r="C24" s="7">
        <v>0</v>
      </c>
      <c r="D24" s="8"/>
    </row>
    <row r="25" spans="1:4" ht="21.75" customHeight="1">
      <c r="A25" s="7" t="s">
        <v>2276</v>
      </c>
      <c r="B25" s="7" t="s">
        <v>2258</v>
      </c>
      <c r="C25" s="7">
        <v>0</v>
      </c>
      <c r="D25" s="8"/>
    </row>
    <row r="26" spans="1:4" ht="21.75" customHeight="1">
      <c r="A26" s="7" t="s">
        <v>2277</v>
      </c>
      <c r="B26" s="7" t="s">
        <v>2262</v>
      </c>
      <c r="C26" s="7">
        <v>0</v>
      </c>
      <c r="D26" s="8"/>
    </row>
    <row r="27" spans="1:4" ht="27.75" customHeight="1">
      <c r="A27" s="7" t="s">
        <v>2278</v>
      </c>
      <c r="B27" s="7" t="s">
        <v>2267</v>
      </c>
      <c r="C27" s="7">
        <v>0</v>
      </c>
      <c r="D27" s="8"/>
    </row>
    <row r="28" spans="1:4" ht="27.75" customHeight="1">
      <c r="A28" s="7" t="s">
        <v>2279</v>
      </c>
      <c r="B28" s="7" t="s">
        <v>2257</v>
      </c>
      <c r="C28" s="7">
        <v>0</v>
      </c>
      <c r="D28" s="8"/>
    </row>
    <row r="29" spans="1:4" ht="27.75" customHeight="1">
      <c r="A29" s="7" t="s">
        <v>2280</v>
      </c>
      <c r="B29" s="7" t="s">
        <v>2258</v>
      </c>
      <c r="C29" s="7">
        <v>0</v>
      </c>
      <c r="D29" s="8"/>
    </row>
    <row r="30" spans="1:4" ht="27.75" customHeight="1">
      <c r="A30" s="7" t="s">
        <v>2281</v>
      </c>
      <c r="B30" s="7" t="s">
        <v>2259</v>
      </c>
      <c r="C30" s="7">
        <v>0</v>
      </c>
      <c r="D30" s="8"/>
    </row>
    <row r="31" spans="1:4" ht="27.75" customHeight="1">
      <c r="A31" s="7" t="s">
        <v>2282</v>
      </c>
      <c r="B31" s="7" t="s">
        <v>2260</v>
      </c>
      <c r="C31" s="7">
        <v>0</v>
      </c>
      <c r="D31" s="8"/>
    </row>
    <row r="32" spans="1:4" ht="27.75" customHeight="1">
      <c r="A32" s="7" t="s">
        <v>2283</v>
      </c>
      <c r="B32" s="7" t="s">
        <v>2261</v>
      </c>
      <c r="C32" s="7">
        <v>0</v>
      </c>
      <c r="D32" s="8"/>
    </row>
    <row r="33" spans="1:4" ht="27.75" customHeight="1">
      <c r="A33" s="7" t="s">
        <v>2284</v>
      </c>
      <c r="B33" s="7" t="s">
        <v>2262</v>
      </c>
      <c r="C33" s="7">
        <v>0</v>
      </c>
      <c r="D33" s="8"/>
    </row>
    <row r="34" spans="1:4" ht="27.75" customHeight="1">
      <c r="A34" s="7" t="s">
        <v>2285</v>
      </c>
      <c r="B34" s="7" t="s">
        <v>2259</v>
      </c>
      <c r="C34" s="7">
        <v>0</v>
      </c>
      <c r="D34" s="8"/>
    </row>
    <row r="35" spans="1:4" ht="27.75" customHeight="1">
      <c r="A35" s="7" t="s">
        <v>2286</v>
      </c>
      <c r="B35" s="7" t="s">
        <v>2262</v>
      </c>
      <c r="C35" s="7">
        <v>0</v>
      </c>
      <c r="D35" s="8"/>
    </row>
    <row r="36" spans="1:4" ht="27.75" customHeight="1">
      <c r="A36" s="7" t="s">
        <v>2287</v>
      </c>
      <c r="B36" s="7" t="s">
        <v>2259</v>
      </c>
      <c r="C36" s="7">
        <v>0</v>
      </c>
      <c r="D36" s="8"/>
    </row>
    <row r="37" spans="1:4" ht="27.75" customHeight="1">
      <c r="A37" s="7" t="s">
        <v>2288</v>
      </c>
      <c r="B37" s="7" t="s">
        <v>2257</v>
      </c>
      <c r="C37" s="7">
        <v>0</v>
      </c>
      <c r="D37" s="8"/>
    </row>
    <row r="38" spans="1:4" ht="27.75" customHeight="1">
      <c r="A38" s="7" t="s">
        <v>2289</v>
      </c>
      <c r="B38" s="7" t="s">
        <v>2257</v>
      </c>
      <c r="C38" s="7">
        <v>0</v>
      </c>
      <c r="D38" s="8"/>
    </row>
    <row r="39" spans="1:4" ht="27.75" customHeight="1">
      <c r="A39" s="7" t="s">
        <v>2290</v>
      </c>
      <c r="B39" s="7" t="s">
        <v>2263</v>
      </c>
      <c r="C39" s="7">
        <v>0</v>
      </c>
      <c r="D39" s="8"/>
    </row>
    <row r="40" spans="1:4" ht="27.75" customHeight="1">
      <c r="A40" s="7" t="s">
        <v>2291</v>
      </c>
      <c r="B40" s="7" t="s">
        <v>2262</v>
      </c>
      <c r="C40" s="7">
        <v>0</v>
      </c>
      <c r="D40" s="8"/>
    </row>
    <row r="41" spans="1:4" ht="27.75" customHeight="1">
      <c r="A41" s="7" t="s">
        <v>2292</v>
      </c>
      <c r="B41" s="7" t="s">
        <v>2256</v>
      </c>
      <c r="C41" s="7">
        <v>0</v>
      </c>
      <c r="D41" s="8"/>
    </row>
    <row r="42" spans="1:4" ht="27.75" customHeight="1">
      <c r="A42" s="7" t="s">
        <v>2293</v>
      </c>
      <c r="B42" s="7" t="s">
        <v>2264</v>
      </c>
      <c r="C42" s="7">
        <v>0</v>
      </c>
      <c r="D42" s="8"/>
    </row>
    <row r="43" spans="1:4" ht="27.75" customHeight="1">
      <c r="A43" s="7" t="s">
        <v>2294</v>
      </c>
      <c r="B43" s="7" t="s">
        <v>2264</v>
      </c>
      <c r="C43" s="7">
        <v>0</v>
      </c>
      <c r="D43" s="8"/>
    </row>
    <row r="44" spans="1:4" ht="27.75" customHeight="1">
      <c r="A44" s="7" t="s">
        <v>2295</v>
      </c>
      <c r="B44" s="7" t="s">
        <v>2264</v>
      </c>
      <c r="C44" s="7">
        <v>0</v>
      </c>
      <c r="D44" s="8"/>
    </row>
    <row r="45" spans="1:4" ht="27.75" customHeight="1">
      <c r="A45" s="7" t="s">
        <v>2296</v>
      </c>
      <c r="B45" s="7" t="s">
        <v>2257</v>
      </c>
      <c r="C45" s="7">
        <v>0</v>
      </c>
      <c r="D45" s="8"/>
    </row>
    <row r="46" spans="1:4" ht="27.75" customHeight="1">
      <c r="A46" s="7" t="s">
        <v>2297</v>
      </c>
      <c r="B46" s="7" t="s">
        <v>2256</v>
      </c>
      <c r="C46" s="7">
        <v>0</v>
      </c>
      <c r="D46" s="8"/>
    </row>
    <row r="47" spans="1:4" ht="27.75" customHeight="1">
      <c r="A47" s="7" t="s">
        <v>2298</v>
      </c>
      <c r="B47" s="7" t="s">
        <v>2266</v>
      </c>
      <c r="C47" s="7">
        <v>0</v>
      </c>
      <c r="D47" s="8"/>
    </row>
    <row r="48" spans="1:4" ht="27.75" customHeight="1">
      <c r="A48" s="7" t="s">
        <v>2299</v>
      </c>
      <c r="B48" s="7" t="s">
        <v>2264</v>
      </c>
      <c r="C48" s="7">
        <v>0</v>
      </c>
      <c r="D48" s="8"/>
    </row>
    <row r="49" spans="1:4" ht="27.75" customHeight="1">
      <c r="A49" s="7" t="s">
        <v>2300</v>
      </c>
      <c r="B49" s="7" t="s">
        <v>2272</v>
      </c>
      <c r="C49" s="7">
        <v>0</v>
      </c>
      <c r="D49" s="8"/>
    </row>
    <row r="50" spans="1:4" ht="27.75" customHeight="1">
      <c r="A50" s="7" t="s">
        <v>2301</v>
      </c>
      <c r="B50" s="7" t="s">
        <v>2266</v>
      </c>
      <c r="C50" s="7">
        <v>0</v>
      </c>
      <c r="D50" s="8"/>
    </row>
    <row r="51" spans="1:4" ht="27.75" customHeight="1">
      <c r="A51" s="7" t="s">
        <v>2302</v>
      </c>
      <c r="B51" s="7" t="s">
        <v>2263</v>
      </c>
      <c r="C51" s="7">
        <v>0</v>
      </c>
      <c r="D51" s="8"/>
    </row>
    <row r="52" spans="1:4" ht="27.75" customHeight="1">
      <c r="A52" s="7" t="s">
        <v>2303</v>
      </c>
      <c r="B52" s="7" t="s">
        <v>2261</v>
      </c>
      <c r="C52" s="7">
        <v>0</v>
      </c>
      <c r="D52" s="8"/>
    </row>
    <row r="53" spans="1:4" ht="27.75" customHeight="1">
      <c r="A53" s="7" t="s">
        <v>2304</v>
      </c>
      <c r="B53" s="7" t="s">
        <v>2264</v>
      </c>
      <c r="C53" s="7">
        <v>0</v>
      </c>
      <c r="D53" s="8"/>
    </row>
    <row r="54" spans="1:4" ht="27.75" customHeight="1">
      <c r="A54" s="7" t="s">
        <v>2305</v>
      </c>
      <c r="B54" s="7" t="s">
        <v>2262</v>
      </c>
      <c r="C54" s="7">
        <v>0</v>
      </c>
      <c r="D54" s="8"/>
    </row>
    <row r="55" spans="1:4" ht="27.75" customHeight="1">
      <c r="A55" s="7" t="s">
        <v>2306</v>
      </c>
      <c r="B55" s="7" t="s">
        <v>2267</v>
      </c>
      <c r="C55" s="7">
        <v>0</v>
      </c>
      <c r="D55" s="8"/>
    </row>
    <row r="56" spans="1:4" ht="27.75" customHeight="1">
      <c r="A56" s="7" t="s">
        <v>2307</v>
      </c>
      <c r="B56" s="7" t="s">
        <v>2258</v>
      </c>
      <c r="C56" s="7">
        <v>0</v>
      </c>
      <c r="D56" s="8"/>
    </row>
    <row r="57" spans="1:4" ht="27.75" customHeight="1">
      <c r="A57" s="7" t="s">
        <v>2308</v>
      </c>
      <c r="B57" s="7" t="s">
        <v>2263</v>
      </c>
      <c r="C57" s="7">
        <v>0</v>
      </c>
      <c r="D57" s="8"/>
    </row>
    <row r="58" spans="1:4" ht="27.75" customHeight="1">
      <c r="A58" s="7" t="s">
        <v>2309</v>
      </c>
      <c r="B58" s="7" t="s">
        <v>2267</v>
      </c>
      <c r="C58" s="7">
        <v>0</v>
      </c>
      <c r="D58" s="8"/>
    </row>
    <row r="59" spans="1:4" ht="27.75" customHeight="1">
      <c r="A59" s="7" t="s">
        <v>2310</v>
      </c>
      <c r="B59" s="7" t="s">
        <v>2266</v>
      </c>
      <c r="C59" s="7">
        <v>0</v>
      </c>
      <c r="D59" s="8"/>
    </row>
    <row r="60" spans="1:4" ht="27.75" customHeight="1">
      <c r="A60" s="7" t="s">
        <v>2311</v>
      </c>
      <c r="B60" s="7" t="s">
        <v>2262</v>
      </c>
      <c r="C60" s="7">
        <v>0</v>
      </c>
      <c r="D60" s="8"/>
    </row>
    <row r="61" spans="1:4" ht="27.75" customHeight="1">
      <c r="A61" s="7" t="s">
        <v>2312</v>
      </c>
      <c r="B61" s="7" t="s">
        <v>2264</v>
      </c>
      <c r="C61" s="7">
        <v>0</v>
      </c>
      <c r="D61" s="8"/>
    </row>
    <row r="62" spans="1:4" ht="27.75" customHeight="1">
      <c r="A62" s="7" t="s">
        <v>2313</v>
      </c>
      <c r="B62" s="7" t="s">
        <v>2265</v>
      </c>
      <c r="C62" s="7">
        <v>0</v>
      </c>
      <c r="D62" s="8"/>
    </row>
    <row r="63" spans="1:4" ht="27.75" customHeight="1">
      <c r="A63" s="7" t="s">
        <v>2314</v>
      </c>
      <c r="B63" s="7" t="s">
        <v>2258</v>
      </c>
      <c r="C63" s="7">
        <v>0</v>
      </c>
      <c r="D63" s="8"/>
    </row>
    <row r="64" spans="1:4" ht="27.75" customHeight="1">
      <c r="A64" s="7" t="s">
        <v>2315</v>
      </c>
      <c r="B64" s="7" t="s">
        <v>2266</v>
      </c>
      <c r="C64" s="7">
        <v>0</v>
      </c>
      <c r="D64" s="8"/>
    </row>
    <row r="65" spans="1:4" ht="27.75" customHeight="1">
      <c r="A65" s="7" t="s">
        <v>2316</v>
      </c>
      <c r="B65" s="7" t="s">
        <v>2267</v>
      </c>
      <c r="C65" s="7">
        <v>0</v>
      </c>
      <c r="D65" s="8"/>
    </row>
    <row r="66" spans="1:4" ht="27.75" customHeight="1">
      <c r="A66" s="7" t="s">
        <v>2317</v>
      </c>
      <c r="B66" s="7" t="s">
        <v>2265</v>
      </c>
      <c r="C66" s="7">
        <v>0</v>
      </c>
      <c r="D66" s="8"/>
    </row>
    <row r="67" spans="1:4" ht="27.75" customHeight="1">
      <c r="A67" s="7" t="s">
        <v>2318</v>
      </c>
      <c r="B67" s="7" t="s">
        <v>2270</v>
      </c>
      <c r="C67" s="7">
        <v>0</v>
      </c>
      <c r="D67" s="8"/>
    </row>
    <row r="68" spans="1:4" ht="27.75" customHeight="1">
      <c r="A68" s="7" t="s">
        <v>2319</v>
      </c>
      <c r="B68" s="7" t="s">
        <v>2261</v>
      </c>
      <c r="C68" s="7">
        <v>0</v>
      </c>
      <c r="D68" s="8"/>
    </row>
    <row r="69" spans="1:4" ht="27.75" customHeight="1">
      <c r="A69" s="7" t="s">
        <v>2320</v>
      </c>
      <c r="B69" s="7" t="s">
        <v>2258</v>
      </c>
      <c r="C69" s="7">
        <v>0</v>
      </c>
      <c r="D69" s="8"/>
    </row>
    <row r="70" spans="1:4" ht="27.75" customHeight="1">
      <c r="A70" s="7" t="s">
        <v>2321</v>
      </c>
      <c r="B70" s="7" t="s">
        <v>2262</v>
      </c>
      <c r="C70" s="7">
        <v>0</v>
      </c>
      <c r="D70" s="8"/>
    </row>
    <row r="71" spans="1:4" ht="27.75" customHeight="1">
      <c r="A71" s="7" t="s">
        <v>2322</v>
      </c>
      <c r="B71" s="7" t="s">
        <v>2259</v>
      </c>
      <c r="C71" s="7">
        <v>0</v>
      </c>
      <c r="D71" s="8"/>
    </row>
    <row r="72" spans="1:4" ht="27.75" customHeight="1">
      <c r="A72" s="7" t="s">
        <v>2323</v>
      </c>
      <c r="B72" s="7" t="s">
        <v>2267</v>
      </c>
      <c r="C72" s="7">
        <v>0</v>
      </c>
      <c r="D72" s="8"/>
    </row>
    <row r="73" spans="1:4" ht="27.75" customHeight="1">
      <c r="A73" s="7" t="s">
        <v>2324</v>
      </c>
      <c r="B73" s="7" t="s">
        <v>2263</v>
      </c>
      <c r="C73" s="7">
        <v>0</v>
      </c>
      <c r="D73" s="8"/>
    </row>
    <row r="74" spans="1:4" ht="27.75" customHeight="1">
      <c r="A74" s="7" t="s">
        <v>2325</v>
      </c>
      <c r="B74" s="7" t="s">
        <v>2262</v>
      </c>
      <c r="C74" s="7">
        <v>0</v>
      </c>
      <c r="D74" s="8"/>
    </row>
    <row r="75" spans="1:4" ht="27.75" customHeight="1">
      <c r="A75" s="7" t="s">
        <v>2326</v>
      </c>
      <c r="B75" s="7" t="s">
        <v>2260</v>
      </c>
      <c r="C75" s="7">
        <v>0</v>
      </c>
      <c r="D75" s="8"/>
    </row>
    <row r="76" spans="1:4" ht="27.75" customHeight="1">
      <c r="A76" s="7" t="s">
        <v>2327</v>
      </c>
      <c r="B76" s="7" t="s">
        <v>2269</v>
      </c>
      <c r="C76" s="7">
        <v>0</v>
      </c>
      <c r="D76" s="8"/>
    </row>
    <row r="77" spans="1:4" ht="27.75" customHeight="1">
      <c r="A77" s="7" t="s">
        <v>2328</v>
      </c>
      <c r="B77" s="7" t="s">
        <v>2258</v>
      </c>
      <c r="C77" s="7">
        <v>0</v>
      </c>
      <c r="D77" s="8"/>
    </row>
    <row r="78" spans="1:4" ht="27.75" customHeight="1">
      <c r="A78" s="7" t="s">
        <v>2329</v>
      </c>
      <c r="B78" s="7" t="s">
        <v>2259</v>
      </c>
      <c r="C78" s="7">
        <v>0</v>
      </c>
      <c r="D78" s="8"/>
    </row>
    <row r="79" spans="1:4" ht="27.75" customHeight="1">
      <c r="A79" s="7" t="s">
        <v>2330</v>
      </c>
      <c r="B79" s="7" t="s">
        <v>2262</v>
      </c>
      <c r="C79" s="7">
        <v>0</v>
      </c>
      <c r="D79" s="8"/>
    </row>
    <row r="80" spans="1:4" ht="27.75" customHeight="1">
      <c r="A80" s="7" t="s">
        <v>2331</v>
      </c>
      <c r="B80" s="7" t="s">
        <v>2262</v>
      </c>
      <c r="C80" s="7">
        <v>0</v>
      </c>
      <c r="D80" s="8"/>
    </row>
    <row r="81" spans="1:4" ht="27.75" customHeight="1">
      <c r="A81" s="7" t="s">
        <v>2332</v>
      </c>
      <c r="B81" s="7" t="s">
        <v>2271</v>
      </c>
      <c r="C81" s="7">
        <v>0</v>
      </c>
      <c r="D81" s="8"/>
    </row>
    <row r="82" spans="1:4" ht="27.75" customHeight="1">
      <c r="A82" s="7" t="s">
        <v>2333</v>
      </c>
      <c r="B82" s="7" t="s">
        <v>2265</v>
      </c>
      <c r="C82" s="7">
        <v>0</v>
      </c>
      <c r="D82" s="8"/>
    </row>
    <row r="83" spans="1:4" ht="27.75" customHeight="1">
      <c r="A83" s="7" t="s">
        <v>2334</v>
      </c>
      <c r="B83" s="7" t="s">
        <v>2260</v>
      </c>
      <c r="C83" s="7">
        <v>0</v>
      </c>
      <c r="D83" s="8"/>
    </row>
    <row r="84" spans="1:4" ht="27.75" customHeight="1">
      <c r="A84" s="7" t="s">
        <v>2335</v>
      </c>
      <c r="B84" s="7" t="s">
        <v>2257</v>
      </c>
      <c r="C84" s="7">
        <v>0</v>
      </c>
      <c r="D84" s="8"/>
    </row>
    <row r="85" spans="1:4" ht="27.75" customHeight="1">
      <c r="A85" s="7" t="s">
        <v>2336</v>
      </c>
      <c r="B85" s="7" t="s">
        <v>2267</v>
      </c>
      <c r="C85" s="7">
        <v>0</v>
      </c>
      <c r="D85" s="8"/>
    </row>
    <row r="86" spans="1:4" ht="27.75" customHeight="1">
      <c r="A86" s="7" t="s">
        <v>2337</v>
      </c>
      <c r="B86" s="7" t="s">
        <v>2265</v>
      </c>
      <c r="C86" s="7">
        <v>0</v>
      </c>
      <c r="D86" s="8"/>
    </row>
    <row r="87" spans="1:4" ht="27.75" customHeight="1">
      <c r="A87" s="7" t="s">
        <v>2338</v>
      </c>
      <c r="B87" s="7" t="s">
        <v>2255</v>
      </c>
      <c r="C87" s="7">
        <v>0</v>
      </c>
      <c r="D87" s="8"/>
    </row>
    <row r="88" spans="1:4" ht="27.75" customHeight="1">
      <c r="A88" s="7" t="s">
        <v>2339</v>
      </c>
      <c r="B88" s="7" t="s">
        <v>2261</v>
      </c>
      <c r="C88" s="7">
        <v>0</v>
      </c>
      <c r="D88" s="8"/>
    </row>
    <row r="89" spans="1:4" ht="27.75" customHeight="1">
      <c r="A89" s="7" t="s">
        <v>2340</v>
      </c>
      <c r="B89" s="7" t="s">
        <v>2261</v>
      </c>
      <c r="C89" s="7">
        <v>0</v>
      </c>
      <c r="D89" s="8"/>
    </row>
    <row r="90" spans="1:4" ht="27.75" customHeight="1">
      <c r="A90" s="7" t="s">
        <v>2341</v>
      </c>
      <c r="B90" s="7" t="s">
        <v>2259</v>
      </c>
      <c r="C90" s="7">
        <v>0</v>
      </c>
      <c r="D90" s="8"/>
    </row>
    <row r="91" spans="1:4" ht="27.75" customHeight="1">
      <c r="A91" s="7" t="s">
        <v>2342</v>
      </c>
      <c r="B91" s="7" t="s">
        <v>2261</v>
      </c>
      <c r="C91" s="7">
        <v>0</v>
      </c>
      <c r="D91" s="8"/>
    </row>
    <row r="92" spans="1:4" ht="27.75" customHeight="1">
      <c r="A92" s="7" t="s">
        <v>2343</v>
      </c>
      <c r="B92" s="7" t="s">
        <v>2260</v>
      </c>
      <c r="C92" s="7">
        <v>0</v>
      </c>
      <c r="D92" s="8"/>
    </row>
    <row r="93" spans="1:4" ht="27.75" customHeight="1">
      <c r="A93" s="7" t="s">
        <v>2344</v>
      </c>
      <c r="B93" s="7">
        <v>0</v>
      </c>
      <c r="C93" s="7">
        <v>0</v>
      </c>
      <c r="D93" s="8"/>
    </row>
    <row r="94" spans="1:4" ht="27.75" customHeight="1">
      <c r="A94" s="7" t="s">
        <v>2345</v>
      </c>
      <c r="B94" s="7" t="s">
        <v>2344</v>
      </c>
      <c r="C94" s="7">
        <v>0</v>
      </c>
      <c r="D94" s="8"/>
    </row>
    <row r="95" spans="1:4" ht="27.75" customHeight="1">
      <c r="A95" s="7" t="s">
        <v>2346</v>
      </c>
      <c r="B95" s="7" t="s">
        <v>2344</v>
      </c>
      <c r="C95" s="7">
        <v>0</v>
      </c>
      <c r="D95" s="8"/>
    </row>
    <row r="96" spans="1:4" ht="27.75" customHeight="1">
      <c r="A96" s="7" t="s">
        <v>2347</v>
      </c>
      <c r="B96" s="7" t="s">
        <v>2344</v>
      </c>
      <c r="C96" s="7">
        <v>0</v>
      </c>
      <c r="D96" s="8"/>
    </row>
    <row r="97" spans="1:4" ht="27.75" customHeight="1">
      <c r="A97" s="7" t="s">
        <v>2348</v>
      </c>
      <c r="B97" s="7" t="s">
        <v>2344</v>
      </c>
      <c r="C97" s="7">
        <v>0</v>
      </c>
      <c r="D97" s="8"/>
    </row>
    <row r="98" spans="1:4" ht="27.75" customHeight="1">
      <c r="A98" s="7" t="s">
        <v>2349</v>
      </c>
      <c r="B98" s="7" t="s">
        <v>2344</v>
      </c>
      <c r="C98" s="7">
        <v>0</v>
      </c>
      <c r="D98" s="8"/>
    </row>
    <row r="99" spans="1:4" ht="27.75" customHeight="1">
      <c r="A99" s="7" t="s">
        <v>2350</v>
      </c>
      <c r="B99" s="7" t="s">
        <v>2344</v>
      </c>
      <c r="C99" s="7">
        <v>0</v>
      </c>
      <c r="D99" s="8"/>
    </row>
    <row r="100" spans="1:4" ht="27.75" customHeight="1">
      <c r="A100" s="7" t="s">
        <v>2351</v>
      </c>
      <c r="B100" s="7" t="s">
        <v>2344</v>
      </c>
      <c r="C100" s="7">
        <v>0</v>
      </c>
      <c r="D100" s="8"/>
    </row>
    <row r="101" spans="1:4" ht="27.75" customHeight="1">
      <c r="A101" s="7" t="s">
        <v>2352</v>
      </c>
      <c r="B101" s="7" t="s">
        <v>2344</v>
      </c>
      <c r="C101" s="7">
        <v>0</v>
      </c>
      <c r="D101" s="8"/>
    </row>
    <row r="102" spans="1:4" ht="27.75" customHeight="1">
      <c r="A102" s="7" t="s">
        <v>2353</v>
      </c>
      <c r="B102" s="7" t="s">
        <v>2344</v>
      </c>
      <c r="C102" s="7">
        <v>0</v>
      </c>
      <c r="D102" s="8"/>
    </row>
    <row r="103" spans="1:4" ht="27.75" customHeight="1">
      <c r="A103" s="7" t="s">
        <v>2354</v>
      </c>
      <c r="B103" s="7">
        <v>0</v>
      </c>
      <c r="C103" s="7">
        <v>0</v>
      </c>
      <c r="D103" s="8"/>
    </row>
    <row r="104" spans="1:4" ht="27.75" customHeight="1">
      <c r="A104" s="7" t="s">
        <v>2355</v>
      </c>
      <c r="B104" s="7" t="s">
        <v>2344</v>
      </c>
      <c r="C104" s="7">
        <v>0</v>
      </c>
      <c r="D104" s="8"/>
    </row>
    <row r="105" spans="1:4" ht="27.75" customHeight="1">
      <c r="A105" s="7" t="s">
        <v>2356</v>
      </c>
      <c r="B105" s="7" t="s">
        <v>2344</v>
      </c>
      <c r="C105" s="7">
        <v>0</v>
      </c>
      <c r="D105" s="8"/>
    </row>
    <row r="106" spans="1:4" ht="27.75" customHeight="1">
      <c r="A106" s="7" t="s">
        <v>2357</v>
      </c>
      <c r="B106" s="7" t="s">
        <v>2344</v>
      </c>
      <c r="C106" s="7">
        <v>0</v>
      </c>
      <c r="D106" s="8"/>
    </row>
    <row r="107" spans="1:4" ht="27.75" customHeight="1">
      <c r="A107" s="7" t="s">
        <v>2358</v>
      </c>
      <c r="B107" s="7" t="s">
        <v>2344</v>
      </c>
      <c r="C107" s="7">
        <v>0</v>
      </c>
      <c r="D107" s="8"/>
    </row>
    <row r="108" spans="1:4" ht="27.75" customHeight="1">
      <c r="A108" s="7" t="s">
        <v>2359</v>
      </c>
      <c r="B108" s="7" t="s">
        <v>2344</v>
      </c>
      <c r="C108" s="7">
        <v>0</v>
      </c>
      <c r="D108" s="8"/>
    </row>
    <row r="109" spans="1:4" ht="27.75" customHeight="1">
      <c r="A109" s="7" t="s">
        <v>2360</v>
      </c>
      <c r="B109" s="7" t="s">
        <v>2344</v>
      </c>
      <c r="C109" s="7">
        <v>0</v>
      </c>
      <c r="D109" s="8"/>
    </row>
    <row r="110" spans="1:4" ht="27.75" customHeight="1">
      <c r="A110" s="7" t="s">
        <v>2361</v>
      </c>
      <c r="B110" s="7" t="s">
        <v>2344</v>
      </c>
      <c r="C110" s="7">
        <v>0</v>
      </c>
      <c r="D110" s="8"/>
    </row>
    <row r="111" spans="1:4" ht="27.75" customHeight="1">
      <c r="A111" s="7" t="s">
        <v>2362</v>
      </c>
      <c r="B111" s="7" t="s">
        <v>2344</v>
      </c>
      <c r="C111" s="7">
        <v>0</v>
      </c>
      <c r="D111" s="8"/>
    </row>
    <row r="112" spans="1:4" ht="27.75" customHeight="1">
      <c r="A112" s="7" t="s">
        <v>2363</v>
      </c>
      <c r="B112" s="7" t="s">
        <v>2344</v>
      </c>
      <c r="C112" s="7">
        <v>0</v>
      </c>
      <c r="D112" s="8"/>
    </row>
    <row r="113" spans="1:4" ht="27.75" customHeight="1">
      <c r="A113" s="7" t="s">
        <v>2364</v>
      </c>
      <c r="B113" s="7" t="s">
        <v>2344</v>
      </c>
      <c r="C113" s="7">
        <v>0</v>
      </c>
      <c r="D113" s="8"/>
    </row>
    <row r="114" spans="1:4" ht="27.75" customHeight="1">
      <c r="A114" s="7" t="s">
        <v>2365</v>
      </c>
      <c r="B114" s="7" t="s">
        <v>2344</v>
      </c>
      <c r="C114" s="7">
        <v>0</v>
      </c>
      <c r="D114" s="8"/>
    </row>
    <row r="115" spans="1:4" ht="27.75" customHeight="1">
      <c r="A115" s="7" t="s">
        <v>2366</v>
      </c>
      <c r="B115" s="7" t="s">
        <v>2350</v>
      </c>
      <c r="C115" s="7">
        <v>0</v>
      </c>
      <c r="D115" s="8"/>
    </row>
    <row r="116" spans="1:4" ht="27.75" customHeight="1">
      <c r="A116" s="7" t="s">
        <v>2367</v>
      </c>
      <c r="B116" s="7" t="s">
        <v>2350</v>
      </c>
      <c r="C116" s="7">
        <v>0</v>
      </c>
      <c r="D116" s="8"/>
    </row>
    <row r="117" spans="1:4" ht="27.75" customHeight="1">
      <c r="A117" s="7" t="s">
        <v>2368</v>
      </c>
      <c r="B117" s="7" t="s">
        <v>2345</v>
      </c>
      <c r="C117" s="7">
        <v>0</v>
      </c>
      <c r="D117" s="8"/>
    </row>
    <row r="118" spans="1:4" ht="27.75" customHeight="1">
      <c r="A118" s="7" t="s">
        <v>2369</v>
      </c>
      <c r="B118" s="7" t="s">
        <v>2345</v>
      </c>
      <c r="C118" s="7">
        <v>0</v>
      </c>
      <c r="D118" s="8"/>
    </row>
    <row r="119" spans="1:4" ht="27.75" customHeight="1">
      <c r="A119" s="7" t="s">
        <v>2370</v>
      </c>
      <c r="B119" s="7" t="s">
        <v>2346</v>
      </c>
      <c r="C119" s="7">
        <v>0</v>
      </c>
      <c r="D119" s="8"/>
    </row>
    <row r="120" spans="1:4" ht="27.75" customHeight="1">
      <c r="A120" s="7" t="s">
        <v>2371</v>
      </c>
      <c r="B120" s="7" t="s">
        <v>2351</v>
      </c>
      <c r="C120" s="7">
        <v>0</v>
      </c>
      <c r="D120" s="8"/>
    </row>
    <row r="121" spans="1:4" ht="27.75" customHeight="1">
      <c r="A121" s="7" t="s">
        <v>2372</v>
      </c>
      <c r="B121" s="7" t="s">
        <v>2345</v>
      </c>
      <c r="C121" s="7">
        <v>0</v>
      </c>
      <c r="D121" s="8"/>
    </row>
    <row r="122" spans="1:4" ht="27.75" customHeight="1">
      <c r="A122" s="7" t="s">
        <v>2373</v>
      </c>
      <c r="B122" s="7" t="s">
        <v>2346</v>
      </c>
      <c r="C122" s="7">
        <v>0</v>
      </c>
      <c r="D122" s="8"/>
    </row>
    <row r="123" spans="1:4" ht="27.75" customHeight="1">
      <c r="A123" s="7" t="s">
        <v>2374</v>
      </c>
      <c r="B123" s="7" t="s">
        <v>2346</v>
      </c>
      <c r="C123" s="7">
        <v>0</v>
      </c>
      <c r="D123" s="8"/>
    </row>
    <row r="124" spans="1:4" ht="27.75" customHeight="1">
      <c r="A124" s="7" t="s">
        <v>2375</v>
      </c>
      <c r="B124" s="7" t="s">
        <v>2347</v>
      </c>
      <c r="C124" s="7">
        <v>0</v>
      </c>
      <c r="D124" s="8"/>
    </row>
    <row r="125" spans="1:4" ht="27.75" customHeight="1">
      <c r="A125" s="7" t="s">
        <v>2376</v>
      </c>
      <c r="B125" s="7" t="s">
        <v>2358</v>
      </c>
      <c r="C125" s="7">
        <v>0</v>
      </c>
      <c r="D125" s="8"/>
    </row>
    <row r="126" spans="1:4" ht="27.75" customHeight="1">
      <c r="A126" s="7" t="s">
        <v>2377</v>
      </c>
      <c r="B126" s="7" t="s">
        <v>2350</v>
      </c>
      <c r="C126" s="7">
        <v>0</v>
      </c>
      <c r="D126" s="8"/>
    </row>
    <row r="127" spans="1:4" ht="27.75" customHeight="1">
      <c r="A127" s="7" t="s">
        <v>2378</v>
      </c>
      <c r="B127" s="7" t="s">
        <v>2351</v>
      </c>
      <c r="C127" s="7">
        <v>0</v>
      </c>
      <c r="D127" s="8"/>
    </row>
    <row r="128" spans="1:4" ht="27.75" customHeight="1">
      <c r="A128" s="7" t="s">
        <v>2379</v>
      </c>
      <c r="B128" s="7" t="s">
        <v>2350</v>
      </c>
      <c r="C128" s="7">
        <v>0</v>
      </c>
      <c r="D128" s="8"/>
    </row>
    <row r="129" spans="1:4" ht="27.75" customHeight="1">
      <c r="A129" s="7" t="s">
        <v>2380</v>
      </c>
      <c r="B129" s="7" t="s">
        <v>2346</v>
      </c>
      <c r="C129" s="7">
        <v>0</v>
      </c>
      <c r="D129" s="8"/>
    </row>
    <row r="130" spans="1:4" ht="27.75" customHeight="1">
      <c r="A130" s="7" t="s">
        <v>2381</v>
      </c>
      <c r="B130" s="7" t="s">
        <v>2363</v>
      </c>
      <c r="C130" s="7">
        <v>0</v>
      </c>
      <c r="D130" s="8"/>
    </row>
    <row r="131" spans="1:4" ht="27.75" customHeight="1">
      <c r="A131" s="7" t="s">
        <v>2382</v>
      </c>
      <c r="B131" s="7" t="s">
        <v>2350</v>
      </c>
      <c r="C131" s="7">
        <v>0</v>
      </c>
      <c r="D131" s="8"/>
    </row>
    <row r="132" spans="1:4" ht="27.75" customHeight="1">
      <c r="A132" s="7" t="s">
        <v>2383</v>
      </c>
      <c r="B132" s="7" t="s">
        <v>2344</v>
      </c>
      <c r="C132" s="7">
        <v>0</v>
      </c>
      <c r="D132" s="8"/>
    </row>
    <row r="133" spans="1:4" ht="27.75" customHeight="1">
      <c r="A133" s="7" t="s">
        <v>2384</v>
      </c>
      <c r="B133" s="7" t="s">
        <v>2351</v>
      </c>
      <c r="C133" s="7">
        <v>0</v>
      </c>
      <c r="D133" s="8"/>
    </row>
    <row r="134" spans="1:4" ht="27.75" customHeight="1">
      <c r="A134" s="7" t="s">
        <v>2385</v>
      </c>
      <c r="B134" s="7" t="s">
        <v>2355</v>
      </c>
      <c r="C134" s="7">
        <v>0</v>
      </c>
      <c r="D134" s="8"/>
    </row>
    <row r="135" spans="1:4" ht="27.75" customHeight="1">
      <c r="A135" s="7" t="s">
        <v>2386</v>
      </c>
      <c r="B135" s="7" t="s">
        <v>2362</v>
      </c>
      <c r="C135" s="7">
        <v>0</v>
      </c>
      <c r="D135" s="8"/>
    </row>
    <row r="136" spans="1:4" ht="27.75" customHeight="1">
      <c r="A136" s="7" t="s">
        <v>2387</v>
      </c>
      <c r="B136" s="7" t="s">
        <v>2350</v>
      </c>
      <c r="C136" s="7">
        <v>0</v>
      </c>
      <c r="D136" s="8"/>
    </row>
    <row r="137" spans="1:4" ht="27.75" customHeight="1">
      <c r="A137" s="7" t="s">
        <v>2388</v>
      </c>
      <c r="B137" s="7" t="s">
        <v>2351</v>
      </c>
      <c r="C137" s="7">
        <v>0</v>
      </c>
      <c r="D137" s="8"/>
    </row>
    <row r="138" spans="1:4" ht="27.75" customHeight="1">
      <c r="A138" s="7" t="s">
        <v>2389</v>
      </c>
      <c r="B138" s="7" t="s">
        <v>2352</v>
      </c>
      <c r="C138" s="7">
        <v>0</v>
      </c>
      <c r="D138" s="8"/>
    </row>
    <row r="139" spans="1:4" ht="27.75" customHeight="1">
      <c r="A139" s="7" t="s">
        <v>2390</v>
      </c>
      <c r="B139" s="7" t="s">
        <v>2352</v>
      </c>
      <c r="C139" s="7">
        <v>0</v>
      </c>
      <c r="D139" s="8"/>
    </row>
    <row r="140" spans="1:4" ht="27.75" customHeight="1">
      <c r="A140" s="7" t="s">
        <v>2391</v>
      </c>
      <c r="B140" s="7" t="s">
        <v>2353</v>
      </c>
      <c r="C140" s="7">
        <v>0</v>
      </c>
      <c r="D140" s="8"/>
    </row>
    <row r="141" spans="1:4" ht="27.75" customHeight="1">
      <c r="A141" s="7" t="s">
        <v>2392</v>
      </c>
      <c r="B141" s="7" t="s">
        <v>2348</v>
      </c>
      <c r="C141" s="7">
        <v>0</v>
      </c>
      <c r="D141" s="8"/>
    </row>
    <row r="142" spans="1:4" ht="27.75" customHeight="1">
      <c r="A142" s="7" t="s">
        <v>2393</v>
      </c>
      <c r="B142" s="7" t="s">
        <v>2354</v>
      </c>
      <c r="C142" s="7">
        <v>0</v>
      </c>
      <c r="D142" s="8"/>
    </row>
    <row r="143" spans="1:4" ht="27.75" customHeight="1">
      <c r="A143" s="7" t="s">
        <v>2394</v>
      </c>
      <c r="B143" s="7" t="s">
        <v>2356</v>
      </c>
      <c r="C143" s="7">
        <v>0</v>
      </c>
      <c r="D143" s="8"/>
    </row>
    <row r="144" spans="1:4" ht="27.75" customHeight="1">
      <c r="A144" s="7" t="s">
        <v>2395</v>
      </c>
      <c r="B144" s="7" t="s">
        <v>2350</v>
      </c>
      <c r="C144" s="7">
        <v>0</v>
      </c>
      <c r="D144" s="8"/>
    </row>
    <row r="145" spans="1:4" ht="27.75" customHeight="1">
      <c r="A145" s="7" t="s">
        <v>2396</v>
      </c>
      <c r="B145" s="7" t="s">
        <v>2365</v>
      </c>
      <c r="C145" s="7">
        <v>0</v>
      </c>
      <c r="D145" s="8"/>
    </row>
    <row r="146" spans="1:4" ht="27.75" customHeight="1">
      <c r="A146" s="7" t="s">
        <v>2397</v>
      </c>
      <c r="B146" s="7" t="s">
        <v>2353</v>
      </c>
      <c r="C146" s="7">
        <v>0</v>
      </c>
      <c r="D146" s="8"/>
    </row>
    <row r="147" spans="1:4" ht="27.75" customHeight="1">
      <c r="A147" s="7" t="s">
        <v>2398</v>
      </c>
      <c r="B147" s="7" t="s">
        <v>2354</v>
      </c>
      <c r="C147" s="7">
        <v>0</v>
      </c>
      <c r="D147" s="8"/>
    </row>
    <row r="148" spans="1:4" ht="27.75" customHeight="1">
      <c r="A148" s="7" t="s">
        <v>2399</v>
      </c>
      <c r="B148" s="7" t="s">
        <v>2352</v>
      </c>
      <c r="C148" s="7">
        <v>0</v>
      </c>
      <c r="D148" s="8"/>
    </row>
    <row r="149" spans="1:4" ht="27.75" customHeight="1">
      <c r="A149" s="7" t="s">
        <v>2400</v>
      </c>
      <c r="B149" s="7" t="s">
        <v>2361</v>
      </c>
      <c r="C149" s="7">
        <v>0</v>
      </c>
      <c r="D149" s="8"/>
    </row>
    <row r="150" spans="1:4" ht="27.75" customHeight="1">
      <c r="A150" s="7" t="s">
        <v>2401</v>
      </c>
      <c r="B150" s="7" t="s">
        <v>2360</v>
      </c>
      <c r="C150" s="7">
        <v>0</v>
      </c>
      <c r="D150" s="8"/>
    </row>
    <row r="151" spans="1:4" ht="27.75" customHeight="1">
      <c r="A151" s="7" t="s">
        <v>2402</v>
      </c>
      <c r="B151" s="7" t="s">
        <v>2345</v>
      </c>
      <c r="C151" s="7">
        <v>0</v>
      </c>
      <c r="D151" s="8"/>
    </row>
    <row r="152" spans="1:4" ht="27.75" customHeight="1">
      <c r="A152" s="7" t="s">
        <v>2403</v>
      </c>
      <c r="B152" s="7" t="s">
        <v>2351</v>
      </c>
      <c r="C152" s="7">
        <v>0</v>
      </c>
      <c r="D152" s="8"/>
    </row>
    <row r="153" spans="1:4" ht="27.75" customHeight="1">
      <c r="A153" s="7" t="s">
        <v>2404</v>
      </c>
      <c r="B153" s="7" t="s">
        <v>2356</v>
      </c>
      <c r="C153" s="7">
        <v>0</v>
      </c>
      <c r="D153" s="8"/>
    </row>
    <row r="154" spans="1:4" ht="27.75" customHeight="1">
      <c r="A154" s="7" t="s">
        <v>2405</v>
      </c>
      <c r="B154" s="7" t="s">
        <v>2346</v>
      </c>
      <c r="C154" s="7">
        <v>0</v>
      </c>
      <c r="D154" s="8"/>
    </row>
    <row r="155" spans="1:4" ht="27.75" customHeight="1">
      <c r="A155" s="7" t="s">
        <v>2406</v>
      </c>
      <c r="B155" s="7" t="s">
        <v>2356</v>
      </c>
      <c r="C155" s="7">
        <v>0</v>
      </c>
      <c r="D155" s="8"/>
    </row>
    <row r="156" spans="1:4" ht="27.75" customHeight="1">
      <c r="A156" s="7" t="s">
        <v>2407</v>
      </c>
      <c r="B156" s="7" t="s">
        <v>2350</v>
      </c>
      <c r="C156" s="7">
        <v>0</v>
      </c>
      <c r="D156" s="8"/>
    </row>
    <row r="157" spans="1:4" ht="27.75" customHeight="1">
      <c r="A157" s="7" t="s">
        <v>2408</v>
      </c>
      <c r="B157" s="7" t="s">
        <v>2351</v>
      </c>
      <c r="C157" s="7">
        <v>0</v>
      </c>
      <c r="D157" s="8"/>
    </row>
    <row r="158" spans="1:4" ht="27.75" customHeight="1">
      <c r="A158" s="7" t="s">
        <v>2409</v>
      </c>
      <c r="B158" s="7" t="s">
        <v>2356</v>
      </c>
      <c r="C158" s="7">
        <v>0</v>
      </c>
      <c r="D158" s="8"/>
    </row>
    <row r="159" spans="1:4" ht="27.75" customHeight="1">
      <c r="A159" s="7" t="s">
        <v>2410</v>
      </c>
      <c r="B159" s="7" t="s">
        <v>2352</v>
      </c>
      <c r="C159" s="7">
        <v>0</v>
      </c>
      <c r="D159" s="8"/>
    </row>
    <row r="160" spans="1:4" ht="27.75" customHeight="1">
      <c r="A160" s="7" t="s">
        <v>2411</v>
      </c>
      <c r="B160" s="7" t="s">
        <v>2359</v>
      </c>
      <c r="C160" s="7">
        <v>0</v>
      </c>
      <c r="D160" s="8"/>
    </row>
    <row r="161" spans="1:4" ht="27.75" customHeight="1">
      <c r="A161" s="7" t="s">
        <v>2412</v>
      </c>
      <c r="B161" s="7" t="s">
        <v>2356</v>
      </c>
      <c r="C161" s="7">
        <v>0</v>
      </c>
      <c r="D161" s="8"/>
    </row>
    <row r="162" spans="1:4" ht="27.75" customHeight="1">
      <c r="A162" s="7" t="s">
        <v>2413</v>
      </c>
      <c r="B162" s="7" t="s">
        <v>2356</v>
      </c>
      <c r="C162" s="7">
        <v>0</v>
      </c>
      <c r="D162" s="8"/>
    </row>
    <row r="163" spans="1:4" ht="27.75" customHeight="1">
      <c r="A163" s="7" t="s">
        <v>2414</v>
      </c>
      <c r="B163" s="7" t="s">
        <v>2357</v>
      </c>
      <c r="C163" s="7">
        <v>0</v>
      </c>
      <c r="D163" s="8"/>
    </row>
    <row r="164" spans="1:4" ht="27.75" customHeight="1">
      <c r="A164" s="7" t="s">
        <v>2415</v>
      </c>
      <c r="B164" s="7" t="s">
        <v>2346</v>
      </c>
      <c r="C164" s="7">
        <v>0</v>
      </c>
      <c r="D164" s="8"/>
    </row>
    <row r="165" spans="1:4" ht="27.75" customHeight="1">
      <c r="A165" s="7" t="s">
        <v>2416</v>
      </c>
      <c r="B165" s="7" t="s">
        <v>2353</v>
      </c>
      <c r="C165" s="7">
        <v>0</v>
      </c>
      <c r="D165" s="8"/>
    </row>
    <row r="166" spans="1:4" ht="27.75" customHeight="1">
      <c r="A166" s="7" t="s">
        <v>2417</v>
      </c>
      <c r="B166" s="7" t="s">
        <v>2353</v>
      </c>
      <c r="C166" s="7">
        <v>0</v>
      </c>
      <c r="D166" s="8"/>
    </row>
    <row r="167" spans="1:4" ht="27.75" customHeight="1">
      <c r="A167" s="7" t="s">
        <v>2418</v>
      </c>
      <c r="B167" s="7" t="s">
        <v>2345</v>
      </c>
      <c r="C167" s="7">
        <v>0</v>
      </c>
      <c r="D167" s="8"/>
    </row>
    <row r="168" spans="1:4" ht="27.75" customHeight="1">
      <c r="A168" s="7" t="s">
        <v>2419</v>
      </c>
      <c r="B168" s="7" t="s">
        <v>2345</v>
      </c>
      <c r="C168" s="7">
        <v>0</v>
      </c>
      <c r="D168" s="8"/>
    </row>
    <row r="169" spans="1:4" ht="27.75" customHeight="1">
      <c r="A169" s="7" t="s">
        <v>2420</v>
      </c>
      <c r="B169" s="7" t="s">
        <v>2351</v>
      </c>
      <c r="C169" s="7">
        <v>0</v>
      </c>
      <c r="D169" s="8"/>
    </row>
    <row r="170" spans="1:4" ht="27.75" customHeight="1">
      <c r="A170" s="7" t="s">
        <v>2421</v>
      </c>
      <c r="B170" s="7" t="s">
        <v>2356</v>
      </c>
      <c r="C170" s="7">
        <v>0</v>
      </c>
      <c r="D170" s="8"/>
    </row>
    <row r="171" spans="1:4" ht="27.75" customHeight="1">
      <c r="A171" s="7" t="s">
        <v>2422</v>
      </c>
      <c r="B171" s="7" t="s">
        <v>2351</v>
      </c>
      <c r="C171" s="7">
        <v>0</v>
      </c>
      <c r="D171" s="8"/>
    </row>
    <row r="172" spans="1:4" ht="27.75" customHeight="1">
      <c r="A172" s="7" t="s">
        <v>2423</v>
      </c>
      <c r="B172" s="7" t="s">
        <v>2346</v>
      </c>
      <c r="C172" s="7">
        <v>0</v>
      </c>
      <c r="D172" s="8"/>
    </row>
    <row r="173" spans="1:4" ht="27.75" customHeight="1">
      <c r="A173" s="7" t="s">
        <v>2424</v>
      </c>
      <c r="B173" s="7" t="s">
        <v>2364</v>
      </c>
      <c r="C173" s="7">
        <v>0</v>
      </c>
      <c r="D173" s="8"/>
    </row>
    <row r="174" spans="1:4" ht="27.75" customHeight="1">
      <c r="A174" s="7" t="s">
        <v>2425</v>
      </c>
      <c r="B174" s="7" t="s">
        <v>2356</v>
      </c>
      <c r="C174" s="7">
        <v>0</v>
      </c>
      <c r="D174" s="8"/>
    </row>
    <row r="175" spans="1:4" ht="27.75" customHeight="1">
      <c r="A175" s="7" t="s">
        <v>2426</v>
      </c>
      <c r="B175" s="7">
        <v>0</v>
      </c>
      <c r="C175" s="7">
        <v>0</v>
      </c>
      <c r="D175" s="8"/>
    </row>
    <row r="176" spans="1:4" ht="27.75" customHeight="1">
      <c r="A176" s="7" t="s">
        <v>2427</v>
      </c>
      <c r="B176" s="7">
        <v>0</v>
      </c>
      <c r="C176" s="7">
        <v>0</v>
      </c>
      <c r="D176" s="8"/>
    </row>
    <row r="177" spans="1:4" ht="27.75" customHeight="1">
      <c r="A177" s="7" t="s">
        <v>2428</v>
      </c>
      <c r="B177" s="7" t="s">
        <v>2427</v>
      </c>
      <c r="C177" s="7">
        <v>0</v>
      </c>
      <c r="D177" s="8"/>
    </row>
    <row r="178" spans="1:4" ht="27.75" customHeight="1">
      <c r="A178" s="7" t="s">
        <v>2429</v>
      </c>
      <c r="B178" s="7" t="s">
        <v>2427</v>
      </c>
      <c r="C178" s="7">
        <v>0</v>
      </c>
      <c r="D178" s="8"/>
    </row>
    <row r="179" spans="1:4" ht="27.75" customHeight="1">
      <c r="A179" s="7" t="s">
        <v>2430</v>
      </c>
      <c r="B179" s="7" t="s">
        <v>2427</v>
      </c>
      <c r="C179" s="7">
        <v>0</v>
      </c>
      <c r="D179" s="8"/>
    </row>
    <row r="180" spans="1:4" ht="27.75" customHeight="1">
      <c r="A180" s="7" t="s">
        <v>2431</v>
      </c>
      <c r="B180" s="7" t="s">
        <v>2426</v>
      </c>
      <c r="C180" s="7">
        <v>0</v>
      </c>
      <c r="D180" s="8"/>
    </row>
    <row r="181" spans="1:4" ht="27.75" customHeight="1">
      <c r="A181" s="7" t="s">
        <v>2432</v>
      </c>
      <c r="B181" s="7" t="s">
        <v>2426</v>
      </c>
      <c r="C181" s="7">
        <v>0</v>
      </c>
      <c r="D181" s="8"/>
    </row>
    <row r="182" spans="1:4" ht="27.75" customHeight="1">
      <c r="A182" s="7" t="s">
        <v>2433</v>
      </c>
      <c r="B182" s="7" t="s">
        <v>2426</v>
      </c>
      <c r="C182" s="7">
        <v>0</v>
      </c>
      <c r="D182" s="8"/>
    </row>
    <row r="183" spans="1:4" ht="27.75" customHeight="1">
      <c r="A183" s="7" t="s">
        <v>2434</v>
      </c>
      <c r="B183" s="7" t="s">
        <v>2427</v>
      </c>
      <c r="C183" s="7">
        <v>0</v>
      </c>
      <c r="D183" s="8"/>
    </row>
    <row r="184" spans="1:4" ht="27.75" customHeight="1">
      <c r="A184" s="7" t="s">
        <v>2435</v>
      </c>
      <c r="B184" s="7" t="s">
        <v>2427</v>
      </c>
      <c r="C184" s="7">
        <v>0</v>
      </c>
      <c r="D184" s="8"/>
    </row>
    <row r="185" spans="1:4" ht="27.75" customHeight="1">
      <c r="A185" s="7" t="s">
        <v>2436</v>
      </c>
      <c r="B185" s="7" t="s">
        <v>2427</v>
      </c>
      <c r="C185" s="7">
        <v>0</v>
      </c>
      <c r="D185" s="8"/>
    </row>
    <row r="186" spans="1:4" ht="27.75" customHeight="1">
      <c r="A186" s="7" t="s">
        <v>2437</v>
      </c>
      <c r="B186" s="7" t="s">
        <v>2427</v>
      </c>
      <c r="C186" s="7">
        <v>0</v>
      </c>
      <c r="D186" s="8"/>
    </row>
    <row r="187" spans="1:4" ht="27.75" customHeight="1">
      <c r="A187" s="7" t="s">
        <v>2438</v>
      </c>
      <c r="B187" s="7" t="s">
        <v>2427</v>
      </c>
      <c r="C187" s="7">
        <v>0</v>
      </c>
      <c r="D187" s="8"/>
    </row>
    <row r="188" spans="1:4" ht="27.75" customHeight="1">
      <c r="A188" s="7" t="s">
        <v>2439</v>
      </c>
      <c r="B188" s="7" t="s">
        <v>2427</v>
      </c>
      <c r="C188" s="7">
        <v>0</v>
      </c>
      <c r="D188" s="8"/>
    </row>
    <row r="189" spans="1:4" ht="27.75" customHeight="1">
      <c r="A189" s="7" t="s">
        <v>2440</v>
      </c>
      <c r="B189" s="7" t="s">
        <v>2427</v>
      </c>
      <c r="C189" s="7">
        <v>0</v>
      </c>
      <c r="D189" s="8"/>
    </row>
    <row r="190" spans="1:4" ht="27.75" customHeight="1">
      <c r="A190" s="7" t="s">
        <v>2441</v>
      </c>
      <c r="B190" s="7" t="s">
        <v>2426</v>
      </c>
      <c r="C190" s="7">
        <v>0</v>
      </c>
      <c r="D190" s="8"/>
    </row>
    <row r="191" spans="1:4" ht="27.75" customHeight="1">
      <c r="A191" s="7" t="s">
        <v>2442</v>
      </c>
      <c r="B191" s="7" t="s">
        <v>2426</v>
      </c>
      <c r="C191" s="7">
        <v>0</v>
      </c>
      <c r="D191" s="8"/>
    </row>
    <row r="192" spans="1:4" ht="27.75" customHeight="1">
      <c r="A192" s="7" t="s">
        <v>2443</v>
      </c>
      <c r="B192" s="7" t="s">
        <v>2426</v>
      </c>
      <c r="C192" s="7">
        <v>0</v>
      </c>
      <c r="D192" s="8"/>
    </row>
    <row r="193" spans="1:4" ht="27.75" customHeight="1">
      <c r="A193" s="7" t="s">
        <v>2444</v>
      </c>
      <c r="B193" s="7" t="s">
        <v>2436</v>
      </c>
      <c r="C193" s="7">
        <v>0</v>
      </c>
      <c r="D193" s="8"/>
    </row>
    <row r="194" spans="1:4" ht="27.75" customHeight="1">
      <c r="A194" s="7" t="s">
        <v>2445</v>
      </c>
      <c r="B194" s="7" t="s">
        <v>2428</v>
      </c>
      <c r="C194" s="7">
        <v>0</v>
      </c>
      <c r="D194" s="8"/>
    </row>
    <row r="195" spans="1:4" ht="27.75" customHeight="1">
      <c r="A195" s="7" t="s">
        <v>2446</v>
      </c>
      <c r="B195" s="7" t="s">
        <v>2426</v>
      </c>
      <c r="C195" s="7">
        <v>0</v>
      </c>
      <c r="D195" s="8"/>
    </row>
    <row r="196" spans="1:4" ht="27.75" customHeight="1">
      <c r="A196" s="7" t="s">
        <v>2447</v>
      </c>
      <c r="B196" s="7" t="s">
        <v>2431</v>
      </c>
      <c r="C196" s="7">
        <v>0</v>
      </c>
      <c r="D196" s="8"/>
    </row>
    <row r="197" spans="1:4" ht="27.75" customHeight="1">
      <c r="A197" s="7" t="s">
        <v>2448</v>
      </c>
      <c r="B197" s="7" t="s">
        <v>2429</v>
      </c>
      <c r="C197" s="7">
        <v>0</v>
      </c>
      <c r="D197" s="8"/>
    </row>
    <row r="198" spans="1:4" ht="27.75" customHeight="1">
      <c r="A198" s="7" t="s">
        <v>2449</v>
      </c>
      <c r="B198" s="7" t="s">
        <v>2430</v>
      </c>
      <c r="C198" s="7">
        <v>0</v>
      </c>
      <c r="D198" s="8"/>
    </row>
    <row r="199" spans="1:4" ht="27.75" customHeight="1">
      <c r="A199" s="7" t="s">
        <v>2450</v>
      </c>
      <c r="B199" s="7" t="s">
        <v>2431</v>
      </c>
      <c r="C199" s="7">
        <v>0</v>
      </c>
      <c r="D199" s="8"/>
    </row>
    <row r="200" spans="1:4" ht="27.75" customHeight="1">
      <c r="A200" s="7" t="s">
        <v>2451</v>
      </c>
      <c r="B200" s="7" t="s">
        <v>2430</v>
      </c>
      <c r="C200" s="7">
        <v>0</v>
      </c>
      <c r="D200" s="8"/>
    </row>
    <row r="201" spans="1:4" ht="27.75" customHeight="1">
      <c r="A201" s="7" t="s">
        <v>2452</v>
      </c>
      <c r="B201" s="7" t="s">
        <v>2433</v>
      </c>
      <c r="C201" s="7">
        <v>0</v>
      </c>
      <c r="D201" s="8"/>
    </row>
    <row r="202" spans="1:4" ht="27.75" customHeight="1">
      <c r="A202" s="7" t="s">
        <v>2453</v>
      </c>
      <c r="B202" s="7" t="s">
        <v>2428</v>
      </c>
      <c r="C202" s="7">
        <v>0</v>
      </c>
      <c r="D202" s="8"/>
    </row>
    <row r="203" spans="1:4" ht="27.75" customHeight="1">
      <c r="A203" s="7" t="s">
        <v>2454</v>
      </c>
      <c r="B203" s="7" t="s">
        <v>2433</v>
      </c>
      <c r="C203" s="7">
        <v>0</v>
      </c>
      <c r="D203" s="8"/>
    </row>
    <row r="204" spans="1:4" ht="27.75" customHeight="1">
      <c r="A204" s="7" t="s">
        <v>2455</v>
      </c>
      <c r="B204" s="7" t="s">
        <v>2432</v>
      </c>
      <c r="C204" s="7">
        <v>0</v>
      </c>
      <c r="D204" s="8"/>
    </row>
    <row r="205" spans="1:4" ht="27.75" customHeight="1">
      <c r="A205" s="7" t="s">
        <v>2456</v>
      </c>
      <c r="B205" s="7" t="s">
        <v>2432</v>
      </c>
      <c r="C205" s="7">
        <v>0</v>
      </c>
      <c r="D205" s="8"/>
    </row>
    <row r="206" spans="1:4" ht="27.75" customHeight="1">
      <c r="A206" s="7" t="s">
        <v>2457</v>
      </c>
      <c r="B206" s="7" t="s">
        <v>2428</v>
      </c>
      <c r="C206" s="7">
        <v>0</v>
      </c>
      <c r="D206" s="8"/>
    </row>
    <row r="207" spans="1:4" ht="27.75" customHeight="1">
      <c r="A207" s="7" t="s">
        <v>2458</v>
      </c>
      <c r="B207" s="7" t="s">
        <v>2430</v>
      </c>
      <c r="C207" s="7">
        <v>0</v>
      </c>
      <c r="D207" s="8"/>
    </row>
    <row r="208" spans="1:4" ht="27.75" customHeight="1">
      <c r="A208" s="7" t="s">
        <v>2459</v>
      </c>
      <c r="B208" s="7" t="s">
        <v>2435</v>
      </c>
      <c r="C208" s="7">
        <v>0</v>
      </c>
      <c r="D208" s="8"/>
    </row>
    <row r="209" spans="1:4" ht="27.75" customHeight="1">
      <c r="A209" s="7" t="s">
        <v>2460</v>
      </c>
      <c r="B209" s="7" t="s">
        <v>2436</v>
      </c>
      <c r="C209" s="7">
        <v>0</v>
      </c>
      <c r="D209" s="8"/>
    </row>
    <row r="210" spans="1:4" ht="27.75" customHeight="1">
      <c r="A210" s="7" t="s">
        <v>2461</v>
      </c>
      <c r="B210" s="7" t="s">
        <v>2435</v>
      </c>
      <c r="C210" s="7">
        <v>3.0937473030510705</v>
      </c>
      <c r="D210" s="8"/>
    </row>
    <row r="211" spans="1:4" ht="27.75" customHeight="1">
      <c r="A211" s="7" t="s">
        <v>2462</v>
      </c>
      <c r="B211" s="7" t="s">
        <v>2437</v>
      </c>
      <c r="C211" s="7">
        <v>0</v>
      </c>
      <c r="D211" s="8"/>
    </row>
    <row r="212" spans="1:4" ht="27.75" customHeight="1">
      <c r="A212" s="7" t="s">
        <v>2463</v>
      </c>
      <c r="B212" s="7" t="s">
        <v>2427</v>
      </c>
      <c r="C212" s="7">
        <v>0</v>
      </c>
      <c r="D212" s="8"/>
    </row>
    <row r="213" spans="1:4" ht="27.75" customHeight="1">
      <c r="A213" s="7" t="s">
        <v>2464</v>
      </c>
      <c r="B213" s="7" t="s">
        <v>2429</v>
      </c>
      <c r="C213" s="7">
        <v>0</v>
      </c>
      <c r="D213" s="8"/>
    </row>
    <row r="214" spans="1:4" ht="27.75" customHeight="1">
      <c r="A214" s="7" t="s">
        <v>2465</v>
      </c>
      <c r="B214" s="7" t="s">
        <v>2428</v>
      </c>
      <c r="C214" s="7">
        <v>0</v>
      </c>
      <c r="D214" s="8"/>
    </row>
    <row r="215" spans="1:4" ht="27.75" customHeight="1">
      <c r="A215" s="7" t="s">
        <v>2466</v>
      </c>
      <c r="B215" s="7" t="s">
        <v>2429</v>
      </c>
      <c r="C215" s="7">
        <v>0</v>
      </c>
      <c r="D215" s="8"/>
    </row>
    <row r="216" spans="1:4" ht="27.75" customHeight="1">
      <c r="A216" s="7" t="s">
        <v>2467</v>
      </c>
      <c r="B216" s="7" t="s">
        <v>2441</v>
      </c>
      <c r="C216" s="7">
        <v>0</v>
      </c>
      <c r="D216" s="8"/>
    </row>
    <row r="217" spans="1:4" ht="27.75" customHeight="1">
      <c r="A217" s="7" t="s">
        <v>2468</v>
      </c>
      <c r="B217" s="7" t="s">
        <v>2432</v>
      </c>
      <c r="C217" s="7">
        <v>0</v>
      </c>
      <c r="D217" s="8"/>
    </row>
    <row r="218" spans="1:4" ht="27.75" customHeight="1">
      <c r="A218" s="7" t="s">
        <v>2469</v>
      </c>
      <c r="B218" s="7" t="s">
        <v>2437</v>
      </c>
      <c r="C218" s="7">
        <v>0</v>
      </c>
      <c r="D218" s="8"/>
    </row>
    <row r="219" spans="1:4" ht="27.75" customHeight="1">
      <c r="A219" s="7" t="s">
        <v>2470</v>
      </c>
      <c r="B219" s="7" t="s">
        <v>2434</v>
      </c>
      <c r="C219" s="7">
        <v>0</v>
      </c>
      <c r="D219" s="8"/>
    </row>
    <row r="220" spans="1:4" ht="27.75" customHeight="1">
      <c r="A220" s="7" t="s">
        <v>2471</v>
      </c>
      <c r="B220" s="7" t="s">
        <v>2434</v>
      </c>
      <c r="C220" s="7">
        <v>0</v>
      </c>
      <c r="D220" s="8"/>
    </row>
    <row r="221" spans="1:4" ht="27.75" customHeight="1">
      <c r="A221" s="7" t="s">
        <v>2472</v>
      </c>
      <c r="B221" s="7" t="s">
        <v>2430</v>
      </c>
      <c r="C221" s="7">
        <v>0</v>
      </c>
      <c r="D221" s="8"/>
    </row>
    <row r="222" spans="1:4" ht="27.75" customHeight="1">
      <c r="A222" s="7" t="s">
        <v>2473</v>
      </c>
      <c r="B222" s="7" t="s">
        <v>2428</v>
      </c>
      <c r="C222" s="7">
        <v>0</v>
      </c>
      <c r="D222" s="8"/>
    </row>
    <row r="223" spans="1:4" ht="27.75" customHeight="1">
      <c r="A223" s="7" t="s">
        <v>2474</v>
      </c>
      <c r="B223" s="7" t="s">
        <v>2435</v>
      </c>
      <c r="C223" s="7">
        <v>0</v>
      </c>
      <c r="D223" s="8"/>
    </row>
    <row r="224" spans="1:4" ht="27.75" customHeight="1">
      <c r="A224" s="7" t="s">
        <v>2475</v>
      </c>
      <c r="B224" s="7" t="s">
        <v>2436</v>
      </c>
      <c r="C224" s="7">
        <v>0</v>
      </c>
      <c r="D224" s="8"/>
    </row>
    <row r="225" spans="1:4" ht="27.75" customHeight="1">
      <c r="A225" s="7" t="s">
        <v>2476</v>
      </c>
      <c r="B225" s="7" t="s">
        <v>2430</v>
      </c>
      <c r="C225" s="7">
        <v>0</v>
      </c>
      <c r="D225" s="8"/>
    </row>
    <row r="226" spans="1:4" ht="27.75" customHeight="1">
      <c r="A226" s="7" t="s">
        <v>2477</v>
      </c>
      <c r="B226" s="7" t="s">
        <v>2440</v>
      </c>
      <c r="C226" s="7">
        <v>0</v>
      </c>
      <c r="D226" s="8"/>
    </row>
    <row r="227" spans="1:4" ht="27.75" customHeight="1">
      <c r="A227" s="7" t="s">
        <v>2478</v>
      </c>
      <c r="B227" s="7" t="s">
        <v>2430</v>
      </c>
      <c r="C227" s="7">
        <v>0</v>
      </c>
      <c r="D227" s="8"/>
    </row>
    <row r="228" spans="1:4" ht="27.75" customHeight="1">
      <c r="A228" s="7" t="s">
        <v>2479</v>
      </c>
      <c r="B228" s="7" t="s">
        <v>2437</v>
      </c>
      <c r="C228" s="7">
        <v>0</v>
      </c>
      <c r="D228" s="8"/>
    </row>
    <row r="229" spans="1:4" ht="27.75" customHeight="1">
      <c r="A229" s="7" t="s">
        <v>2480</v>
      </c>
      <c r="B229" s="7" t="s">
        <v>2439</v>
      </c>
      <c r="C229" s="7">
        <v>0</v>
      </c>
      <c r="D229" s="8"/>
    </row>
    <row r="230" spans="1:4" ht="27.75" customHeight="1">
      <c r="A230" s="7" t="s">
        <v>2481</v>
      </c>
      <c r="B230" s="7" t="s">
        <v>2429</v>
      </c>
      <c r="C230" s="7">
        <v>0</v>
      </c>
      <c r="D230" s="8"/>
    </row>
    <row r="231" spans="1:4" ht="27.75" customHeight="1">
      <c r="A231" s="7" t="s">
        <v>2482</v>
      </c>
      <c r="B231" s="7" t="s">
        <v>2428</v>
      </c>
      <c r="C231" s="7">
        <v>0</v>
      </c>
      <c r="D231" s="8"/>
    </row>
    <row r="232" spans="1:4" ht="27.75" customHeight="1">
      <c r="A232" s="7" t="s">
        <v>2483</v>
      </c>
      <c r="B232" s="7" t="s">
        <v>2437</v>
      </c>
      <c r="C232" s="7">
        <v>0</v>
      </c>
      <c r="D232" s="8"/>
    </row>
    <row r="233" spans="1:4" ht="27.75" customHeight="1">
      <c r="A233" s="7" t="s">
        <v>2484</v>
      </c>
      <c r="B233" s="7" t="s">
        <v>2434</v>
      </c>
      <c r="C233" s="7">
        <v>0</v>
      </c>
      <c r="D233" s="8"/>
    </row>
    <row r="234" spans="1:4" ht="27.75" customHeight="1">
      <c r="A234" s="7" t="s">
        <v>2485</v>
      </c>
      <c r="B234" s="7" t="s">
        <v>2429</v>
      </c>
      <c r="C234" s="7">
        <v>0</v>
      </c>
      <c r="D234" s="8"/>
    </row>
    <row r="235" spans="1:4" ht="27.75" customHeight="1">
      <c r="A235" s="7" t="s">
        <v>2485</v>
      </c>
      <c r="B235" s="7" t="s">
        <v>2429</v>
      </c>
      <c r="C235" s="7">
        <v>0</v>
      </c>
      <c r="D235" s="8"/>
    </row>
    <row r="236" spans="1:4" ht="27.75" customHeight="1">
      <c r="A236" s="7" t="s">
        <v>2486</v>
      </c>
      <c r="B236" s="7" t="s">
        <v>2429</v>
      </c>
      <c r="C236" s="7">
        <v>0</v>
      </c>
      <c r="D236" s="8"/>
    </row>
    <row r="237" spans="1:4" ht="27.75" customHeight="1">
      <c r="A237" s="7" t="s">
        <v>2487</v>
      </c>
      <c r="B237" s="7" t="s">
        <v>2443</v>
      </c>
      <c r="C237" s="7">
        <v>0</v>
      </c>
      <c r="D237" s="8"/>
    </row>
    <row r="238" spans="1:4" ht="27.75" customHeight="1">
      <c r="A238" s="7" t="s">
        <v>2488</v>
      </c>
      <c r="B238" s="7" t="s">
        <v>2437</v>
      </c>
      <c r="C238" s="7">
        <v>0</v>
      </c>
      <c r="D238" s="8"/>
    </row>
    <row r="239" spans="1:4" ht="27.75" customHeight="1">
      <c r="A239" s="7" t="s">
        <v>2489</v>
      </c>
      <c r="B239" s="7" t="s">
        <v>2427</v>
      </c>
      <c r="C239" s="7">
        <v>0</v>
      </c>
      <c r="D239" s="8"/>
    </row>
    <row r="240" spans="1:4" ht="27.75" customHeight="1">
      <c r="A240" s="7" t="s">
        <v>2490</v>
      </c>
      <c r="B240" s="7" t="s">
        <v>2428</v>
      </c>
      <c r="C240" s="7">
        <v>0</v>
      </c>
      <c r="D240" s="8"/>
    </row>
    <row r="241" spans="1:4" ht="27.75" customHeight="1">
      <c r="A241" s="7" t="s">
        <v>2491</v>
      </c>
      <c r="B241" s="7" t="s">
        <v>2437</v>
      </c>
      <c r="C241" s="7">
        <v>0</v>
      </c>
      <c r="D241" s="8"/>
    </row>
    <row r="242" spans="1:4" ht="27.75" customHeight="1">
      <c r="A242" s="7" t="s">
        <v>2492</v>
      </c>
      <c r="B242" s="7" t="s">
        <v>2442</v>
      </c>
      <c r="C242" s="7">
        <v>0</v>
      </c>
      <c r="D242" s="8"/>
    </row>
    <row r="243" spans="1:4" ht="27.75" customHeight="1">
      <c r="A243" s="7" t="s">
        <v>2493</v>
      </c>
      <c r="B243" s="7" t="s">
        <v>2437</v>
      </c>
      <c r="C243" s="7">
        <v>0</v>
      </c>
      <c r="D243" s="8"/>
    </row>
    <row r="244" spans="1:4" ht="27.75" customHeight="1">
      <c r="A244" s="7" t="s">
        <v>2494</v>
      </c>
      <c r="B244" s="7" t="s">
        <v>2431</v>
      </c>
      <c r="C244" s="7">
        <v>0</v>
      </c>
      <c r="D244" s="8"/>
    </row>
    <row r="245" spans="1:4" ht="27.75" customHeight="1">
      <c r="A245" s="7" t="s">
        <v>2495</v>
      </c>
      <c r="B245" s="7" t="s">
        <v>2432</v>
      </c>
      <c r="C245" s="7">
        <v>0</v>
      </c>
      <c r="D245" s="8"/>
    </row>
    <row r="246" spans="1:4" ht="27.75" customHeight="1">
      <c r="A246" s="7" t="s">
        <v>2496</v>
      </c>
      <c r="B246" s="7">
        <v>0</v>
      </c>
      <c r="C246" s="7">
        <v>0</v>
      </c>
      <c r="D246" s="8"/>
    </row>
    <row r="247" spans="1:4" ht="27.75" customHeight="1">
      <c r="A247" s="7" t="s">
        <v>2497</v>
      </c>
      <c r="B247" s="7" t="s">
        <v>2496</v>
      </c>
      <c r="C247" s="7">
        <v>0</v>
      </c>
      <c r="D247" s="8"/>
    </row>
    <row r="248" spans="1:4" ht="27.75" customHeight="1">
      <c r="A248" s="7" t="s">
        <v>2498</v>
      </c>
      <c r="B248" s="7" t="s">
        <v>2496</v>
      </c>
      <c r="C248" s="7">
        <v>4.8116474994895864</v>
      </c>
      <c r="D248" s="8"/>
    </row>
    <row r="249" spans="1:4" ht="27.75" customHeight="1">
      <c r="A249" s="7" t="s">
        <v>2499</v>
      </c>
      <c r="B249" s="7" t="s">
        <v>2496</v>
      </c>
      <c r="C249" s="7">
        <v>1.3211539438190165</v>
      </c>
      <c r="D249" s="8"/>
    </row>
    <row r="250" spans="1:4" ht="27.75" customHeight="1">
      <c r="A250" s="7" t="s">
        <v>2500</v>
      </c>
      <c r="B250" s="7" t="s">
        <v>2496</v>
      </c>
      <c r="C250" s="7">
        <v>0</v>
      </c>
      <c r="D250" s="8"/>
    </row>
    <row r="251" spans="1:4" ht="27.75" customHeight="1">
      <c r="A251" s="7" t="s">
        <v>2501</v>
      </c>
      <c r="B251" s="7" t="s">
        <v>2496</v>
      </c>
      <c r="C251" s="7">
        <v>0</v>
      </c>
      <c r="D251" s="8"/>
    </row>
    <row r="252" spans="1:4" ht="27.75" customHeight="1">
      <c r="A252" s="7" t="s">
        <v>2502</v>
      </c>
      <c r="B252" s="7" t="s">
        <v>2496</v>
      </c>
      <c r="C252" s="7">
        <v>0</v>
      </c>
      <c r="D252" s="8"/>
    </row>
    <row r="253" spans="1:4" ht="27.75" customHeight="1">
      <c r="A253" s="7" t="s">
        <v>2503</v>
      </c>
      <c r="B253" s="7" t="s">
        <v>2496</v>
      </c>
      <c r="C253" s="7">
        <v>0</v>
      </c>
      <c r="D253" s="8"/>
    </row>
    <row r="254" spans="1:4" ht="27.75" customHeight="1">
      <c r="A254" s="7" t="s">
        <v>2504</v>
      </c>
      <c r="B254" s="7" t="s">
        <v>2496</v>
      </c>
      <c r="C254" s="7">
        <v>0</v>
      </c>
      <c r="D254" s="8"/>
    </row>
    <row r="255" spans="1:4" ht="27.75" customHeight="1">
      <c r="A255" s="7" t="s">
        <v>2505</v>
      </c>
      <c r="B255" s="7" t="s">
        <v>2496</v>
      </c>
      <c r="C255" s="7">
        <v>2.9049386728390512</v>
      </c>
      <c r="D255" s="8"/>
    </row>
    <row r="256" spans="1:4" ht="27.75" customHeight="1">
      <c r="A256" s="7" t="s">
        <v>2506</v>
      </c>
      <c r="B256" s="7" t="s">
        <v>2496</v>
      </c>
      <c r="C256" s="7">
        <v>4.2539658960530895</v>
      </c>
      <c r="D256" s="8"/>
    </row>
    <row r="257" spans="1:4" ht="27.75" customHeight="1">
      <c r="A257" s="7" t="s">
        <v>2507</v>
      </c>
      <c r="B257" s="7" t="s">
        <v>2496</v>
      </c>
      <c r="C257" s="7">
        <v>3.8795665276887754</v>
      </c>
      <c r="D257" s="8"/>
    </row>
    <row r="258" spans="1:4" ht="27.75" customHeight="1">
      <c r="A258" s="7" t="s">
        <v>2508</v>
      </c>
      <c r="B258" s="7" t="s">
        <v>2499</v>
      </c>
      <c r="C258" s="7">
        <v>0</v>
      </c>
      <c r="D258" s="8"/>
    </row>
    <row r="259" spans="1:4" ht="27.75" customHeight="1">
      <c r="A259" s="7" t="s">
        <v>2509</v>
      </c>
      <c r="B259" s="7" t="s">
        <v>2498</v>
      </c>
      <c r="C259" s="7">
        <v>0</v>
      </c>
      <c r="D259" s="8"/>
    </row>
    <row r="260" spans="1:4" ht="27.75" customHeight="1">
      <c r="A260" s="7" t="s">
        <v>2510</v>
      </c>
      <c r="B260" s="7" t="s">
        <v>2498</v>
      </c>
      <c r="C260" s="7">
        <v>0</v>
      </c>
      <c r="D260" s="8"/>
    </row>
    <row r="261" spans="1:4" ht="27.75" customHeight="1">
      <c r="A261" s="7" t="s">
        <v>2511</v>
      </c>
      <c r="B261" s="7" t="s">
        <v>2498</v>
      </c>
      <c r="C261" s="7">
        <v>0</v>
      </c>
      <c r="D261" s="8"/>
    </row>
    <row r="262" spans="1:4" ht="27.75" customHeight="1">
      <c r="A262" s="7" t="s">
        <v>2512</v>
      </c>
      <c r="B262" s="7" t="s">
        <v>2498</v>
      </c>
      <c r="C262" s="7">
        <v>0</v>
      </c>
      <c r="D262" s="8"/>
    </row>
    <row r="263" spans="1:4" ht="27.75" customHeight="1">
      <c r="A263" s="7" t="s">
        <v>2513</v>
      </c>
      <c r="B263" s="7" t="s">
        <v>2496</v>
      </c>
      <c r="C263" s="7">
        <v>0</v>
      </c>
      <c r="D263" s="8"/>
    </row>
    <row r="264" spans="1:4" ht="27.75" customHeight="1">
      <c r="A264" s="7" t="s">
        <v>2514</v>
      </c>
      <c r="B264" s="7" t="s">
        <v>2498</v>
      </c>
      <c r="C264" s="7">
        <v>0</v>
      </c>
      <c r="D264" s="8"/>
    </row>
    <row r="265" spans="1:4" ht="27.75" customHeight="1">
      <c r="A265" s="7" t="s">
        <v>2515</v>
      </c>
      <c r="B265" s="7" t="s">
        <v>2500</v>
      </c>
      <c r="C265" s="7">
        <v>0</v>
      </c>
      <c r="D265" s="8"/>
    </row>
    <row r="266" spans="1:4" ht="27.75" customHeight="1">
      <c r="A266" s="7" t="s">
        <v>2516</v>
      </c>
      <c r="B266" s="7" t="s">
        <v>2500</v>
      </c>
      <c r="C266" s="7">
        <v>0</v>
      </c>
      <c r="D266" s="8"/>
    </row>
    <row r="267" spans="1:4" ht="27.75" customHeight="1">
      <c r="A267" s="7" t="s">
        <v>2517</v>
      </c>
      <c r="B267" s="7" t="s">
        <v>2497</v>
      </c>
      <c r="C267" s="7">
        <v>0</v>
      </c>
      <c r="D267" s="8"/>
    </row>
    <row r="268" spans="1:4" ht="27.75" customHeight="1">
      <c r="A268" s="7" t="s">
        <v>2518</v>
      </c>
      <c r="B268" s="7" t="s">
        <v>2498</v>
      </c>
      <c r="C268" s="7">
        <v>0</v>
      </c>
      <c r="D268" s="8"/>
    </row>
    <row r="269" spans="1:4" ht="27.75" customHeight="1">
      <c r="A269" s="7" t="s">
        <v>2519</v>
      </c>
      <c r="B269" s="7" t="s">
        <v>2504</v>
      </c>
      <c r="C269" s="7">
        <v>0</v>
      </c>
      <c r="D269" s="8"/>
    </row>
    <row r="270" spans="1:4" ht="27.75" customHeight="1">
      <c r="A270" s="7" t="s">
        <v>2520</v>
      </c>
      <c r="B270" s="7" t="s">
        <v>2501</v>
      </c>
      <c r="C270" s="7">
        <v>0</v>
      </c>
      <c r="D270" s="8"/>
    </row>
    <row r="271" spans="1:4" ht="27.75" customHeight="1">
      <c r="A271" s="7" t="s">
        <v>2521</v>
      </c>
      <c r="B271" s="7" t="s">
        <v>2502</v>
      </c>
      <c r="C271" s="7">
        <v>0</v>
      </c>
      <c r="D271" s="8"/>
    </row>
    <row r="272" spans="1:4" ht="27.75" customHeight="1">
      <c r="A272" s="7" t="s">
        <v>2522</v>
      </c>
      <c r="B272" s="7" t="s">
        <v>2498</v>
      </c>
      <c r="C272" s="7">
        <v>0</v>
      </c>
      <c r="D272" s="8"/>
    </row>
    <row r="273" spans="1:4" ht="27.75" customHeight="1">
      <c r="A273" s="7" t="s">
        <v>2523</v>
      </c>
      <c r="B273" s="7" t="s">
        <v>2497</v>
      </c>
      <c r="C273" s="7">
        <v>0</v>
      </c>
      <c r="D273" s="8"/>
    </row>
    <row r="274" spans="1:4" ht="27.75" customHeight="1">
      <c r="A274" s="7" t="s">
        <v>2524</v>
      </c>
      <c r="B274" s="7" t="s">
        <v>2506</v>
      </c>
      <c r="C274" s="7">
        <v>0</v>
      </c>
      <c r="D274" s="8"/>
    </row>
    <row r="275" spans="1:4" ht="27.75" customHeight="1">
      <c r="A275" s="7" t="s">
        <v>2525</v>
      </c>
      <c r="B275" s="7" t="s">
        <v>2499</v>
      </c>
      <c r="C275" s="7">
        <v>0</v>
      </c>
      <c r="D275" s="8"/>
    </row>
    <row r="276" spans="1:4" ht="27.75" customHeight="1">
      <c r="A276" s="7" t="s">
        <v>2526</v>
      </c>
      <c r="B276" s="7" t="s">
        <v>2507</v>
      </c>
      <c r="C276" s="7">
        <v>0</v>
      </c>
      <c r="D276" s="8"/>
    </row>
    <row r="277" spans="1:4" ht="27.75" customHeight="1">
      <c r="A277" s="7" t="s">
        <v>2527</v>
      </c>
      <c r="B277" s="7" t="s">
        <v>2497</v>
      </c>
      <c r="C277" s="7">
        <v>0</v>
      </c>
      <c r="D277" s="8"/>
    </row>
    <row r="278" spans="1:4" ht="27.75" customHeight="1">
      <c r="A278" s="7" t="s">
        <v>2528</v>
      </c>
      <c r="B278" s="7" t="s">
        <v>2503</v>
      </c>
      <c r="C278" s="7">
        <v>0</v>
      </c>
      <c r="D278" s="8"/>
    </row>
    <row r="279" spans="1:4" ht="27.75" customHeight="1">
      <c r="A279" s="7" t="s">
        <v>2529</v>
      </c>
      <c r="B279" s="7" t="s">
        <v>2499</v>
      </c>
      <c r="C279" s="7">
        <v>4.1692991805265578</v>
      </c>
      <c r="D279" s="8"/>
    </row>
    <row r="280" spans="1:4" ht="27.75" customHeight="1">
      <c r="A280" s="7" t="s">
        <v>2530</v>
      </c>
      <c r="B280" s="7" t="s">
        <v>2497</v>
      </c>
      <c r="C280" s="7">
        <v>0</v>
      </c>
      <c r="D280" s="8"/>
    </row>
    <row r="281" spans="1:4" ht="27.75" customHeight="1">
      <c r="A281" s="7" t="s">
        <v>2531</v>
      </c>
      <c r="B281" s="7" t="s">
        <v>2498</v>
      </c>
      <c r="C281" s="7">
        <v>0</v>
      </c>
      <c r="D281" s="8"/>
    </row>
    <row r="282" spans="1:4" ht="27.75" customHeight="1">
      <c r="A282" s="7" t="s">
        <v>2532</v>
      </c>
      <c r="B282" s="7" t="s">
        <v>2498</v>
      </c>
      <c r="C282" s="7">
        <v>0</v>
      </c>
      <c r="D282" s="8"/>
    </row>
    <row r="283" spans="1:4" ht="27.75" customHeight="1">
      <c r="A283" s="7" t="s">
        <v>2533</v>
      </c>
      <c r="B283" s="7" t="s">
        <v>2499</v>
      </c>
      <c r="C283" s="7">
        <v>0</v>
      </c>
      <c r="D283" s="8"/>
    </row>
    <row r="284" spans="1:4" ht="27.75" customHeight="1">
      <c r="A284" s="7" t="s">
        <v>2534</v>
      </c>
      <c r="B284" s="7" t="s">
        <v>2498</v>
      </c>
      <c r="C284" s="7">
        <v>0</v>
      </c>
      <c r="D284" s="8"/>
    </row>
    <row r="285" spans="1:4" ht="27.75" customHeight="1">
      <c r="A285" s="7" t="s">
        <v>2535</v>
      </c>
      <c r="B285" s="7" t="s">
        <v>2499</v>
      </c>
      <c r="C285" s="7">
        <v>0</v>
      </c>
      <c r="D285" s="8"/>
    </row>
    <row r="286" spans="1:4" ht="27.75" customHeight="1">
      <c r="A286" s="7" t="s">
        <v>2536</v>
      </c>
      <c r="B286" s="7" t="s">
        <v>2499</v>
      </c>
      <c r="C286" s="7">
        <v>0</v>
      </c>
      <c r="D286" s="8"/>
    </row>
    <row r="287" spans="1:4" ht="27.75" customHeight="1">
      <c r="A287" s="7" t="s">
        <v>2537</v>
      </c>
      <c r="B287" s="7" t="s">
        <v>2498</v>
      </c>
      <c r="C287" s="7">
        <v>0</v>
      </c>
      <c r="D287" s="8"/>
    </row>
    <row r="288" spans="1:4" ht="27.75" customHeight="1">
      <c r="A288" s="7" t="s">
        <v>2538</v>
      </c>
      <c r="B288" s="7" t="s">
        <v>2497</v>
      </c>
      <c r="C288" s="7">
        <v>0</v>
      </c>
      <c r="D288" s="8"/>
    </row>
    <row r="289" spans="1:4" ht="27.75" customHeight="1">
      <c r="A289" s="7" t="s">
        <v>2539</v>
      </c>
      <c r="B289" s="7" t="s">
        <v>2497</v>
      </c>
      <c r="C289" s="7">
        <v>0</v>
      </c>
      <c r="D289" s="8"/>
    </row>
    <row r="290" spans="1:4" ht="27.75" customHeight="1">
      <c r="A290" s="7" t="s">
        <v>2540</v>
      </c>
      <c r="B290" s="7" t="s">
        <v>2500</v>
      </c>
      <c r="C290" s="7">
        <v>0</v>
      </c>
      <c r="D290" s="8"/>
    </row>
    <row r="291" spans="1:4" ht="27.75" customHeight="1">
      <c r="A291" s="7" t="s">
        <v>2541</v>
      </c>
      <c r="B291" s="7" t="s">
        <v>2505</v>
      </c>
      <c r="C291" s="7">
        <v>0</v>
      </c>
      <c r="D291" s="8"/>
    </row>
    <row r="292" spans="1:4" ht="27.75" customHeight="1">
      <c r="A292" s="7" t="s">
        <v>2542</v>
      </c>
      <c r="B292" s="7" t="s">
        <v>2500</v>
      </c>
      <c r="C292" s="7">
        <v>0</v>
      </c>
      <c r="D292" s="8"/>
    </row>
    <row r="293" spans="1:4" ht="27.75" customHeight="1">
      <c r="A293" s="7" t="s">
        <v>2543</v>
      </c>
      <c r="B293" s="7" t="s">
        <v>2498</v>
      </c>
      <c r="C293" s="7">
        <v>0</v>
      </c>
      <c r="D293" s="8"/>
    </row>
    <row r="294" spans="1:4" ht="27.75" customHeight="1">
      <c r="A294" s="7" t="s">
        <v>2544</v>
      </c>
      <c r="B294" s="7" t="s">
        <v>2497</v>
      </c>
      <c r="C294" s="7">
        <v>0</v>
      </c>
      <c r="D294" s="8"/>
    </row>
    <row r="295" spans="1:4" ht="27.75" customHeight="1">
      <c r="A295" s="7" t="s">
        <v>2545</v>
      </c>
      <c r="B295" s="7" t="s">
        <v>2497</v>
      </c>
      <c r="C295" s="7">
        <v>0</v>
      </c>
      <c r="D295" s="8"/>
    </row>
    <row r="296" spans="1:4" ht="27.75" customHeight="1">
      <c r="A296" s="7" t="s">
        <v>2546</v>
      </c>
      <c r="B296" s="7">
        <v>0</v>
      </c>
      <c r="C296" s="7">
        <v>0</v>
      </c>
      <c r="D296" s="8"/>
    </row>
    <row r="297" spans="1:4" ht="27.75" customHeight="1">
      <c r="A297" s="7" t="s">
        <v>2547</v>
      </c>
      <c r="B297" s="7">
        <v>0</v>
      </c>
      <c r="C297" s="7">
        <v>0</v>
      </c>
      <c r="D297" s="8"/>
    </row>
    <row r="298" spans="1:4" ht="27.75" customHeight="1">
      <c r="A298" s="7" t="s">
        <v>2548</v>
      </c>
      <c r="B298" s="7">
        <v>0</v>
      </c>
      <c r="C298" s="7">
        <v>0</v>
      </c>
      <c r="D298" s="8"/>
    </row>
    <row r="299" spans="1:4" ht="27.75" customHeight="1">
      <c r="A299" s="7" t="s">
        <v>2549</v>
      </c>
      <c r="B299" s="7" t="s">
        <v>2547</v>
      </c>
      <c r="C299" s="7">
        <v>0</v>
      </c>
      <c r="D299" s="8"/>
    </row>
    <row r="300" spans="1:4" ht="27.75" customHeight="1">
      <c r="A300" s="7" t="s">
        <v>2550</v>
      </c>
      <c r="B300" s="7" t="s">
        <v>2546</v>
      </c>
      <c r="C300" s="7">
        <v>0</v>
      </c>
      <c r="D300" s="8"/>
    </row>
    <row r="301" spans="1:4" ht="27.75" customHeight="1">
      <c r="A301" s="7" t="s">
        <v>2551</v>
      </c>
      <c r="B301" s="7" t="s">
        <v>2548</v>
      </c>
      <c r="C301" s="7">
        <v>0</v>
      </c>
      <c r="D301" s="8"/>
    </row>
    <row r="302" spans="1:4" ht="27.75" customHeight="1">
      <c r="A302" s="7" t="s">
        <v>2552</v>
      </c>
      <c r="B302" s="7" t="s">
        <v>2548</v>
      </c>
      <c r="C302" s="7">
        <v>0</v>
      </c>
      <c r="D302" s="8"/>
    </row>
    <row r="303" spans="1:4" ht="27.75" customHeight="1">
      <c r="A303" s="7" t="s">
        <v>2553</v>
      </c>
      <c r="B303" s="7" t="s">
        <v>2547</v>
      </c>
      <c r="C303" s="7">
        <v>0</v>
      </c>
      <c r="D303" s="8"/>
    </row>
    <row r="304" spans="1:4" ht="27.75" customHeight="1">
      <c r="A304" s="7" t="s">
        <v>2554</v>
      </c>
      <c r="B304" s="7" t="s">
        <v>2546</v>
      </c>
      <c r="C304" s="7">
        <v>1.0858169903651598</v>
      </c>
      <c r="D304" s="8"/>
    </row>
    <row r="305" spans="1:4" ht="27.75" customHeight="1">
      <c r="A305" s="7" t="s">
        <v>2555</v>
      </c>
      <c r="B305" s="7" t="s">
        <v>2546</v>
      </c>
      <c r="C305" s="7">
        <v>0</v>
      </c>
      <c r="D305" s="8"/>
    </row>
    <row r="306" spans="1:4" ht="27.75" customHeight="1">
      <c r="A306" s="7" t="s">
        <v>2556</v>
      </c>
      <c r="B306" s="7" t="s">
        <v>2547</v>
      </c>
      <c r="C306" s="7">
        <v>0</v>
      </c>
      <c r="D306" s="8"/>
    </row>
    <row r="307" spans="1:4" ht="27.75" customHeight="1">
      <c r="A307" s="7" t="s">
        <v>2557</v>
      </c>
      <c r="B307" s="7" t="s">
        <v>2546</v>
      </c>
      <c r="C307" s="7">
        <v>0</v>
      </c>
      <c r="D307" s="8"/>
    </row>
    <row r="308" spans="1:4" ht="27.75" customHeight="1">
      <c r="A308" s="7" t="s">
        <v>2558</v>
      </c>
      <c r="B308" s="7" t="s">
        <v>2547</v>
      </c>
      <c r="C308" s="7">
        <v>0</v>
      </c>
      <c r="D308" s="8"/>
    </row>
    <row r="309" spans="1:4" ht="27.75" customHeight="1">
      <c r="A309" s="7" t="s">
        <v>2559</v>
      </c>
      <c r="B309" s="7" t="s">
        <v>2546</v>
      </c>
      <c r="C309" s="7">
        <v>0</v>
      </c>
      <c r="D309" s="8"/>
    </row>
    <row r="310" spans="1:4" ht="27.75" customHeight="1">
      <c r="A310" s="7" t="s">
        <v>2560</v>
      </c>
      <c r="B310" s="7" t="s">
        <v>2548</v>
      </c>
      <c r="C310" s="7">
        <v>0</v>
      </c>
      <c r="D310" s="8"/>
    </row>
    <row r="311" spans="1:4" ht="27.75" customHeight="1">
      <c r="A311" s="7" t="s">
        <v>2561</v>
      </c>
      <c r="B311" s="7" t="s">
        <v>2546</v>
      </c>
      <c r="C311" s="7">
        <v>0</v>
      </c>
      <c r="D311" s="8"/>
    </row>
    <row r="312" spans="1:4" ht="27.75" customHeight="1">
      <c r="A312" s="7" t="s">
        <v>2562</v>
      </c>
      <c r="B312" s="7" t="s">
        <v>2556</v>
      </c>
      <c r="C312" s="7">
        <v>0</v>
      </c>
      <c r="D312" s="8"/>
    </row>
    <row r="313" spans="1:4" ht="27.75" customHeight="1">
      <c r="A313" s="7" t="s">
        <v>2563</v>
      </c>
      <c r="B313" s="7" t="s">
        <v>2556</v>
      </c>
      <c r="C313" s="7">
        <v>0</v>
      </c>
      <c r="D313" s="8"/>
    </row>
    <row r="314" spans="1:4" ht="27.75" customHeight="1">
      <c r="A314" s="7" t="s">
        <v>2564</v>
      </c>
      <c r="B314" s="7" t="s">
        <v>2556</v>
      </c>
      <c r="C314" s="7">
        <v>0</v>
      </c>
      <c r="D314" s="8"/>
    </row>
    <row r="315" spans="1:4" ht="27.75" customHeight="1">
      <c r="A315" s="7" t="s">
        <v>2565</v>
      </c>
      <c r="B315" s="7" t="s">
        <v>2557</v>
      </c>
      <c r="C315" s="7">
        <v>0</v>
      </c>
      <c r="D315" s="8"/>
    </row>
    <row r="316" spans="1:4" ht="27.75" customHeight="1">
      <c r="A316" s="7" t="s">
        <v>2566</v>
      </c>
      <c r="B316" s="7" t="s">
        <v>2557</v>
      </c>
      <c r="C316" s="7">
        <v>0</v>
      </c>
      <c r="D316" s="8"/>
    </row>
    <row r="317" spans="1:4" ht="27.75" customHeight="1">
      <c r="A317" s="7" t="s">
        <v>2567</v>
      </c>
      <c r="B317" s="7" t="s">
        <v>2559</v>
      </c>
      <c r="C317" s="7">
        <v>0</v>
      </c>
      <c r="D317" s="8"/>
    </row>
    <row r="318" spans="1:4" ht="27.75" customHeight="1">
      <c r="A318" s="7" t="s">
        <v>2568</v>
      </c>
      <c r="B318" s="7" t="s">
        <v>2559</v>
      </c>
      <c r="C318" s="7">
        <v>0</v>
      </c>
      <c r="D318" s="8"/>
    </row>
    <row r="319" spans="1:4" ht="27.75" customHeight="1">
      <c r="A319" s="7" t="s">
        <v>2569</v>
      </c>
      <c r="B319" s="7" t="s">
        <v>2559</v>
      </c>
      <c r="C319" s="7">
        <v>0</v>
      </c>
      <c r="D319" s="8"/>
    </row>
    <row r="320" spans="1:4" ht="27.75" customHeight="1">
      <c r="A320" s="7" t="s">
        <v>2570</v>
      </c>
      <c r="B320" s="7" t="s">
        <v>2559</v>
      </c>
      <c r="C320" s="7">
        <v>0</v>
      </c>
      <c r="D320" s="8"/>
    </row>
    <row r="321" spans="1:4" ht="27.75" customHeight="1">
      <c r="A321" s="7" t="s">
        <v>2571</v>
      </c>
      <c r="B321" s="7" t="s">
        <v>2561</v>
      </c>
      <c r="C321" s="7">
        <v>0</v>
      </c>
      <c r="D321" s="8"/>
    </row>
    <row r="322" spans="1:4" ht="27.75" customHeight="1">
      <c r="A322" s="7" t="s">
        <v>2572</v>
      </c>
      <c r="B322" s="7" t="s">
        <v>2559</v>
      </c>
      <c r="C322" s="7">
        <v>0</v>
      </c>
      <c r="D322" s="8"/>
    </row>
    <row r="323" spans="1:4" ht="27.75" customHeight="1">
      <c r="A323" s="7" t="s">
        <v>2573</v>
      </c>
      <c r="B323" s="7" t="s">
        <v>2550</v>
      </c>
      <c r="C323" s="7">
        <v>0</v>
      </c>
      <c r="D323" s="8"/>
    </row>
    <row r="324" spans="1:4" ht="27.75" customHeight="1">
      <c r="A324" s="7" t="s">
        <v>2574</v>
      </c>
      <c r="B324" s="7" t="s">
        <v>2550</v>
      </c>
      <c r="C324" s="7">
        <v>0</v>
      </c>
      <c r="D324" s="8"/>
    </row>
    <row r="325" spans="1:4" ht="27.75" customHeight="1">
      <c r="A325" s="7" t="s">
        <v>2575</v>
      </c>
      <c r="B325" s="7" t="s">
        <v>2554</v>
      </c>
      <c r="C325" s="7">
        <v>0</v>
      </c>
      <c r="D325" s="8"/>
    </row>
    <row r="326" spans="1:4" ht="27.75" customHeight="1">
      <c r="A326" s="7" t="s">
        <v>2576</v>
      </c>
      <c r="B326" s="7" t="s">
        <v>2554</v>
      </c>
      <c r="C326" s="7">
        <v>0</v>
      </c>
      <c r="D326" s="8"/>
    </row>
    <row r="327" spans="1:4" ht="27.75" customHeight="1">
      <c r="A327" s="7" t="s">
        <v>2577</v>
      </c>
      <c r="B327" s="7" t="s">
        <v>2554</v>
      </c>
      <c r="C327" s="7">
        <v>0</v>
      </c>
      <c r="D327" s="8"/>
    </row>
    <row r="328" spans="1:4" ht="27.75" customHeight="1">
      <c r="A328" s="7" t="s">
        <v>2578</v>
      </c>
      <c r="B328" s="7" t="s">
        <v>2554</v>
      </c>
      <c r="C328" s="7">
        <v>0</v>
      </c>
      <c r="D328" s="8"/>
    </row>
    <row r="329" spans="1:4" ht="27.75" customHeight="1">
      <c r="A329" s="7" t="s">
        <v>2579</v>
      </c>
      <c r="B329" s="7" t="s">
        <v>2554</v>
      </c>
      <c r="C329" s="7">
        <v>0</v>
      </c>
      <c r="D329" s="8"/>
    </row>
    <row r="330" spans="1:4" ht="27.75" customHeight="1">
      <c r="A330" s="7" t="s">
        <v>2580</v>
      </c>
      <c r="B330" s="7" t="s">
        <v>2554</v>
      </c>
      <c r="C330" s="7">
        <v>0</v>
      </c>
      <c r="D330" s="8"/>
    </row>
    <row r="331" spans="1:4" ht="27.75" customHeight="1">
      <c r="A331" s="7" t="s">
        <v>2581</v>
      </c>
      <c r="B331" s="7" t="s">
        <v>2560</v>
      </c>
      <c r="C331" s="7">
        <v>0</v>
      </c>
      <c r="D331" s="8"/>
    </row>
    <row r="332" spans="1:4" ht="27.75" customHeight="1">
      <c r="A332" s="7" t="s">
        <v>2582</v>
      </c>
      <c r="B332" s="7" t="s">
        <v>2553</v>
      </c>
      <c r="C332" s="7">
        <v>0</v>
      </c>
      <c r="D332" s="8"/>
    </row>
    <row r="333" spans="1:4" ht="27.75" customHeight="1">
      <c r="A333" s="7" t="s">
        <v>2583</v>
      </c>
      <c r="B333" s="7" t="s">
        <v>2554</v>
      </c>
      <c r="C333" s="7">
        <v>0</v>
      </c>
      <c r="D333" s="8"/>
    </row>
    <row r="334" spans="1:4" ht="27.75" customHeight="1">
      <c r="A334" s="7" t="s">
        <v>2584</v>
      </c>
      <c r="B334" s="7" t="s">
        <v>2555</v>
      </c>
      <c r="C334" s="7">
        <v>0</v>
      </c>
      <c r="D334" s="8"/>
    </row>
    <row r="335" spans="1:4" ht="27.75" customHeight="1">
      <c r="A335" s="7" t="s">
        <v>2585</v>
      </c>
      <c r="B335" s="7" t="s">
        <v>2549</v>
      </c>
      <c r="C335" s="7">
        <v>0</v>
      </c>
      <c r="D335" s="8"/>
    </row>
    <row r="336" spans="1:4" ht="27.75" customHeight="1">
      <c r="A336" s="7" t="s">
        <v>2586</v>
      </c>
      <c r="B336" s="7" t="s">
        <v>2549</v>
      </c>
      <c r="C336" s="7">
        <v>0</v>
      </c>
      <c r="D336" s="8"/>
    </row>
    <row r="337" spans="1:4" ht="27.75" customHeight="1">
      <c r="A337" s="7" t="s">
        <v>2587</v>
      </c>
      <c r="B337" s="7" t="s">
        <v>2555</v>
      </c>
      <c r="C337" s="7">
        <v>0</v>
      </c>
      <c r="D337" s="8"/>
    </row>
    <row r="338" spans="1:4" ht="27.75" customHeight="1">
      <c r="A338" s="7" t="s">
        <v>2588</v>
      </c>
      <c r="B338" s="7" t="s">
        <v>2556</v>
      </c>
      <c r="C338" s="7">
        <v>0</v>
      </c>
      <c r="D338" s="8"/>
    </row>
    <row r="339" spans="1:4" ht="27.75" customHeight="1">
      <c r="A339" s="7" t="s">
        <v>2589</v>
      </c>
      <c r="B339" s="7" t="s">
        <v>2556</v>
      </c>
      <c r="C339" s="7">
        <v>0</v>
      </c>
      <c r="D339" s="8"/>
    </row>
    <row r="340" spans="1:4" ht="27.75" customHeight="1">
      <c r="A340" s="7" t="s">
        <v>2590</v>
      </c>
      <c r="B340" s="7" t="s">
        <v>2557</v>
      </c>
      <c r="C340" s="7">
        <v>0</v>
      </c>
      <c r="D340" s="8"/>
    </row>
    <row r="341" spans="1:4" ht="27.75" customHeight="1">
      <c r="A341" s="7" t="s">
        <v>2591</v>
      </c>
      <c r="B341" s="7" t="s">
        <v>2553</v>
      </c>
      <c r="C341" s="7">
        <v>0</v>
      </c>
      <c r="D341" s="8"/>
    </row>
    <row r="342" spans="1:4" ht="27.75" customHeight="1">
      <c r="A342" s="7" t="s">
        <v>2592</v>
      </c>
      <c r="B342" s="7" t="s">
        <v>2551</v>
      </c>
      <c r="C342" s="7">
        <v>0</v>
      </c>
      <c r="D342" s="8"/>
    </row>
    <row r="343" spans="1:4" ht="27.75" customHeight="1">
      <c r="A343" s="7" t="s">
        <v>2593</v>
      </c>
      <c r="B343" s="7" t="s">
        <v>2546</v>
      </c>
      <c r="C343" s="7">
        <v>0</v>
      </c>
      <c r="D343" s="8"/>
    </row>
    <row r="344" spans="1:4" ht="27.75" customHeight="1">
      <c r="A344" s="7" t="s">
        <v>2594</v>
      </c>
      <c r="B344" s="7" t="s">
        <v>2556</v>
      </c>
      <c r="C344" s="7">
        <v>0</v>
      </c>
      <c r="D344" s="8"/>
    </row>
    <row r="345" spans="1:4" ht="27.75" customHeight="1">
      <c r="A345" s="7" t="s">
        <v>2595</v>
      </c>
      <c r="B345" s="7" t="s">
        <v>2554</v>
      </c>
      <c r="C345" s="7">
        <v>0</v>
      </c>
      <c r="D345" s="8"/>
    </row>
    <row r="346" spans="1:4" ht="27.75" customHeight="1">
      <c r="A346" s="7" t="s">
        <v>2596</v>
      </c>
      <c r="B346" s="7" t="s">
        <v>2558</v>
      </c>
      <c r="C346" s="7">
        <v>0</v>
      </c>
      <c r="D346" s="8"/>
    </row>
    <row r="347" spans="1:4" ht="27.75" customHeight="1">
      <c r="A347" s="7" t="s">
        <v>2597</v>
      </c>
      <c r="B347" s="7" t="s">
        <v>2551</v>
      </c>
      <c r="C347" s="7">
        <v>0</v>
      </c>
      <c r="D347" s="8"/>
    </row>
    <row r="348" spans="1:4" ht="27.75" customHeight="1">
      <c r="A348" s="7" t="s">
        <v>2598</v>
      </c>
      <c r="B348" s="7" t="s">
        <v>2556</v>
      </c>
      <c r="C348" s="7">
        <v>0</v>
      </c>
      <c r="D348" s="8"/>
    </row>
    <row r="349" spans="1:4" ht="27.75" customHeight="1">
      <c r="A349" s="7" t="s">
        <v>2599</v>
      </c>
      <c r="B349" s="7" t="s">
        <v>2552</v>
      </c>
      <c r="C349" s="7">
        <v>0</v>
      </c>
      <c r="D349" s="8"/>
    </row>
    <row r="350" spans="1:4" ht="27.75" customHeight="1">
      <c r="A350" s="7" t="s">
        <v>2600</v>
      </c>
      <c r="B350" s="7" t="s">
        <v>2556</v>
      </c>
      <c r="C350" s="7">
        <v>0</v>
      </c>
      <c r="D350" s="8"/>
    </row>
    <row r="351" spans="1:4" ht="27.75" customHeight="1">
      <c r="A351" s="7" t="s">
        <v>2601</v>
      </c>
      <c r="B351" s="7" t="s">
        <v>2549</v>
      </c>
      <c r="C351" s="7">
        <v>0</v>
      </c>
      <c r="D351" s="8"/>
    </row>
    <row r="352" spans="1:4" ht="27.75" customHeight="1">
      <c r="A352" s="7" t="s">
        <v>2602</v>
      </c>
      <c r="B352" s="7" t="s">
        <v>2552</v>
      </c>
      <c r="C352" s="7">
        <v>0</v>
      </c>
      <c r="D352" s="8"/>
    </row>
    <row r="353" spans="1:4" ht="27.75" customHeight="1">
      <c r="A353" s="7" t="s">
        <v>2603</v>
      </c>
      <c r="B353" s="7" t="s">
        <v>2555</v>
      </c>
      <c r="C353" s="7">
        <v>0</v>
      </c>
      <c r="D353" s="8"/>
    </row>
    <row r="354" spans="1:4" ht="27.75" customHeight="1">
      <c r="A354" s="7" t="s">
        <v>2604</v>
      </c>
      <c r="B354" s="7" t="s">
        <v>2559</v>
      </c>
      <c r="C354" s="7">
        <v>0</v>
      </c>
      <c r="D354" s="8"/>
    </row>
    <row r="355" spans="1:4" ht="27.75" customHeight="1">
      <c r="A355" s="7" t="s">
        <v>2605</v>
      </c>
      <c r="B355" s="7" t="s">
        <v>2546</v>
      </c>
      <c r="C355" s="7">
        <v>0</v>
      </c>
      <c r="D355" s="8"/>
    </row>
    <row r="356" spans="1:4" ht="27.75" customHeight="1">
      <c r="A356" s="7" t="s">
        <v>2606</v>
      </c>
      <c r="B356" s="7" t="s">
        <v>2553</v>
      </c>
      <c r="C356" s="7">
        <v>0</v>
      </c>
      <c r="D356" s="8"/>
    </row>
    <row r="357" spans="1:4" ht="27.75" customHeight="1">
      <c r="A357" s="7" t="s">
        <v>2607</v>
      </c>
      <c r="B357" s="7" t="s">
        <v>2554</v>
      </c>
      <c r="C357" s="7">
        <v>0</v>
      </c>
      <c r="D357" s="8"/>
    </row>
    <row r="358" spans="1:4" ht="27.75" customHeight="1">
      <c r="A358" s="7" t="s">
        <v>2608</v>
      </c>
      <c r="B358" s="7" t="s">
        <v>2557</v>
      </c>
      <c r="C358" s="7">
        <v>0</v>
      </c>
      <c r="D358" s="8"/>
    </row>
    <row r="359" spans="1:4" ht="27.75" customHeight="1">
      <c r="A359" s="7" t="s">
        <v>2609</v>
      </c>
      <c r="B359" s="7" t="s">
        <v>2549</v>
      </c>
      <c r="C359" s="7">
        <v>0</v>
      </c>
      <c r="D359" s="8"/>
    </row>
    <row r="360" spans="1:4" ht="27.75" customHeight="1">
      <c r="A360" s="7" t="s">
        <v>2610</v>
      </c>
      <c r="B360" s="7" t="s">
        <v>2555</v>
      </c>
      <c r="C360" s="7">
        <v>0</v>
      </c>
      <c r="D360" s="8"/>
    </row>
    <row r="361" spans="1:4" ht="27.75" customHeight="1">
      <c r="A361" s="7" t="s">
        <v>2611</v>
      </c>
      <c r="B361" s="7" t="s">
        <v>2555</v>
      </c>
      <c r="C361" s="7">
        <v>0</v>
      </c>
      <c r="D361" s="8"/>
    </row>
    <row r="362" spans="1:4" ht="27.75" customHeight="1">
      <c r="A362" s="7" t="s">
        <v>2612</v>
      </c>
      <c r="B362" s="7" t="s">
        <v>2558</v>
      </c>
      <c r="C362" s="7">
        <v>0</v>
      </c>
      <c r="D362" s="8"/>
    </row>
    <row r="363" spans="1:4" ht="27.75" customHeight="1">
      <c r="A363" s="7" t="s">
        <v>2613</v>
      </c>
      <c r="B363" s="7" t="s">
        <v>2547</v>
      </c>
      <c r="C363" s="7">
        <v>0</v>
      </c>
      <c r="D363" s="8"/>
    </row>
    <row r="364" spans="1:4" ht="27.75" customHeight="1">
      <c r="A364" s="7" t="s">
        <v>2614</v>
      </c>
      <c r="B364" s="7" t="s">
        <v>2556</v>
      </c>
      <c r="C364" s="7">
        <v>0</v>
      </c>
      <c r="D364" s="8"/>
    </row>
    <row r="365" spans="1:4" ht="27.75" customHeight="1">
      <c r="A365" s="7" t="s">
        <v>2615</v>
      </c>
      <c r="B365" s="7" t="s">
        <v>2552</v>
      </c>
      <c r="C365" s="7">
        <v>0</v>
      </c>
      <c r="D365" s="8"/>
    </row>
    <row r="366" spans="1:4" ht="27.75" customHeight="1">
      <c r="A366" s="7" t="s">
        <v>2616</v>
      </c>
      <c r="B366" s="7" t="s">
        <v>2551</v>
      </c>
      <c r="C366" s="7">
        <v>0</v>
      </c>
      <c r="D366" s="8"/>
    </row>
    <row r="367" spans="1:4" ht="27.75" customHeight="1">
      <c r="A367" s="7" t="s">
        <v>2617</v>
      </c>
      <c r="B367" s="7" t="s">
        <v>2557</v>
      </c>
      <c r="C367" s="7">
        <v>0</v>
      </c>
      <c r="D367" s="8"/>
    </row>
    <row r="368" spans="1:4" ht="27.75" customHeight="1">
      <c r="A368" s="7" t="s">
        <v>2618</v>
      </c>
      <c r="B368" s="7" t="s">
        <v>2549</v>
      </c>
      <c r="C368" s="7">
        <v>0</v>
      </c>
      <c r="D368" s="8"/>
    </row>
    <row r="369" spans="1:4" ht="27.75" customHeight="1">
      <c r="A369" s="7" t="s">
        <v>2619</v>
      </c>
      <c r="B369" s="7" t="s">
        <v>2556</v>
      </c>
      <c r="C369" s="7">
        <v>0</v>
      </c>
      <c r="D369" s="8"/>
    </row>
    <row r="370" spans="1:4" ht="27.75" customHeight="1">
      <c r="A370" s="7" t="s">
        <v>2620</v>
      </c>
      <c r="B370" s="7" t="s">
        <v>2547</v>
      </c>
      <c r="C370" s="7">
        <v>0</v>
      </c>
      <c r="D370" s="8"/>
    </row>
    <row r="371" spans="1:4" ht="27.75" customHeight="1">
      <c r="A371" s="7" t="s">
        <v>2621</v>
      </c>
      <c r="B371" s="7" t="s">
        <v>2558</v>
      </c>
      <c r="C371" s="7">
        <v>0</v>
      </c>
      <c r="D371" s="8"/>
    </row>
    <row r="372" spans="1:4" ht="27.75" customHeight="1">
      <c r="A372" s="7" t="s">
        <v>2622</v>
      </c>
      <c r="B372" s="7" t="s">
        <v>2556</v>
      </c>
      <c r="C372" s="7">
        <v>0</v>
      </c>
      <c r="D372" s="8"/>
    </row>
    <row r="373" spans="1:4" ht="27.75" customHeight="1">
      <c r="A373" s="7" t="s">
        <v>2623</v>
      </c>
      <c r="B373" s="7" t="s">
        <v>2549</v>
      </c>
      <c r="C373" s="7">
        <v>0</v>
      </c>
      <c r="D373" s="8"/>
    </row>
    <row r="374" spans="1:4" ht="27.75" customHeight="1">
      <c r="A374" s="7" t="s">
        <v>2624</v>
      </c>
      <c r="B374" s="7" t="s">
        <v>2552</v>
      </c>
      <c r="C374" s="7">
        <v>0</v>
      </c>
      <c r="D374" s="8"/>
    </row>
    <row r="375" spans="1:4" ht="27.75" customHeight="1">
      <c r="A375" s="7" t="s">
        <v>2625</v>
      </c>
      <c r="B375" s="7" t="s">
        <v>2553</v>
      </c>
      <c r="C375" s="7">
        <v>0</v>
      </c>
      <c r="D375" s="8"/>
    </row>
    <row r="376" spans="1:4" ht="27.75" customHeight="1">
      <c r="A376" s="7" t="s">
        <v>2626</v>
      </c>
      <c r="B376" s="7" t="s">
        <v>2547</v>
      </c>
      <c r="C376" s="7">
        <v>0</v>
      </c>
      <c r="D376" s="8"/>
    </row>
    <row r="377" spans="1:4" ht="27.75" customHeight="1">
      <c r="A377" s="7" t="s">
        <v>2627</v>
      </c>
      <c r="B377" s="7" t="s">
        <v>2556</v>
      </c>
      <c r="C377" s="7">
        <v>0</v>
      </c>
      <c r="D377" s="8"/>
    </row>
    <row r="378" spans="1:4" ht="27.75" customHeight="1">
      <c r="A378" s="7" t="s">
        <v>2628</v>
      </c>
      <c r="B378" s="7" t="s">
        <v>2549</v>
      </c>
      <c r="C378" s="7">
        <v>0</v>
      </c>
      <c r="D378" s="8"/>
    </row>
    <row r="379" spans="1:4" ht="27.75" customHeight="1">
      <c r="A379" s="7" t="s">
        <v>2629</v>
      </c>
      <c r="B379" s="7" t="s">
        <v>2549</v>
      </c>
      <c r="C379" s="7">
        <v>0</v>
      </c>
      <c r="D379" s="8"/>
    </row>
    <row r="380" spans="1:4" ht="27.75" customHeight="1">
      <c r="A380" s="7" t="s">
        <v>2630</v>
      </c>
      <c r="B380" s="7" t="s">
        <v>2559</v>
      </c>
      <c r="C380" s="7">
        <v>0</v>
      </c>
      <c r="D380" s="8"/>
    </row>
    <row r="381" spans="1:4" ht="27.75" customHeight="1">
      <c r="A381" s="7" t="s">
        <v>2631</v>
      </c>
      <c r="B381" s="7" t="s">
        <v>2558</v>
      </c>
      <c r="C381" s="7">
        <v>0</v>
      </c>
      <c r="D381" s="8"/>
    </row>
    <row r="382" spans="1:4" ht="27.75" customHeight="1">
      <c r="A382" s="7" t="s">
        <v>2632</v>
      </c>
      <c r="B382" s="7" t="s">
        <v>2556</v>
      </c>
      <c r="C382" s="7">
        <v>0</v>
      </c>
      <c r="D382" s="8"/>
    </row>
    <row r="383" spans="1:4" ht="27.75" customHeight="1">
      <c r="A383" s="7" t="s">
        <v>2633</v>
      </c>
      <c r="B383" s="7" t="s">
        <v>2549</v>
      </c>
      <c r="C383" s="7">
        <v>0</v>
      </c>
      <c r="D383" s="8"/>
    </row>
    <row r="384" spans="1:4" ht="27.75" customHeight="1">
      <c r="A384" s="7" t="s">
        <v>2634</v>
      </c>
      <c r="B384" s="7" t="s">
        <v>2546</v>
      </c>
      <c r="C384" s="7">
        <v>0</v>
      </c>
      <c r="D384" s="8"/>
    </row>
    <row r="385" spans="1:4" ht="27.75" customHeight="1">
      <c r="A385" s="7" t="s">
        <v>2635</v>
      </c>
      <c r="B385" s="7" t="s">
        <v>2549</v>
      </c>
      <c r="C385" s="7">
        <v>0</v>
      </c>
      <c r="D385" s="8"/>
    </row>
    <row r="386" spans="1:4" ht="27.75" customHeight="1">
      <c r="A386" s="7" t="s">
        <v>2636</v>
      </c>
      <c r="B386" s="7" t="s">
        <v>2554</v>
      </c>
      <c r="C386" s="7">
        <v>0</v>
      </c>
      <c r="D386" s="8"/>
    </row>
    <row r="387" spans="1:4" ht="27.75" customHeight="1">
      <c r="A387" s="7" t="s">
        <v>2637</v>
      </c>
      <c r="B387" s="7" t="s">
        <v>2550</v>
      </c>
      <c r="C387" s="7">
        <v>0</v>
      </c>
      <c r="D387" s="8"/>
    </row>
    <row r="388" spans="1:4" ht="27.75" customHeight="1">
      <c r="A388" s="7" t="s">
        <v>2638</v>
      </c>
      <c r="B388" s="7" t="s">
        <v>2549</v>
      </c>
      <c r="C388" s="7">
        <v>0</v>
      </c>
      <c r="D388" s="8"/>
    </row>
    <row r="389" spans="1:4" ht="27.75" customHeight="1">
      <c r="A389" s="7" t="s">
        <v>2639</v>
      </c>
      <c r="B389" s="7" t="s">
        <v>2556</v>
      </c>
      <c r="C389" s="7">
        <v>0</v>
      </c>
      <c r="D389" s="8"/>
    </row>
    <row r="390" spans="1:4" ht="27.75" customHeight="1">
      <c r="A390" s="7" t="s">
        <v>2640</v>
      </c>
      <c r="B390" s="7" t="s">
        <v>2553</v>
      </c>
      <c r="C390" s="7">
        <v>0</v>
      </c>
      <c r="D390" s="8"/>
    </row>
    <row r="391" spans="1:4" ht="27.75" customHeight="1">
      <c r="A391" s="7" t="s">
        <v>2641</v>
      </c>
      <c r="B391" s="7">
        <v>0</v>
      </c>
      <c r="C391" s="7">
        <v>0</v>
      </c>
      <c r="D391" s="8"/>
    </row>
    <row r="392" spans="1:4" ht="27.75" customHeight="1">
      <c r="A392" s="7" t="s">
        <v>2642</v>
      </c>
      <c r="B392" s="7">
        <v>0</v>
      </c>
      <c r="C392" s="7">
        <v>0</v>
      </c>
      <c r="D392" s="8"/>
    </row>
    <row r="393" spans="1:4" ht="27.75" customHeight="1">
      <c r="A393" s="7" t="s">
        <v>2643</v>
      </c>
      <c r="B393" s="7">
        <v>0</v>
      </c>
      <c r="C393" s="7">
        <v>0</v>
      </c>
      <c r="D393" s="8"/>
    </row>
    <row r="394" spans="1:4" ht="27.75" customHeight="1">
      <c r="A394" s="7" t="s">
        <v>2644</v>
      </c>
      <c r="B394" s="7">
        <v>0</v>
      </c>
      <c r="C394" s="7">
        <v>0</v>
      </c>
      <c r="D394" s="8"/>
    </row>
    <row r="395" spans="1:4" ht="27.75" customHeight="1">
      <c r="A395" s="7" t="s">
        <v>2645</v>
      </c>
      <c r="B395" s="7">
        <v>0</v>
      </c>
      <c r="C395" s="7">
        <v>0</v>
      </c>
      <c r="D395" s="8"/>
    </row>
    <row r="396" spans="1:4" ht="27.75" customHeight="1">
      <c r="A396" s="7" t="s">
        <v>2646</v>
      </c>
      <c r="B396" s="7" t="s">
        <v>2641</v>
      </c>
      <c r="C396" s="7">
        <v>0</v>
      </c>
      <c r="D396" s="8"/>
    </row>
    <row r="397" spans="1:4" ht="27.75" customHeight="1">
      <c r="A397" s="7" t="s">
        <v>2647</v>
      </c>
      <c r="B397" s="7" t="s">
        <v>2641</v>
      </c>
      <c r="C397" s="7">
        <v>0</v>
      </c>
      <c r="D397" s="8"/>
    </row>
    <row r="398" spans="1:4" ht="27.75" customHeight="1">
      <c r="A398" s="7" t="s">
        <v>2648</v>
      </c>
      <c r="B398" s="7" t="s">
        <v>2641</v>
      </c>
      <c r="C398" s="7">
        <v>0</v>
      </c>
      <c r="D398" s="8"/>
    </row>
    <row r="399" spans="1:4" ht="27.75" customHeight="1">
      <c r="A399" s="7" t="s">
        <v>2649</v>
      </c>
      <c r="B399" s="7" t="s">
        <v>2641</v>
      </c>
      <c r="C399" s="7">
        <v>0</v>
      </c>
      <c r="D399" s="8"/>
    </row>
    <row r="400" spans="1:4" ht="27.75" customHeight="1">
      <c r="A400" s="7" t="s">
        <v>2650</v>
      </c>
      <c r="B400" s="7" t="s">
        <v>2641</v>
      </c>
      <c r="C400" s="7">
        <v>0</v>
      </c>
      <c r="D400" s="8"/>
    </row>
    <row r="401" spans="1:4" ht="27.75" customHeight="1">
      <c r="A401" s="7" t="s">
        <v>2651</v>
      </c>
      <c r="B401" s="7" t="s">
        <v>2641</v>
      </c>
      <c r="C401" s="7">
        <v>0</v>
      </c>
      <c r="D401" s="8"/>
    </row>
    <row r="402" spans="1:4" ht="27.75" customHeight="1">
      <c r="A402" s="7" t="s">
        <v>2652</v>
      </c>
      <c r="B402" s="7" t="s">
        <v>2641</v>
      </c>
      <c r="C402" s="7">
        <v>0</v>
      </c>
      <c r="D402" s="8"/>
    </row>
    <row r="403" spans="1:4" ht="27.75" customHeight="1">
      <c r="A403" s="7" t="s">
        <v>2653</v>
      </c>
      <c r="B403" s="7" t="s">
        <v>2641</v>
      </c>
      <c r="C403" s="7">
        <v>0</v>
      </c>
      <c r="D403" s="8"/>
    </row>
    <row r="404" spans="1:4" ht="27.75" customHeight="1">
      <c r="A404" s="7" t="s">
        <v>2654</v>
      </c>
      <c r="B404" s="7" t="s">
        <v>2641</v>
      </c>
      <c r="C404" s="7">
        <v>0</v>
      </c>
      <c r="D404" s="8"/>
    </row>
    <row r="405" spans="1:4" ht="27.75" customHeight="1">
      <c r="A405" s="7" t="s">
        <v>2655</v>
      </c>
      <c r="B405" s="7" t="s">
        <v>2641</v>
      </c>
      <c r="C405" s="7">
        <v>0</v>
      </c>
      <c r="D405" s="8"/>
    </row>
    <row r="406" spans="1:4" ht="27.75" customHeight="1">
      <c r="A406" s="7" t="s">
        <v>2656</v>
      </c>
      <c r="B406" s="7" t="s">
        <v>2644</v>
      </c>
      <c r="C406" s="7">
        <v>0</v>
      </c>
      <c r="D406" s="8"/>
    </row>
    <row r="407" spans="1:4" ht="27.75" customHeight="1">
      <c r="A407" s="7" t="s">
        <v>2657</v>
      </c>
      <c r="B407" s="7" t="s">
        <v>2641</v>
      </c>
      <c r="C407" s="7">
        <v>0</v>
      </c>
      <c r="D407" s="8"/>
    </row>
    <row r="408" spans="1:4" ht="27.75" customHeight="1">
      <c r="A408" s="7" t="s">
        <v>2658</v>
      </c>
      <c r="B408" s="7" t="s">
        <v>2641</v>
      </c>
      <c r="C408" s="7">
        <v>0</v>
      </c>
      <c r="D408" s="8"/>
    </row>
    <row r="409" spans="1:4" ht="27.75" customHeight="1">
      <c r="A409" s="7" t="s">
        <v>2659</v>
      </c>
      <c r="B409" s="7" t="s">
        <v>2641</v>
      </c>
      <c r="C409" s="7">
        <v>0</v>
      </c>
      <c r="D409" s="8"/>
    </row>
    <row r="410" spans="1:4" ht="27.75" customHeight="1">
      <c r="A410" s="7" t="s">
        <v>2660</v>
      </c>
      <c r="B410" s="7" t="s">
        <v>2641</v>
      </c>
      <c r="C410" s="7">
        <v>0</v>
      </c>
      <c r="D410" s="8"/>
    </row>
    <row r="411" spans="1:4" ht="27.75" customHeight="1">
      <c r="A411" s="7" t="s">
        <v>2661</v>
      </c>
      <c r="B411" s="7" t="s">
        <v>2641</v>
      </c>
      <c r="C411" s="7">
        <v>0</v>
      </c>
      <c r="D411" s="8"/>
    </row>
    <row r="412" spans="1:4" ht="27.75" customHeight="1">
      <c r="A412" s="7" t="s">
        <v>2662</v>
      </c>
      <c r="B412" s="7" t="s">
        <v>2641</v>
      </c>
      <c r="C412" s="7">
        <v>0</v>
      </c>
      <c r="D412" s="8"/>
    </row>
    <row r="413" spans="1:4" ht="27.75" customHeight="1">
      <c r="A413" s="7" t="s">
        <v>2663</v>
      </c>
      <c r="B413" s="7" t="s">
        <v>2641</v>
      </c>
      <c r="C413" s="7">
        <v>0</v>
      </c>
      <c r="D413" s="8"/>
    </row>
    <row r="414" spans="1:4" ht="27.75" customHeight="1">
      <c r="A414" s="7" t="s">
        <v>2664</v>
      </c>
      <c r="B414" s="7" t="s">
        <v>2641</v>
      </c>
      <c r="C414" s="7">
        <v>0</v>
      </c>
      <c r="D414" s="8"/>
    </row>
    <row r="415" spans="1:4" ht="27.75" customHeight="1">
      <c r="A415" s="7" t="s">
        <v>2665</v>
      </c>
      <c r="B415" s="7" t="s">
        <v>2641</v>
      </c>
      <c r="C415" s="7">
        <v>0</v>
      </c>
      <c r="D415" s="8"/>
    </row>
    <row r="416" spans="1:4" ht="27.75" customHeight="1">
      <c r="A416" s="7" t="s">
        <v>2666</v>
      </c>
      <c r="B416" s="7" t="s">
        <v>2641</v>
      </c>
      <c r="C416" s="7">
        <v>0</v>
      </c>
      <c r="D416" s="8"/>
    </row>
    <row r="417" spans="1:4" ht="27.75" customHeight="1">
      <c r="A417" s="7" t="s">
        <v>2667</v>
      </c>
      <c r="B417" s="7" t="s">
        <v>2653</v>
      </c>
      <c r="C417" s="7">
        <v>0</v>
      </c>
      <c r="D417" s="8"/>
    </row>
    <row r="418" spans="1:4" ht="27.75" customHeight="1">
      <c r="A418" s="7" t="s">
        <v>2668</v>
      </c>
      <c r="B418" s="7" t="s">
        <v>2648</v>
      </c>
      <c r="C418" s="7">
        <v>0</v>
      </c>
      <c r="D418" s="8"/>
    </row>
    <row r="419" spans="1:4" ht="27.75" customHeight="1">
      <c r="A419" s="7" t="s">
        <v>2669</v>
      </c>
      <c r="B419" s="7" t="s">
        <v>2649</v>
      </c>
      <c r="C419" s="7">
        <v>0</v>
      </c>
      <c r="D419" s="8"/>
    </row>
    <row r="420" spans="1:4" ht="27.75" customHeight="1">
      <c r="A420" s="7" t="s">
        <v>2670</v>
      </c>
      <c r="B420" s="7" t="s">
        <v>2648</v>
      </c>
      <c r="C420" s="7">
        <v>0</v>
      </c>
      <c r="D420" s="8"/>
    </row>
    <row r="421" spans="1:4" ht="27.75" customHeight="1">
      <c r="A421" s="7" t="s">
        <v>2671</v>
      </c>
      <c r="B421" s="7" t="s">
        <v>2647</v>
      </c>
      <c r="C421" s="7">
        <v>0</v>
      </c>
      <c r="D421" s="8"/>
    </row>
    <row r="422" spans="1:4" ht="27.75" customHeight="1">
      <c r="A422" s="7" t="s">
        <v>2672</v>
      </c>
      <c r="B422" s="7" t="s">
        <v>2658</v>
      </c>
      <c r="C422" s="7">
        <v>0</v>
      </c>
      <c r="D422" s="8"/>
    </row>
    <row r="423" spans="1:4" ht="27.75" customHeight="1">
      <c r="A423" s="7" t="s">
        <v>2673</v>
      </c>
      <c r="B423" s="7" t="s">
        <v>2648</v>
      </c>
      <c r="C423" s="7">
        <v>0</v>
      </c>
      <c r="D423" s="8"/>
    </row>
    <row r="424" spans="1:4" ht="27.75" customHeight="1">
      <c r="A424" s="7" t="s">
        <v>2674</v>
      </c>
      <c r="B424" s="7" t="s">
        <v>2641</v>
      </c>
      <c r="C424" s="7">
        <v>0</v>
      </c>
      <c r="D424" s="8"/>
    </row>
    <row r="425" spans="1:4" ht="27.75" customHeight="1">
      <c r="A425" s="7" t="s">
        <v>2675</v>
      </c>
      <c r="B425" s="7" t="s">
        <v>2660</v>
      </c>
      <c r="C425" s="7">
        <v>0</v>
      </c>
      <c r="D425" s="8"/>
    </row>
    <row r="426" spans="1:4" ht="27.75" customHeight="1">
      <c r="A426" s="7" t="s">
        <v>2676</v>
      </c>
      <c r="B426" s="7" t="s">
        <v>2651</v>
      </c>
      <c r="C426" s="7">
        <v>0</v>
      </c>
      <c r="D426" s="8"/>
    </row>
    <row r="427" spans="1:4" ht="27.75" customHeight="1">
      <c r="A427" s="7" t="s">
        <v>2677</v>
      </c>
      <c r="B427" s="7" t="s">
        <v>2651</v>
      </c>
      <c r="C427" s="7">
        <v>0</v>
      </c>
      <c r="D427" s="8"/>
    </row>
    <row r="428" spans="1:4" ht="27.75" customHeight="1">
      <c r="A428" s="7" t="s">
        <v>2678</v>
      </c>
      <c r="B428" s="7" t="s">
        <v>2662</v>
      </c>
      <c r="C428" s="7">
        <v>0</v>
      </c>
      <c r="D428" s="8"/>
    </row>
    <row r="429" spans="1:4" ht="27.75" customHeight="1">
      <c r="A429" s="7" t="s">
        <v>2679</v>
      </c>
      <c r="B429" s="7" t="s">
        <v>2652</v>
      </c>
      <c r="C429" s="7">
        <v>0</v>
      </c>
      <c r="D429" s="8"/>
    </row>
    <row r="430" spans="1:4" ht="27.75" customHeight="1">
      <c r="A430" s="7" t="s">
        <v>2680</v>
      </c>
      <c r="B430" s="7" t="s">
        <v>2646</v>
      </c>
      <c r="C430" s="7">
        <v>0</v>
      </c>
      <c r="D430" s="8"/>
    </row>
    <row r="431" spans="1:4" ht="27.75" customHeight="1">
      <c r="A431" s="7" t="s">
        <v>2681</v>
      </c>
      <c r="B431" s="7" t="s">
        <v>2661</v>
      </c>
      <c r="C431" s="7">
        <v>0</v>
      </c>
      <c r="D431" s="8"/>
    </row>
    <row r="432" spans="1:4" ht="27.75" customHeight="1">
      <c r="A432" s="7" t="s">
        <v>2682</v>
      </c>
      <c r="B432" s="7" t="s">
        <v>2646</v>
      </c>
      <c r="C432" s="7">
        <v>0</v>
      </c>
      <c r="D432" s="8"/>
    </row>
    <row r="433" spans="1:4" ht="27.75" customHeight="1">
      <c r="A433" s="7" t="s">
        <v>2683</v>
      </c>
      <c r="B433" s="7" t="s">
        <v>2664</v>
      </c>
      <c r="C433" s="7">
        <v>0</v>
      </c>
      <c r="D433" s="8"/>
    </row>
    <row r="434" spans="1:4" ht="27.75" customHeight="1">
      <c r="A434" s="7" t="s">
        <v>2684</v>
      </c>
      <c r="B434" s="7" t="s">
        <v>2647</v>
      </c>
      <c r="C434" s="7">
        <v>0</v>
      </c>
      <c r="D434" s="8"/>
    </row>
    <row r="435" spans="1:4" ht="27.75" customHeight="1">
      <c r="A435" s="7" t="s">
        <v>2685</v>
      </c>
      <c r="B435" s="7" t="s">
        <v>2649</v>
      </c>
      <c r="C435" s="7">
        <v>0</v>
      </c>
      <c r="D435" s="8"/>
    </row>
    <row r="436" spans="1:4" ht="27.75" customHeight="1">
      <c r="A436" s="7" t="s">
        <v>2686</v>
      </c>
      <c r="B436" s="7" t="s">
        <v>2648</v>
      </c>
      <c r="C436" s="7">
        <v>0</v>
      </c>
      <c r="D436" s="8"/>
    </row>
    <row r="437" spans="1:4" ht="27.75" customHeight="1">
      <c r="A437" s="7" t="s">
        <v>2687</v>
      </c>
      <c r="B437" s="7" t="s">
        <v>2648</v>
      </c>
      <c r="C437" s="7">
        <v>0</v>
      </c>
      <c r="D437" s="8"/>
    </row>
    <row r="438" spans="1:4" ht="27.75" customHeight="1">
      <c r="A438" s="7" t="s">
        <v>2688</v>
      </c>
      <c r="B438" s="7" t="s">
        <v>2648</v>
      </c>
      <c r="C438" s="7">
        <v>0</v>
      </c>
      <c r="D438" s="8"/>
    </row>
    <row r="439" spans="1:4" ht="27.75" customHeight="1">
      <c r="A439" s="7" t="s">
        <v>2689</v>
      </c>
      <c r="B439" s="7">
        <v>0</v>
      </c>
      <c r="C439" s="7">
        <v>0</v>
      </c>
      <c r="D439" s="8"/>
    </row>
    <row r="440" spans="1:4" ht="27.75" customHeight="1">
      <c r="A440" s="7" t="s">
        <v>2689</v>
      </c>
      <c r="B440" s="7">
        <v>0</v>
      </c>
      <c r="C440" s="7">
        <v>0</v>
      </c>
      <c r="D440" s="8"/>
    </row>
    <row r="441" spans="1:4" ht="27.75" customHeight="1">
      <c r="A441" s="7" t="s">
        <v>2690</v>
      </c>
      <c r="B441" s="7" t="s">
        <v>2651</v>
      </c>
      <c r="C441" s="7">
        <v>0</v>
      </c>
      <c r="D441" s="8"/>
    </row>
    <row r="442" spans="1:4" ht="27.75" customHeight="1">
      <c r="A442" s="7" t="s">
        <v>2691</v>
      </c>
      <c r="B442" s="7" t="s">
        <v>2650</v>
      </c>
      <c r="C442" s="7">
        <v>0</v>
      </c>
      <c r="D442" s="8"/>
    </row>
    <row r="443" spans="1:4" ht="27.75" customHeight="1">
      <c r="A443" s="7" t="s">
        <v>2692</v>
      </c>
      <c r="B443" s="7" t="s">
        <v>2651</v>
      </c>
      <c r="C443" s="7">
        <v>0</v>
      </c>
      <c r="D443" s="8"/>
    </row>
    <row r="444" spans="1:4" ht="27.75" customHeight="1">
      <c r="A444" s="7" t="s">
        <v>2693</v>
      </c>
      <c r="B444" s="7" t="s">
        <v>2654</v>
      </c>
      <c r="C444" s="7">
        <v>0</v>
      </c>
      <c r="D444" s="8"/>
    </row>
    <row r="445" spans="1:4" ht="27.75" customHeight="1">
      <c r="A445" s="7" t="s">
        <v>2694</v>
      </c>
      <c r="B445" s="7" t="s">
        <v>2654</v>
      </c>
      <c r="C445" s="7">
        <v>0</v>
      </c>
      <c r="D445" s="8"/>
    </row>
    <row r="446" spans="1:4" ht="27.75" customHeight="1">
      <c r="A446" s="7" t="s">
        <v>2695</v>
      </c>
      <c r="B446" s="7" t="s">
        <v>2666</v>
      </c>
      <c r="C446" s="7">
        <v>0</v>
      </c>
      <c r="D446" s="8"/>
    </row>
    <row r="447" spans="1:4" ht="27.75" customHeight="1">
      <c r="A447" s="7" t="s">
        <v>2696</v>
      </c>
      <c r="B447" s="7" t="s">
        <v>2650</v>
      </c>
      <c r="C447" s="7">
        <v>0</v>
      </c>
      <c r="D447" s="8"/>
    </row>
    <row r="448" spans="1:4" ht="27.75" customHeight="1">
      <c r="A448" s="7" t="s">
        <v>2697</v>
      </c>
      <c r="B448" s="7" t="s">
        <v>2649</v>
      </c>
      <c r="C448" s="7">
        <v>0</v>
      </c>
      <c r="D448" s="8"/>
    </row>
    <row r="449" spans="1:4" ht="27.75" customHeight="1">
      <c r="A449" s="7" t="s">
        <v>2698</v>
      </c>
      <c r="B449" s="7" t="s">
        <v>2649</v>
      </c>
      <c r="C449" s="7">
        <v>0</v>
      </c>
      <c r="D449" s="8"/>
    </row>
    <row r="450" spans="1:4" ht="27.75" customHeight="1">
      <c r="A450" s="7" t="s">
        <v>2699</v>
      </c>
      <c r="B450" s="7" t="s">
        <v>2655</v>
      </c>
      <c r="C450" s="7">
        <v>0</v>
      </c>
      <c r="D450" s="8"/>
    </row>
    <row r="451" spans="1:4" ht="27.75" customHeight="1">
      <c r="A451" s="7" t="s">
        <v>2700</v>
      </c>
      <c r="B451" s="7" t="s">
        <v>2645</v>
      </c>
      <c r="C451" s="7">
        <v>0</v>
      </c>
      <c r="D451" s="8"/>
    </row>
    <row r="452" spans="1:4" ht="27.75" customHeight="1">
      <c r="A452" s="7" t="s">
        <v>2701</v>
      </c>
      <c r="B452" s="7" t="s">
        <v>2653</v>
      </c>
      <c r="C452" s="7">
        <v>0</v>
      </c>
      <c r="D452" s="8"/>
    </row>
    <row r="453" spans="1:4" ht="27.75" customHeight="1">
      <c r="A453" s="7" t="s">
        <v>2702</v>
      </c>
      <c r="B453" s="7" t="s">
        <v>2650</v>
      </c>
      <c r="C453" s="7">
        <v>0</v>
      </c>
      <c r="D453" s="8"/>
    </row>
    <row r="454" spans="1:4" ht="27.75" customHeight="1">
      <c r="A454" s="7" t="s">
        <v>2703</v>
      </c>
      <c r="B454" s="7" t="s">
        <v>2652</v>
      </c>
      <c r="C454" s="7">
        <v>0</v>
      </c>
      <c r="D454" s="8"/>
    </row>
    <row r="455" spans="1:4" ht="27.75" customHeight="1">
      <c r="A455" s="7" t="s">
        <v>2704</v>
      </c>
      <c r="B455" s="7" t="s">
        <v>2646</v>
      </c>
      <c r="C455" s="7">
        <v>0</v>
      </c>
      <c r="D455" s="8"/>
    </row>
    <row r="456" spans="1:4" ht="27.75" customHeight="1">
      <c r="A456" s="7" t="s">
        <v>2705</v>
      </c>
      <c r="B456" s="7" t="s">
        <v>2652</v>
      </c>
      <c r="C456" s="7">
        <v>0</v>
      </c>
      <c r="D456" s="8"/>
    </row>
    <row r="457" spans="1:4" ht="27.75" customHeight="1">
      <c r="A457" s="7" t="s">
        <v>2706</v>
      </c>
      <c r="B457" s="7" t="s">
        <v>2655</v>
      </c>
      <c r="C457" s="7">
        <v>0</v>
      </c>
      <c r="D457" s="8"/>
    </row>
    <row r="458" spans="1:4" ht="27.75" customHeight="1">
      <c r="A458" s="7" t="s">
        <v>2707</v>
      </c>
      <c r="B458" s="7" t="s">
        <v>2654</v>
      </c>
      <c r="C458" s="7">
        <v>0</v>
      </c>
      <c r="D458" s="8"/>
    </row>
    <row r="459" spans="1:4" ht="27.75" customHeight="1">
      <c r="A459" s="7" t="s">
        <v>2708</v>
      </c>
      <c r="B459" s="7" t="s">
        <v>2646</v>
      </c>
      <c r="C459" s="7">
        <v>0</v>
      </c>
      <c r="D459" s="8"/>
    </row>
    <row r="460" spans="1:4" ht="27.75" customHeight="1">
      <c r="A460" s="7" t="s">
        <v>2709</v>
      </c>
      <c r="B460" s="7" t="s">
        <v>2654</v>
      </c>
      <c r="C460" s="7">
        <v>0</v>
      </c>
      <c r="D460" s="8"/>
    </row>
    <row r="461" spans="1:4" ht="27.75" customHeight="1">
      <c r="A461" s="7" t="s">
        <v>2710</v>
      </c>
      <c r="B461" s="7" t="s">
        <v>2648</v>
      </c>
      <c r="C461" s="7">
        <v>0</v>
      </c>
      <c r="D461" s="8"/>
    </row>
    <row r="462" spans="1:4" ht="27.75" customHeight="1">
      <c r="A462" s="7" t="s">
        <v>2711</v>
      </c>
      <c r="B462" s="7" t="s">
        <v>2655</v>
      </c>
      <c r="C462" s="7">
        <v>0</v>
      </c>
      <c r="D462" s="8"/>
    </row>
    <row r="463" spans="1:4" ht="27.75" customHeight="1">
      <c r="A463" s="7" t="s">
        <v>2712</v>
      </c>
      <c r="B463" s="7" t="s">
        <v>2651</v>
      </c>
      <c r="C463" s="7">
        <v>0</v>
      </c>
      <c r="D463" s="8"/>
    </row>
    <row r="464" spans="1:4" ht="27.75" customHeight="1">
      <c r="A464" s="7" t="s">
        <v>2713</v>
      </c>
      <c r="B464" s="7" t="s">
        <v>2663</v>
      </c>
      <c r="C464" s="7">
        <v>0</v>
      </c>
      <c r="D464" s="8"/>
    </row>
    <row r="465" spans="1:4" ht="27.75" customHeight="1">
      <c r="A465" s="7" t="s">
        <v>2714</v>
      </c>
      <c r="B465" s="7" t="s">
        <v>2649</v>
      </c>
      <c r="C465" s="7">
        <v>0</v>
      </c>
      <c r="D465" s="8"/>
    </row>
    <row r="466" spans="1:4" ht="27.75" customHeight="1">
      <c r="A466" s="7" t="s">
        <v>2715</v>
      </c>
      <c r="B466" s="7" t="s">
        <v>2659</v>
      </c>
      <c r="C466" s="7">
        <v>0</v>
      </c>
      <c r="D466" s="8"/>
    </row>
    <row r="467" spans="1:4" ht="27.75" customHeight="1">
      <c r="A467" s="7" t="s">
        <v>2716</v>
      </c>
      <c r="B467" s="7" t="s">
        <v>2665</v>
      </c>
      <c r="C467" s="7">
        <v>0</v>
      </c>
      <c r="D467" s="8"/>
    </row>
    <row r="468" spans="1:4" ht="27.75" customHeight="1">
      <c r="A468" s="7" t="s">
        <v>2717</v>
      </c>
      <c r="B468" s="7" t="s">
        <v>2653</v>
      </c>
      <c r="C468" s="7">
        <v>0</v>
      </c>
      <c r="D468" s="8"/>
    </row>
    <row r="469" spans="1:4" ht="27.75" customHeight="1">
      <c r="A469" s="7" t="s">
        <v>2718</v>
      </c>
      <c r="B469" s="7" t="s">
        <v>2655</v>
      </c>
      <c r="C469" s="7">
        <v>0</v>
      </c>
      <c r="D469" s="8"/>
    </row>
    <row r="470" spans="1:4" ht="27.75" customHeight="1">
      <c r="A470" s="7" t="s">
        <v>2719</v>
      </c>
      <c r="B470" s="7" t="s">
        <v>2647</v>
      </c>
      <c r="C470" s="7">
        <v>0</v>
      </c>
      <c r="D470" s="8"/>
    </row>
    <row r="471" spans="1:4" ht="27.75" customHeight="1">
      <c r="A471" s="7" t="s">
        <v>2720</v>
      </c>
      <c r="B471" s="7" t="s">
        <v>2648</v>
      </c>
      <c r="C471" s="7">
        <v>0</v>
      </c>
      <c r="D471" s="8"/>
    </row>
    <row r="472" spans="1:4" ht="27.75" customHeight="1">
      <c r="A472" s="7" t="s">
        <v>2721</v>
      </c>
      <c r="B472" s="7" t="s">
        <v>2653</v>
      </c>
      <c r="C472" s="7">
        <v>0</v>
      </c>
      <c r="D472" s="8"/>
    </row>
    <row r="473" spans="1:4" ht="27.75" customHeight="1">
      <c r="A473" s="7" t="s">
        <v>2722</v>
      </c>
      <c r="B473" s="7" t="s">
        <v>2654</v>
      </c>
      <c r="C473" s="7">
        <v>0</v>
      </c>
      <c r="D473" s="8"/>
    </row>
    <row r="474" spans="1:4" ht="27.75" customHeight="1">
      <c r="A474" s="7" t="s">
        <v>2723</v>
      </c>
      <c r="B474" s="7" t="s">
        <v>2641</v>
      </c>
      <c r="C474" s="7">
        <v>0</v>
      </c>
      <c r="D474" s="8"/>
    </row>
    <row r="475" spans="1:4" ht="27.75" customHeight="1">
      <c r="A475" s="7" t="s">
        <v>2724</v>
      </c>
      <c r="B475" s="7" t="s">
        <v>2651</v>
      </c>
      <c r="C475" s="7">
        <v>0</v>
      </c>
      <c r="D475" s="8"/>
    </row>
    <row r="476" spans="1:4" ht="27.75" customHeight="1">
      <c r="A476" s="7" t="s">
        <v>2725</v>
      </c>
      <c r="B476" s="7" t="s">
        <v>2647</v>
      </c>
      <c r="C476" s="7">
        <v>0</v>
      </c>
      <c r="D476" s="8"/>
    </row>
    <row r="477" spans="1:4" ht="27.75" customHeight="1">
      <c r="A477" s="7" t="s">
        <v>2726</v>
      </c>
      <c r="B477" s="7">
        <v>0</v>
      </c>
      <c r="C477" s="7">
        <v>0</v>
      </c>
      <c r="D477" s="8"/>
    </row>
    <row r="478" spans="1:4" ht="27.75" customHeight="1">
      <c r="A478" s="7" t="s">
        <v>2727</v>
      </c>
      <c r="B478" s="7">
        <v>0</v>
      </c>
      <c r="C478" s="7">
        <v>0</v>
      </c>
      <c r="D478" s="8"/>
    </row>
    <row r="479" spans="1:4" ht="27.75" customHeight="1">
      <c r="A479" s="7" t="s">
        <v>2728</v>
      </c>
      <c r="B479" s="7">
        <v>0</v>
      </c>
      <c r="C479" s="7">
        <v>0</v>
      </c>
      <c r="D479" s="8"/>
    </row>
    <row r="480" spans="1:4" ht="27.75" customHeight="1">
      <c r="A480" s="7" t="s">
        <v>2729</v>
      </c>
      <c r="B480" s="7">
        <v>0</v>
      </c>
      <c r="C480" s="7">
        <v>0</v>
      </c>
      <c r="D480" s="8"/>
    </row>
    <row r="481" spans="1:4" ht="27.75" customHeight="1">
      <c r="A481" s="7" t="s">
        <v>2730</v>
      </c>
      <c r="B481" s="7">
        <v>0</v>
      </c>
      <c r="C481" s="7">
        <v>0</v>
      </c>
      <c r="D481" s="8"/>
    </row>
    <row r="482" spans="1:4" ht="27.75" customHeight="1">
      <c r="A482" s="7" t="s">
        <v>2731</v>
      </c>
      <c r="B482" s="7" t="s">
        <v>2727</v>
      </c>
      <c r="C482" s="7">
        <v>0.31197956118055398</v>
      </c>
      <c r="D482" s="8"/>
    </row>
    <row r="483" spans="1:4" ht="27.75" customHeight="1">
      <c r="A483" s="7" t="s">
        <v>2732</v>
      </c>
      <c r="B483" s="7" t="s">
        <v>2729</v>
      </c>
      <c r="C483" s="7">
        <v>0</v>
      </c>
      <c r="D483" s="8"/>
    </row>
    <row r="484" spans="1:4" ht="27.75" customHeight="1">
      <c r="A484" s="7" t="s">
        <v>2733</v>
      </c>
      <c r="B484" s="7" t="s">
        <v>2726</v>
      </c>
      <c r="C484" s="7">
        <v>0</v>
      </c>
      <c r="D484" s="8"/>
    </row>
    <row r="485" spans="1:4" ht="27.75" customHeight="1">
      <c r="A485" s="7" t="s">
        <v>2734</v>
      </c>
      <c r="B485" s="7" t="s">
        <v>2728</v>
      </c>
      <c r="C485" s="7">
        <v>0</v>
      </c>
      <c r="D485" s="8"/>
    </row>
    <row r="486" spans="1:4" ht="27.75" customHeight="1">
      <c r="A486" s="7" t="s">
        <v>2735</v>
      </c>
      <c r="B486" s="7" t="s">
        <v>2727</v>
      </c>
      <c r="C486" s="7">
        <v>0</v>
      </c>
      <c r="D486" s="8"/>
    </row>
    <row r="487" spans="1:4" ht="27.75" customHeight="1">
      <c r="A487" s="7" t="s">
        <v>2736</v>
      </c>
      <c r="B487" s="7" t="s">
        <v>2727</v>
      </c>
      <c r="C487" s="7">
        <v>0</v>
      </c>
      <c r="D487" s="8"/>
    </row>
    <row r="488" spans="1:4" ht="27.75" customHeight="1">
      <c r="A488" s="7" t="s">
        <v>2737</v>
      </c>
      <c r="B488" s="7" t="s">
        <v>2726</v>
      </c>
      <c r="C488" s="7">
        <v>0.63550176051059537</v>
      </c>
      <c r="D488" s="8"/>
    </row>
    <row r="489" spans="1:4" ht="27.75" customHeight="1">
      <c r="A489" s="7" t="s">
        <v>2738</v>
      </c>
      <c r="B489" s="7" t="s">
        <v>2728</v>
      </c>
      <c r="C489" s="7">
        <v>0</v>
      </c>
      <c r="D489" s="8"/>
    </row>
    <row r="490" spans="1:4" ht="27.75" customHeight="1">
      <c r="A490" s="7" t="s">
        <v>2739</v>
      </c>
      <c r="B490" s="7" t="s">
        <v>2728</v>
      </c>
      <c r="C490" s="7">
        <v>0</v>
      </c>
      <c r="D490" s="8"/>
    </row>
    <row r="491" spans="1:4" ht="27.75" customHeight="1">
      <c r="A491" s="7" t="s">
        <v>2740</v>
      </c>
      <c r="B491" s="7" t="s">
        <v>2730</v>
      </c>
      <c r="C491" s="7">
        <v>0</v>
      </c>
      <c r="D491" s="8"/>
    </row>
    <row r="492" spans="1:4" ht="27.75" customHeight="1">
      <c r="A492" s="7" t="s">
        <v>2741</v>
      </c>
      <c r="B492" s="7" t="s">
        <v>2728</v>
      </c>
      <c r="C492" s="7">
        <v>0</v>
      </c>
      <c r="D492" s="8"/>
    </row>
    <row r="493" spans="1:4" ht="27.75" customHeight="1">
      <c r="A493" s="7" t="s">
        <v>2742</v>
      </c>
      <c r="B493" s="7" t="s">
        <v>2728</v>
      </c>
      <c r="C493" s="7">
        <v>0</v>
      </c>
      <c r="D493" s="8"/>
    </row>
    <row r="494" spans="1:4" ht="27.75" customHeight="1">
      <c r="A494" s="7" t="s">
        <v>2743</v>
      </c>
      <c r="B494" s="7" t="s">
        <v>2729</v>
      </c>
      <c r="C494" s="7">
        <v>0</v>
      </c>
      <c r="D494" s="8"/>
    </row>
    <row r="495" spans="1:4" ht="27.75" customHeight="1">
      <c r="A495" s="7" t="s">
        <v>2744</v>
      </c>
      <c r="B495" s="7" t="s">
        <v>2728</v>
      </c>
      <c r="C495" s="7">
        <v>0</v>
      </c>
      <c r="D495" s="8"/>
    </row>
    <row r="496" spans="1:4" ht="27.75" customHeight="1">
      <c r="A496" s="7" t="s">
        <v>2745</v>
      </c>
      <c r="B496" s="7" t="s">
        <v>2727</v>
      </c>
      <c r="C496" s="7">
        <v>0</v>
      </c>
      <c r="D496" s="8"/>
    </row>
    <row r="497" spans="1:4" ht="27.75" customHeight="1">
      <c r="A497" s="7" t="s">
        <v>2746</v>
      </c>
      <c r="B497" s="7" t="s">
        <v>2728</v>
      </c>
      <c r="C497" s="7">
        <v>0</v>
      </c>
      <c r="D497" s="8"/>
    </row>
    <row r="498" spans="1:4" ht="27.75" customHeight="1">
      <c r="A498" s="7" t="s">
        <v>2747</v>
      </c>
      <c r="B498" s="7" t="s">
        <v>2728</v>
      </c>
      <c r="C498" s="7">
        <v>2.4624343537373172</v>
      </c>
      <c r="D498" s="8"/>
    </row>
    <row r="499" spans="1:4" ht="27.75" customHeight="1">
      <c r="A499" s="7" t="s">
        <v>2748</v>
      </c>
      <c r="B499" s="7" t="s">
        <v>2728</v>
      </c>
      <c r="C499" s="7">
        <v>0</v>
      </c>
      <c r="D499" s="8"/>
    </row>
    <row r="500" spans="1:4" ht="27.75" customHeight="1">
      <c r="A500" s="7" t="s">
        <v>2749</v>
      </c>
      <c r="B500" s="7" t="s">
        <v>2728</v>
      </c>
      <c r="C500" s="7">
        <v>2.3410882858266269</v>
      </c>
      <c r="D500" s="8"/>
    </row>
    <row r="501" spans="1:4" ht="27.75" customHeight="1">
      <c r="A501" s="7" t="s">
        <v>2750</v>
      </c>
      <c r="B501" s="7" t="s">
        <v>2728</v>
      </c>
      <c r="C501" s="7">
        <v>0</v>
      </c>
      <c r="D501" s="8"/>
    </row>
    <row r="502" spans="1:4" ht="27.75" customHeight="1">
      <c r="A502" s="7" t="s">
        <v>2751</v>
      </c>
      <c r="B502" s="7" t="s">
        <v>2729</v>
      </c>
      <c r="C502" s="7">
        <v>0</v>
      </c>
      <c r="D502" s="8"/>
    </row>
    <row r="503" spans="1:4" ht="27.75" customHeight="1">
      <c r="A503" s="7" t="s">
        <v>2752</v>
      </c>
      <c r="B503" s="7" t="s">
        <v>2727</v>
      </c>
      <c r="C503" s="7">
        <v>0.21153883798181883</v>
      </c>
      <c r="D503" s="8"/>
    </row>
    <row r="504" spans="1:4" ht="27.75" customHeight="1">
      <c r="A504" s="7" t="s">
        <v>2753</v>
      </c>
      <c r="B504" s="7" t="s">
        <v>2726</v>
      </c>
      <c r="C504" s="7">
        <v>4.2672325533862216E-11</v>
      </c>
      <c r="D504" s="8"/>
    </row>
    <row r="505" spans="1:4" ht="27.75" customHeight="1">
      <c r="A505" s="7" t="s">
        <v>2754</v>
      </c>
      <c r="B505" s="7" t="s">
        <v>2727</v>
      </c>
      <c r="C505" s="7">
        <v>0</v>
      </c>
      <c r="D505" s="8"/>
    </row>
    <row r="506" spans="1:4" ht="27.75" customHeight="1">
      <c r="A506" s="7" t="s">
        <v>2755</v>
      </c>
      <c r="B506" s="7" t="s">
        <v>2727</v>
      </c>
      <c r="C506" s="7">
        <v>0</v>
      </c>
      <c r="D506" s="8"/>
    </row>
    <row r="507" spans="1:4" ht="27.75" customHeight="1">
      <c r="A507" s="7" t="s">
        <v>2756</v>
      </c>
      <c r="B507" s="7" t="s">
        <v>2728</v>
      </c>
      <c r="C507" s="7">
        <v>0</v>
      </c>
      <c r="D507" s="8"/>
    </row>
    <row r="508" spans="1:4" ht="27.75" customHeight="1">
      <c r="A508" s="7" t="s">
        <v>2757</v>
      </c>
      <c r="B508" s="7" t="s">
        <v>2728</v>
      </c>
      <c r="C508" s="7">
        <v>0</v>
      </c>
      <c r="D508" s="8"/>
    </row>
    <row r="509" spans="1:4" ht="27.75" customHeight="1">
      <c r="A509" s="7" t="s">
        <v>2758</v>
      </c>
      <c r="B509" s="7" t="s">
        <v>2734</v>
      </c>
      <c r="C509" s="7">
        <v>0</v>
      </c>
      <c r="D509" s="8"/>
    </row>
    <row r="510" spans="1:4" ht="27.75" customHeight="1">
      <c r="A510" s="7" t="s">
        <v>2759</v>
      </c>
      <c r="B510" s="7" t="s">
        <v>2734</v>
      </c>
      <c r="C510" s="7">
        <v>0</v>
      </c>
      <c r="D510" s="8"/>
    </row>
    <row r="511" spans="1:4" ht="27.75" customHeight="1">
      <c r="A511" s="7" t="s">
        <v>2760</v>
      </c>
      <c r="B511" s="7" t="s">
        <v>2726</v>
      </c>
      <c r="C511" s="7">
        <v>0</v>
      </c>
      <c r="D511" s="8"/>
    </row>
    <row r="512" spans="1:4" ht="27.75" customHeight="1">
      <c r="A512" s="7" t="s">
        <v>2761</v>
      </c>
      <c r="B512" s="7" t="s">
        <v>2738</v>
      </c>
      <c r="C512" s="7">
        <v>2.9917701840190771</v>
      </c>
      <c r="D512" s="8"/>
    </row>
    <row r="513" spans="1:4" ht="27.75" customHeight="1">
      <c r="A513" s="7" t="s">
        <v>2762</v>
      </c>
      <c r="B513" s="7" t="s">
        <v>2737</v>
      </c>
      <c r="C513" s="7">
        <v>0</v>
      </c>
      <c r="D513" s="8"/>
    </row>
    <row r="514" spans="1:4" ht="27.75" customHeight="1">
      <c r="A514" s="7" t="s">
        <v>2763</v>
      </c>
      <c r="B514" s="7" t="s">
        <v>2729</v>
      </c>
      <c r="C514" s="7">
        <v>0</v>
      </c>
      <c r="D514" s="8"/>
    </row>
    <row r="515" spans="1:4" ht="27.75" customHeight="1">
      <c r="A515" s="7" t="s">
        <v>2764</v>
      </c>
      <c r="B515" s="7" t="s">
        <v>2737</v>
      </c>
      <c r="C515" s="7">
        <v>0</v>
      </c>
      <c r="D515" s="8"/>
    </row>
    <row r="516" spans="1:4" ht="27.75" customHeight="1">
      <c r="A516" s="7" t="s">
        <v>2765</v>
      </c>
      <c r="B516" s="7" t="s">
        <v>2733</v>
      </c>
      <c r="C516" s="7">
        <v>0</v>
      </c>
      <c r="D516" s="8"/>
    </row>
    <row r="517" spans="1:4" ht="27.75" customHeight="1">
      <c r="A517" s="7" t="s">
        <v>2766</v>
      </c>
      <c r="B517" s="7" t="s">
        <v>2731</v>
      </c>
      <c r="C517" s="7">
        <v>0</v>
      </c>
      <c r="D517" s="8"/>
    </row>
    <row r="518" spans="1:4" ht="27.75" customHeight="1">
      <c r="A518" s="7" t="s">
        <v>2767</v>
      </c>
      <c r="B518" s="7" t="s">
        <v>2732</v>
      </c>
      <c r="C518" s="7">
        <v>0</v>
      </c>
      <c r="D518" s="8"/>
    </row>
    <row r="519" spans="1:4" ht="27.75" customHeight="1">
      <c r="A519" s="7" t="s">
        <v>2768</v>
      </c>
      <c r="B519" s="7" t="s">
        <v>2726</v>
      </c>
      <c r="C519" s="7">
        <v>0</v>
      </c>
      <c r="D519" s="8"/>
    </row>
    <row r="520" spans="1:4" ht="27.75" customHeight="1">
      <c r="A520" s="7" t="s">
        <v>2769</v>
      </c>
      <c r="B520" s="7" t="s">
        <v>2734</v>
      </c>
      <c r="C520" s="7">
        <v>0</v>
      </c>
      <c r="D520" s="8"/>
    </row>
    <row r="521" spans="1:4" ht="27.75" customHeight="1">
      <c r="A521" s="7" t="s">
        <v>2770</v>
      </c>
      <c r="B521" s="7" t="s">
        <v>2733</v>
      </c>
      <c r="C521" s="7">
        <v>0</v>
      </c>
      <c r="D521" s="8"/>
    </row>
    <row r="522" spans="1:4" ht="27.75" customHeight="1">
      <c r="A522" s="7" t="s">
        <v>2771</v>
      </c>
      <c r="B522" s="7" t="s">
        <v>2732</v>
      </c>
      <c r="C522" s="7">
        <v>0</v>
      </c>
      <c r="D522" s="8"/>
    </row>
    <row r="523" spans="1:4" ht="27.75" customHeight="1">
      <c r="A523" s="7" t="s">
        <v>2772</v>
      </c>
      <c r="B523" s="7" t="s">
        <v>2754</v>
      </c>
      <c r="C523" s="7">
        <v>0</v>
      </c>
      <c r="D523" s="8"/>
    </row>
    <row r="524" spans="1:4" ht="27.75" customHeight="1">
      <c r="A524" s="7" t="s">
        <v>2773</v>
      </c>
      <c r="B524" s="7" t="s">
        <v>2737</v>
      </c>
      <c r="C524" s="7">
        <v>0</v>
      </c>
      <c r="D524" s="8"/>
    </row>
    <row r="525" spans="1:4" ht="27.75" customHeight="1">
      <c r="A525" s="7" t="s">
        <v>2774</v>
      </c>
      <c r="B525" s="7" t="s">
        <v>2737</v>
      </c>
      <c r="C525" s="7">
        <v>0</v>
      </c>
      <c r="D525" s="8"/>
    </row>
    <row r="526" spans="1:4" ht="27.75" customHeight="1">
      <c r="A526" s="7" t="s">
        <v>2775</v>
      </c>
      <c r="B526" s="7" t="s">
        <v>2737</v>
      </c>
      <c r="C526" s="7">
        <v>0</v>
      </c>
      <c r="D526" s="8"/>
    </row>
    <row r="527" spans="1:4" ht="27.75" customHeight="1">
      <c r="A527" s="7" t="s">
        <v>2776</v>
      </c>
      <c r="B527" s="7" t="s">
        <v>2738</v>
      </c>
      <c r="C527" s="7">
        <v>0</v>
      </c>
      <c r="D527" s="8"/>
    </row>
    <row r="528" spans="1:4" ht="27.75" customHeight="1">
      <c r="A528" s="7" t="s">
        <v>2777</v>
      </c>
      <c r="B528" s="7" t="s">
        <v>2743</v>
      </c>
      <c r="C528" s="7">
        <v>0</v>
      </c>
      <c r="D528" s="8"/>
    </row>
    <row r="529" spans="1:4" ht="27.75" customHeight="1">
      <c r="A529" s="7" t="s">
        <v>2778</v>
      </c>
      <c r="B529" s="7" t="s">
        <v>2728</v>
      </c>
      <c r="C529" s="7">
        <v>0</v>
      </c>
      <c r="D529" s="8"/>
    </row>
    <row r="530" spans="1:4" ht="27.75" customHeight="1">
      <c r="A530" s="7" t="s">
        <v>2779</v>
      </c>
      <c r="B530" s="7" t="s">
        <v>2753</v>
      </c>
      <c r="C530" s="7">
        <v>0</v>
      </c>
      <c r="D530" s="8"/>
    </row>
    <row r="531" spans="1:4" ht="27.75" customHeight="1">
      <c r="A531" s="7" t="s">
        <v>2780</v>
      </c>
      <c r="B531" s="7" t="s">
        <v>2737</v>
      </c>
      <c r="C531" s="7">
        <v>0</v>
      </c>
      <c r="D531" s="8"/>
    </row>
    <row r="532" spans="1:4" ht="27.75" customHeight="1">
      <c r="A532" s="7" t="s">
        <v>2781</v>
      </c>
      <c r="B532" s="7" t="s">
        <v>2736</v>
      </c>
      <c r="C532" s="7">
        <v>0</v>
      </c>
      <c r="D532" s="8"/>
    </row>
    <row r="533" spans="1:4" ht="27.75" customHeight="1">
      <c r="A533" s="7" t="s">
        <v>2782</v>
      </c>
      <c r="B533" s="7" t="s">
        <v>2731</v>
      </c>
      <c r="C533" s="7">
        <v>0</v>
      </c>
      <c r="D533" s="8"/>
    </row>
    <row r="534" spans="1:4" ht="27.75" customHeight="1">
      <c r="A534" s="7" t="s">
        <v>2783</v>
      </c>
      <c r="B534" s="7" t="s">
        <v>2733</v>
      </c>
      <c r="C534" s="7">
        <v>0</v>
      </c>
      <c r="D534" s="8"/>
    </row>
    <row r="535" spans="1:4" ht="27.75" customHeight="1">
      <c r="A535" s="7" t="s">
        <v>2784</v>
      </c>
      <c r="B535" s="7" t="s">
        <v>2742</v>
      </c>
      <c r="C535" s="7">
        <v>0</v>
      </c>
      <c r="D535" s="8"/>
    </row>
    <row r="536" spans="1:4" ht="27.75" customHeight="1">
      <c r="A536" s="7" t="s">
        <v>2785</v>
      </c>
      <c r="B536" s="7" t="s">
        <v>2743</v>
      </c>
      <c r="C536" s="7">
        <v>0</v>
      </c>
      <c r="D536" s="8"/>
    </row>
    <row r="537" spans="1:4" ht="27.75" customHeight="1">
      <c r="A537" s="7" t="s">
        <v>2786</v>
      </c>
      <c r="B537" s="7" t="s">
        <v>2735</v>
      </c>
      <c r="C537" s="7">
        <v>0</v>
      </c>
      <c r="D537" s="8"/>
    </row>
    <row r="538" spans="1:4" ht="27.75" customHeight="1">
      <c r="A538" s="7" t="s">
        <v>2787</v>
      </c>
      <c r="B538" s="7" t="s">
        <v>2742</v>
      </c>
      <c r="C538" s="7">
        <v>0</v>
      </c>
      <c r="D538" s="8"/>
    </row>
    <row r="539" spans="1:4" ht="27.75" customHeight="1">
      <c r="A539" s="7" t="s">
        <v>2788</v>
      </c>
      <c r="B539" s="7" t="s">
        <v>2755</v>
      </c>
      <c r="C539" s="7">
        <v>0</v>
      </c>
      <c r="D539" s="8"/>
    </row>
    <row r="540" spans="1:4" ht="27.75" customHeight="1">
      <c r="A540" s="7" t="s">
        <v>2789</v>
      </c>
      <c r="B540" s="7" t="s">
        <v>2732</v>
      </c>
      <c r="C540" s="7">
        <v>0</v>
      </c>
      <c r="D540" s="8"/>
    </row>
    <row r="541" spans="1:4" ht="27.75" customHeight="1">
      <c r="A541" s="7" t="s">
        <v>2790</v>
      </c>
      <c r="B541" s="7" t="s">
        <v>2732</v>
      </c>
      <c r="C541" s="7">
        <v>0</v>
      </c>
      <c r="D541" s="8"/>
    </row>
    <row r="542" spans="1:4" ht="27.75" customHeight="1">
      <c r="A542" s="7" t="s">
        <v>2791</v>
      </c>
      <c r="B542" s="7" t="s">
        <v>2734</v>
      </c>
      <c r="C542" s="7">
        <v>0</v>
      </c>
      <c r="D542" s="8"/>
    </row>
    <row r="543" spans="1:4" ht="27.75" customHeight="1">
      <c r="A543" s="7" t="s">
        <v>2792</v>
      </c>
      <c r="B543" s="7" t="s">
        <v>2738</v>
      </c>
      <c r="C543" s="7">
        <v>0</v>
      </c>
      <c r="D543" s="8"/>
    </row>
    <row r="544" spans="1:4" ht="27.75" customHeight="1">
      <c r="A544" s="7" t="s">
        <v>2793</v>
      </c>
      <c r="B544" s="7" t="s">
        <v>2736</v>
      </c>
      <c r="C544" s="7">
        <v>0</v>
      </c>
      <c r="D544" s="8"/>
    </row>
    <row r="545" spans="1:4" ht="27.75" customHeight="1">
      <c r="A545" s="7" t="s">
        <v>2794</v>
      </c>
      <c r="B545" s="7" t="s">
        <v>2728</v>
      </c>
      <c r="C545" s="7">
        <v>0</v>
      </c>
      <c r="D545" s="8"/>
    </row>
    <row r="546" spans="1:4" ht="27.75" customHeight="1">
      <c r="A546" s="7" t="s">
        <v>2795</v>
      </c>
      <c r="B546" s="7" t="s">
        <v>2732</v>
      </c>
      <c r="C546" s="7">
        <v>0</v>
      </c>
      <c r="D546" s="8"/>
    </row>
    <row r="547" spans="1:4" ht="27.75" customHeight="1">
      <c r="A547" s="7" t="s">
        <v>2796</v>
      </c>
      <c r="B547" s="7" t="s">
        <v>2732</v>
      </c>
      <c r="C547" s="7">
        <v>0</v>
      </c>
      <c r="D547" s="8"/>
    </row>
    <row r="548" spans="1:4" ht="27.75" customHeight="1">
      <c r="A548" s="7" t="s">
        <v>2797</v>
      </c>
      <c r="B548" s="7" t="s">
        <v>2732</v>
      </c>
      <c r="C548" s="7">
        <v>0</v>
      </c>
      <c r="D548" s="8"/>
    </row>
    <row r="549" spans="1:4" ht="27.75" customHeight="1">
      <c r="A549" s="7" t="s">
        <v>2798</v>
      </c>
      <c r="B549" s="7" t="s">
        <v>2737</v>
      </c>
      <c r="C549" s="7">
        <v>0</v>
      </c>
      <c r="D549" s="8"/>
    </row>
    <row r="550" spans="1:4" ht="27.75" customHeight="1">
      <c r="A550" s="7" t="s">
        <v>2799</v>
      </c>
      <c r="B550" s="7" t="s">
        <v>2735</v>
      </c>
      <c r="C550" s="7">
        <v>0</v>
      </c>
      <c r="D550" s="8"/>
    </row>
    <row r="551" spans="1:4" ht="27.75" customHeight="1">
      <c r="A551" s="7" t="s">
        <v>2800</v>
      </c>
      <c r="B551" s="7" t="s">
        <v>2726</v>
      </c>
      <c r="C551" s="7">
        <v>0</v>
      </c>
      <c r="D551" s="8"/>
    </row>
    <row r="552" spans="1:4" ht="27.75" customHeight="1">
      <c r="A552" s="7" t="s">
        <v>2801</v>
      </c>
      <c r="B552" s="7" t="s">
        <v>2743</v>
      </c>
      <c r="C552" s="7">
        <v>0</v>
      </c>
      <c r="D552" s="8"/>
    </row>
    <row r="553" spans="1:4" ht="27.75" customHeight="1">
      <c r="A553" s="7" t="s">
        <v>2802</v>
      </c>
      <c r="B553" s="7" t="s">
        <v>2742</v>
      </c>
      <c r="C553" s="7">
        <v>0</v>
      </c>
      <c r="D553" s="8"/>
    </row>
    <row r="554" spans="1:4" ht="27.75" customHeight="1">
      <c r="A554" s="7" t="s">
        <v>2803</v>
      </c>
      <c r="B554" s="7" t="s">
        <v>2752</v>
      </c>
      <c r="C554" s="7">
        <v>0</v>
      </c>
      <c r="D554" s="8"/>
    </row>
    <row r="555" spans="1:4" ht="27.75" customHeight="1">
      <c r="A555" s="7" t="s">
        <v>2804</v>
      </c>
      <c r="B555" s="7" t="s">
        <v>2731</v>
      </c>
      <c r="C555" s="7">
        <v>0</v>
      </c>
      <c r="D555" s="8"/>
    </row>
    <row r="556" spans="1:4" ht="27.75" customHeight="1">
      <c r="A556" s="7" t="s">
        <v>2805</v>
      </c>
      <c r="B556" s="7" t="s">
        <v>2739</v>
      </c>
      <c r="C556" s="7">
        <v>0</v>
      </c>
      <c r="D556" s="8"/>
    </row>
    <row r="557" spans="1:4" ht="27.75" customHeight="1">
      <c r="A557" s="7" t="s">
        <v>2806</v>
      </c>
      <c r="B557" s="7" t="s">
        <v>2743</v>
      </c>
      <c r="C557" s="7">
        <v>0</v>
      </c>
      <c r="D557" s="8"/>
    </row>
    <row r="558" spans="1:4" ht="27.75" customHeight="1">
      <c r="A558" s="7" t="s">
        <v>2807</v>
      </c>
      <c r="B558" s="7" t="s">
        <v>2734</v>
      </c>
      <c r="C558" s="7">
        <v>0</v>
      </c>
      <c r="D558" s="8"/>
    </row>
    <row r="559" spans="1:4" ht="27.75" customHeight="1">
      <c r="A559" s="7" t="s">
        <v>2808</v>
      </c>
      <c r="B559" s="7" t="s">
        <v>2732</v>
      </c>
      <c r="C559" s="7">
        <v>0</v>
      </c>
      <c r="D559" s="8"/>
    </row>
    <row r="560" spans="1:4" ht="27.75" customHeight="1">
      <c r="A560" s="7" t="s">
        <v>2809</v>
      </c>
      <c r="B560" s="7" t="s">
        <v>2729</v>
      </c>
      <c r="C560" s="7">
        <v>0</v>
      </c>
      <c r="D560" s="8"/>
    </row>
    <row r="561" spans="1:4" ht="27.75" customHeight="1">
      <c r="A561" s="7" t="s">
        <v>2810</v>
      </c>
      <c r="B561" s="7" t="s">
        <v>2742</v>
      </c>
      <c r="C561" s="7">
        <v>0</v>
      </c>
      <c r="D561" s="8"/>
    </row>
    <row r="562" spans="1:4" ht="27.75" customHeight="1">
      <c r="A562" s="7" t="s">
        <v>2811</v>
      </c>
      <c r="B562" s="7" t="s">
        <v>2734</v>
      </c>
      <c r="C562" s="7">
        <v>0</v>
      </c>
      <c r="D562" s="8"/>
    </row>
    <row r="563" spans="1:4" ht="27.75" customHeight="1">
      <c r="A563" s="7" t="s">
        <v>2812</v>
      </c>
      <c r="B563" s="7" t="s">
        <v>2757</v>
      </c>
      <c r="C563" s="7">
        <v>0</v>
      </c>
      <c r="D563" s="8"/>
    </row>
    <row r="564" spans="1:4" ht="27.75" customHeight="1">
      <c r="A564" s="7" t="s">
        <v>2813</v>
      </c>
      <c r="B564" s="7" t="s">
        <v>2732</v>
      </c>
      <c r="C564" s="7">
        <v>0</v>
      </c>
      <c r="D564" s="8"/>
    </row>
    <row r="565" spans="1:4" ht="27.75" customHeight="1">
      <c r="A565" s="7" t="s">
        <v>2814</v>
      </c>
      <c r="B565" s="7" t="s">
        <v>2733</v>
      </c>
      <c r="C565" s="7">
        <v>0</v>
      </c>
      <c r="D565" s="8"/>
    </row>
    <row r="566" spans="1:4" ht="27.75" customHeight="1">
      <c r="A566" s="7" t="s">
        <v>2815</v>
      </c>
      <c r="B566" s="7" t="s">
        <v>2734</v>
      </c>
      <c r="C566" s="7">
        <v>0</v>
      </c>
      <c r="D566" s="8"/>
    </row>
    <row r="567" spans="1:4" ht="27.75" customHeight="1">
      <c r="A567" s="7" t="s">
        <v>2816</v>
      </c>
      <c r="B567" s="7" t="s">
        <v>2736</v>
      </c>
      <c r="C567" s="7">
        <v>0</v>
      </c>
      <c r="D567" s="8"/>
    </row>
    <row r="568" spans="1:4" ht="27.75" customHeight="1">
      <c r="A568" s="7" t="s">
        <v>2817</v>
      </c>
      <c r="B568" s="7" t="s">
        <v>2736</v>
      </c>
      <c r="C568" s="7">
        <v>0</v>
      </c>
      <c r="D568" s="8"/>
    </row>
    <row r="569" spans="1:4" ht="27.75" customHeight="1">
      <c r="A569" s="7" t="s">
        <v>2818</v>
      </c>
      <c r="B569" s="7" t="s">
        <v>2732</v>
      </c>
      <c r="C569" s="7">
        <v>0</v>
      </c>
      <c r="D569" s="8"/>
    </row>
    <row r="570" spans="1:4" ht="27.75" customHeight="1">
      <c r="A570" s="7" t="s">
        <v>2819</v>
      </c>
      <c r="B570" s="7" t="s">
        <v>2737</v>
      </c>
      <c r="C570" s="7">
        <v>0</v>
      </c>
      <c r="D570" s="8"/>
    </row>
    <row r="571" spans="1:4" ht="27.75" customHeight="1">
      <c r="A571" s="7" t="s">
        <v>2820</v>
      </c>
      <c r="B571" s="7" t="s">
        <v>2733</v>
      </c>
      <c r="C571" s="7">
        <v>0</v>
      </c>
      <c r="D571" s="8"/>
    </row>
    <row r="572" spans="1:4" ht="27.75" customHeight="1">
      <c r="A572" s="7" t="s">
        <v>2821</v>
      </c>
      <c r="B572" s="7" t="s">
        <v>2733</v>
      </c>
      <c r="C572" s="7">
        <v>0</v>
      </c>
      <c r="D572" s="8"/>
    </row>
    <row r="573" spans="1:4" ht="27.75" customHeight="1">
      <c r="A573" s="7" t="s">
        <v>2822</v>
      </c>
      <c r="B573" s="7" t="s">
        <v>2742</v>
      </c>
      <c r="C573" s="7">
        <v>0</v>
      </c>
      <c r="D573" s="8"/>
    </row>
    <row r="574" spans="1:4" ht="27.75" customHeight="1">
      <c r="A574" s="7" t="s">
        <v>2823</v>
      </c>
      <c r="B574" s="7" t="s">
        <v>2728</v>
      </c>
      <c r="C574" s="7">
        <v>0</v>
      </c>
      <c r="D574" s="8"/>
    </row>
    <row r="575" spans="1:4" ht="27.75" customHeight="1">
      <c r="A575" s="7" t="s">
        <v>2824</v>
      </c>
      <c r="B575" s="7" t="s">
        <v>2728</v>
      </c>
      <c r="C575" s="7">
        <v>0</v>
      </c>
      <c r="D575" s="8"/>
    </row>
    <row r="576" spans="1:4" ht="27.75" customHeight="1">
      <c r="A576" s="7" t="s">
        <v>2825</v>
      </c>
      <c r="B576" s="7" t="s">
        <v>2728</v>
      </c>
      <c r="C576" s="7">
        <v>0</v>
      </c>
      <c r="D576" s="8"/>
    </row>
    <row r="577" spans="1:4" ht="27.75" customHeight="1">
      <c r="A577" s="7" t="s">
        <v>2826</v>
      </c>
      <c r="B577" s="7" t="s">
        <v>2728</v>
      </c>
      <c r="C577" s="7">
        <v>0</v>
      </c>
      <c r="D577" s="8"/>
    </row>
    <row r="578" spans="1:4" ht="27.75" customHeight="1">
      <c r="A578" s="7" t="s">
        <v>2827</v>
      </c>
      <c r="B578" s="7" t="s">
        <v>2728</v>
      </c>
      <c r="C578" s="7">
        <v>0</v>
      </c>
      <c r="D578" s="8"/>
    </row>
    <row r="579" spans="1:4" ht="27.75" customHeight="1">
      <c r="A579" s="7" t="s">
        <v>2828</v>
      </c>
      <c r="B579" s="7" t="s">
        <v>2743</v>
      </c>
      <c r="C579" s="7">
        <v>0</v>
      </c>
      <c r="D579" s="8"/>
    </row>
    <row r="580" spans="1:4" ht="27.75" customHeight="1">
      <c r="A580" s="7" t="s">
        <v>2829</v>
      </c>
      <c r="B580" s="7" t="s">
        <v>2732</v>
      </c>
      <c r="C580" s="7">
        <v>0</v>
      </c>
      <c r="D580" s="8"/>
    </row>
    <row r="581" spans="1:4" ht="27.75" customHeight="1">
      <c r="A581" s="7" t="s">
        <v>2830</v>
      </c>
      <c r="B581" s="7" t="s">
        <v>2735</v>
      </c>
      <c r="C581" s="7">
        <v>0</v>
      </c>
      <c r="D581" s="8"/>
    </row>
    <row r="582" spans="1:4" ht="27.75" customHeight="1">
      <c r="A582" s="7" t="s">
        <v>2831</v>
      </c>
      <c r="B582" s="7" t="s">
        <v>2732</v>
      </c>
      <c r="C582" s="7">
        <v>0</v>
      </c>
      <c r="D582" s="8"/>
    </row>
    <row r="583" spans="1:4" ht="27.75" customHeight="1">
      <c r="A583" s="7" t="s">
        <v>2832</v>
      </c>
      <c r="B583" s="7" t="s">
        <v>2732</v>
      </c>
      <c r="C583" s="7">
        <v>0</v>
      </c>
      <c r="D583" s="8"/>
    </row>
    <row r="584" spans="1:4" ht="27.75" customHeight="1">
      <c r="A584" s="7" t="s">
        <v>2833</v>
      </c>
      <c r="B584" s="7" t="s">
        <v>2737</v>
      </c>
      <c r="C584" s="7">
        <v>0</v>
      </c>
      <c r="D584" s="8"/>
    </row>
    <row r="585" spans="1:4" ht="27.75" customHeight="1">
      <c r="A585" s="7" t="s">
        <v>2834</v>
      </c>
      <c r="B585" s="7" t="s">
        <v>2736</v>
      </c>
      <c r="C585" s="7">
        <v>0</v>
      </c>
      <c r="D585" s="8"/>
    </row>
    <row r="586" spans="1:4" ht="27.75" customHeight="1">
      <c r="A586" s="7" t="s">
        <v>2835</v>
      </c>
      <c r="B586" s="7" t="s">
        <v>2735</v>
      </c>
      <c r="C586" s="7">
        <v>0</v>
      </c>
      <c r="D586" s="8"/>
    </row>
    <row r="587" spans="1:4" ht="27.75" customHeight="1">
      <c r="A587" s="7" t="s">
        <v>2836</v>
      </c>
      <c r="B587" s="7" t="s">
        <v>2734</v>
      </c>
      <c r="C587" s="7">
        <v>0</v>
      </c>
      <c r="D587" s="8"/>
    </row>
    <row r="588" spans="1:4" ht="27.75" customHeight="1">
      <c r="A588" s="7" t="s">
        <v>2837</v>
      </c>
      <c r="B588" s="7" t="s">
        <v>2742</v>
      </c>
      <c r="C588" s="7">
        <v>0</v>
      </c>
      <c r="D588" s="8"/>
    </row>
    <row r="589" spans="1:4" ht="27.75" customHeight="1">
      <c r="A589" s="7" t="s">
        <v>2838</v>
      </c>
      <c r="B589" s="7" t="s">
        <v>2731</v>
      </c>
      <c r="C589" s="7">
        <v>0</v>
      </c>
      <c r="D589" s="8"/>
    </row>
    <row r="590" spans="1:4" ht="27.75" customHeight="1">
      <c r="A590" s="7" t="s">
        <v>2839</v>
      </c>
      <c r="B590" s="7" t="s">
        <v>2739</v>
      </c>
      <c r="C590" s="7">
        <v>0</v>
      </c>
      <c r="D590" s="8"/>
    </row>
    <row r="591" spans="1:4" ht="27.75" customHeight="1">
      <c r="A591" s="7" t="s">
        <v>2840</v>
      </c>
      <c r="B591" s="7" t="s">
        <v>2734</v>
      </c>
      <c r="C591" s="7">
        <v>0</v>
      </c>
      <c r="D591" s="8"/>
    </row>
    <row r="592" spans="1:4" ht="27.75" customHeight="1">
      <c r="A592" s="7" t="s">
        <v>2841</v>
      </c>
      <c r="B592" s="7" t="s">
        <v>2737</v>
      </c>
      <c r="C592" s="7">
        <v>0</v>
      </c>
      <c r="D592" s="8"/>
    </row>
    <row r="593" spans="1:4" ht="27.75" customHeight="1">
      <c r="A593" s="7" t="s">
        <v>2842</v>
      </c>
      <c r="B593" s="7" t="s">
        <v>2735</v>
      </c>
      <c r="C593" s="7">
        <v>0</v>
      </c>
      <c r="D593" s="8"/>
    </row>
    <row r="594" spans="1:4" ht="27.75" customHeight="1">
      <c r="A594" s="7" t="s">
        <v>2843</v>
      </c>
      <c r="B594" s="7" t="s">
        <v>2739</v>
      </c>
      <c r="C594" s="7">
        <v>0</v>
      </c>
      <c r="D594" s="8"/>
    </row>
    <row r="595" spans="1:4" ht="27.75" customHeight="1">
      <c r="A595" s="7" t="s">
        <v>2844</v>
      </c>
      <c r="B595" s="7" t="s">
        <v>2731</v>
      </c>
      <c r="C595" s="7">
        <v>0</v>
      </c>
      <c r="D595" s="8"/>
    </row>
    <row r="596" spans="1:4" ht="27.75" customHeight="1">
      <c r="A596" s="7" t="s">
        <v>2845</v>
      </c>
      <c r="B596" s="7" t="s">
        <v>2733</v>
      </c>
      <c r="C596" s="7">
        <v>0</v>
      </c>
      <c r="D596" s="8"/>
    </row>
    <row r="597" spans="1:4" ht="27.75" customHeight="1">
      <c r="A597" s="7" t="s">
        <v>2846</v>
      </c>
      <c r="B597" s="7" t="s">
        <v>2732</v>
      </c>
      <c r="C597" s="7">
        <v>0</v>
      </c>
      <c r="D597" s="8"/>
    </row>
    <row r="598" spans="1:4" ht="27.75" customHeight="1">
      <c r="A598" s="7" t="s">
        <v>2847</v>
      </c>
      <c r="B598" s="7" t="s">
        <v>2742</v>
      </c>
      <c r="C598" s="7">
        <v>0</v>
      </c>
      <c r="D598" s="8"/>
    </row>
    <row r="599" spans="1:4" ht="27.75" customHeight="1">
      <c r="A599" s="7" t="s">
        <v>2848</v>
      </c>
      <c r="B599" s="7" t="s">
        <v>2731</v>
      </c>
      <c r="C599" s="7">
        <v>0</v>
      </c>
      <c r="D599" s="8"/>
    </row>
    <row r="600" spans="1:4" ht="27.75" customHeight="1">
      <c r="A600" s="7" t="s">
        <v>2849</v>
      </c>
      <c r="B600" s="7" t="s">
        <v>2729</v>
      </c>
      <c r="C600" s="7">
        <v>0</v>
      </c>
      <c r="D600" s="8"/>
    </row>
    <row r="601" spans="1:4" ht="27.75" customHeight="1">
      <c r="A601" s="7" t="s">
        <v>2850</v>
      </c>
      <c r="B601" s="7" t="s">
        <v>2756</v>
      </c>
      <c r="C601" s="7">
        <v>0</v>
      </c>
      <c r="D601" s="8"/>
    </row>
    <row r="602" spans="1:4" ht="27.75" customHeight="1">
      <c r="A602" s="7" t="s">
        <v>2851</v>
      </c>
      <c r="B602" s="7" t="s">
        <v>2737</v>
      </c>
      <c r="C602" s="7">
        <v>0</v>
      </c>
      <c r="D602" s="8"/>
    </row>
    <row r="603" spans="1:4" ht="27.75" customHeight="1">
      <c r="A603" s="7" t="s">
        <v>2852</v>
      </c>
      <c r="B603" s="7" t="s">
        <v>2742</v>
      </c>
      <c r="C603" s="7">
        <v>0</v>
      </c>
      <c r="D603" s="8"/>
    </row>
    <row r="604" spans="1:4" ht="27.75" customHeight="1">
      <c r="A604" s="7" t="s">
        <v>2853</v>
      </c>
      <c r="B604" s="7" t="s">
        <v>2739</v>
      </c>
      <c r="C604" s="7">
        <v>0</v>
      </c>
      <c r="D604" s="8"/>
    </row>
    <row r="605" spans="1:4" ht="27.75" customHeight="1">
      <c r="A605" s="7" t="s">
        <v>2854</v>
      </c>
      <c r="B605" s="7" t="s">
        <v>2733</v>
      </c>
      <c r="C605" s="7">
        <v>0</v>
      </c>
      <c r="D605" s="8"/>
    </row>
    <row r="606" spans="1:4" ht="27.75" customHeight="1">
      <c r="A606" s="7" t="s">
        <v>2855</v>
      </c>
      <c r="B606" s="7" t="s">
        <v>2735</v>
      </c>
      <c r="C606" s="7">
        <v>0</v>
      </c>
      <c r="D606" s="8"/>
    </row>
    <row r="607" spans="1:4" ht="27.75" customHeight="1">
      <c r="A607" s="7" t="s">
        <v>2856</v>
      </c>
      <c r="B607" s="7" t="s">
        <v>2743</v>
      </c>
      <c r="C607" s="7">
        <v>0</v>
      </c>
      <c r="D607" s="8"/>
    </row>
    <row r="608" spans="1:4" ht="27.75" customHeight="1">
      <c r="A608" s="7" t="s">
        <v>2857</v>
      </c>
      <c r="B608" s="7" t="s">
        <v>2732</v>
      </c>
      <c r="C608" s="7">
        <v>0</v>
      </c>
      <c r="D608" s="8"/>
    </row>
    <row r="609" spans="1:4" ht="27.75" customHeight="1">
      <c r="A609" s="7" t="s">
        <v>2858</v>
      </c>
      <c r="B609" s="7">
        <v>0</v>
      </c>
      <c r="C609" s="7">
        <v>0</v>
      </c>
      <c r="D609" s="8"/>
    </row>
    <row r="610" spans="1:4" ht="27.75" customHeight="1">
      <c r="A610" s="7" t="s">
        <v>2859</v>
      </c>
      <c r="B610" s="7" t="s">
        <v>2858</v>
      </c>
      <c r="C610" s="7">
        <v>0</v>
      </c>
      <c r="D610" s="8"/>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2"/>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UKPN LPN Area (GSP Group _C)"</f>
        <v>Southern Electric Power Distribution plc - Effective from 1 April 2020 - Final Nodal/Zonal charges in UKPN LPN Area (GSP Group _C)</v>
      </c>
      <c r="B2" s="394"/>
      <c r="C2" s="394"/>
      <c r="D2" s="419"/>
    </row>
    <row r="3" spans="1:7" ht="60.75" customHeight="1">
      <c r="A3" s="21" t="s">
        <v>484</v>
      </c>
      <c r="B3" s="21" t="s">
        <v>51</v>
      </c>
      <c r="C3" s="21" t="s">
        <v>455</v>
      </c>
      <c r="D3" s="21" t="s">
        <v>456</v>
      </c>
    </row>
    <row r="4" spans="1:7" ht="21.75" customHeight="1">
      <c r="A4" s="252" t="s">
        <v>2860</v>
      </c>
      <c r="B4" s="252" t="s">
        <v>2861</v>
      </c>
      <c r="C4" s="253">
        <v>3.3146913387041601</v>
      </c>
      <c r="D4" s="253">
        <v>2.7873642049904401E-2</v>
      </c>
    </row>
    <row r="5" spans="1:7" ht="21.75" customHeight="1">
      <c r="A5" s="252" t="s">
        <v>2862</v>
      </c>
      <c r="B5" s="252" t="s">
        <v>2861</v>
      </c>
      <c r="C5" s="253">
        <v>1.1978340239163301</v>
      </c>
      <c r="D5" s="253">
        <v>6.3661797280003497E-3</v>
      </c>
    </row>
    <row r="6" spans="1:7" ht="21.75" customHeight="1">
      <c r="A6" s="252" t="s">
        <v>2863</v>
      </c>
      <c r="B6" s="252" t="s">
        <v>2861</v>
      </c>
      <c r="C6" s="253">
        <v>5.3683069959997702</v>
      </c>
      <c r="D6" s="253">
        <v>3.1627939291619001E-2</v>
      </c>
    </row>
    <row r="7" spans="1:7" ht="21.75" customHeight="1">
      <c r="A7" s="252" t="s">
        <v>2864</v>
      </c>
      <c r="B7" s="252" t="s">
        <v>2865</v>
      </c>
      <c r="C7" s="253">
        <v>0</v>
      </c>
      <c r="D7" s="253">
        <v>0</v>
      </c>
    </row>
    <row r="8" spans="1:7" ht="21.75" customHeight="1">
      <c r="A8" s="252" t="s">
        <v>2866</v>
      </c>
      <c r="B8" s="252" t="s">
        <v>2867</v>
      </c>
      <c r="C8" s="253">
        <v>0</v>
      </c>
      <c r="D8" s="253">
        <v>0</v>
      </c>
    </row>
    <row r="9" spans="1:7" ht="21.75" customHeight="1">
      <c r="A9" s="252" t="s">
        <v>2868</v>
      </c>
      <c r="B9" s="252" t="s">
        <v>2867</v>
      </c>
      <c r="C9" s="253">
        <v>0</v>
      </c>
      <c r="D9" s="253">
        <v>0</v>
      </c>
    </row>
    <row r="10" spans="1:7" ht="21.75" customHeight="1">
      <c r="A10" s="252" t="s">
        <v>2869</v>
      </c>
      <c r="B10" s="252" t="s">
        <v>2870</v>
      </c>
      <c r="C10" s="253">
        <v>2.4753576893350702</v>
      </c>
      <c r="D10" s="253">
        <v>9.2125320145024805</v>
      </c>
    </row>
    <row r="11" spans="1:7" ht="21.75" customHeight="1">
      <c r="A11" s="252" t="s">
        <v>2871</v>
      </c>
      <c r="B11" s="252" t="s">
        <v>2870</v>
      </c>
      <c r="C11" s="253">
        <v>2.8035325968882701</v>
      </c>
      <c r="D11" s="253">
        <v>9.4143254747993108</v>
      </c>
    </row>
    <row r="12" spans="1:7" ht="21.75" customHeight="1">
      <c r="A12" s="252" t="s">
        <v>2872</v>
      </c>
      <c r="B12" s="252" t="s">
        <v>2873</v>
      </c>
      <c r="C12" s="253">
        <v>1.5815225641307499E-2</v>
      </c>
      <c r="D12" s="253">
        <v>0.41660652599327602</v>
      </c>
    </row>
    <row r="13" spans="1:7" ht="21.75" customHeight="1">
      <c r="A13" s="252" t="s">
        <v>2874</v>
      </c>
      <c r="B13" s="252" t="s">
        <v>2873</v>
      </c>
      <c r="C13" s="253">
        <v>0</v>
      </c>
      <c r="D13" s="253">
        <v>-5.52561555152861E-2</v>
      </c>
    </row>
    <row r="14" spans="1:7" ht="21.75" customHeight="1">
      <c r="A14" s="252" t="s">
        <v>2875</v>
      </c>
      <c r="B14" s="252" t="s">
        <v>2876</v>
      </c>
      <c r="C14" s="253">
        <v>0</v>
      </c>
      <c r="D14" s="253">
        <v>0</v>
      </c>
    </row>
    <row r="15" spans="1:7" ht="21.75" customHeight="1">
      <c r="A15" s="252" t="s">
        <v>2877</v>
      </c>
      <c r="B15" s="252" t="s">
        <v>2876</v>
      </c>
      <c r="C15" s="253">
        <v>0</v>
      </c>
      <c r="D15" s="253">
        <v>0</v>
      </c>
    </row>
    <row r="16" spans="1:7" ht="21.75" customHeight="1">
      <c r="A16" s="252" t="s">
        <v>2878</v>
      </c>
      <c r="B16" s="252" t="s">
        <v>2876</v>
      </c>
      <c r="C16" s="253">
        <v>0</v>
      </c>
      <c r="D16" s="253">
        <v>0</v>
      </c>
    </row>
    <row r="17" spans="1:4" ht="21.75" customHeight="1">
      <c r="A17" s="252" t="s">
        <v>2879</v>
      </c>
      <c r="B17" s="252" t="s">
        <v>2876</v>
      </c>
      <c r="C17" s="253">
        <v>0</v>
      </c>
      <c r="D17" s="253">
        <v>0</v>
      </c>
    </row>
    <row r="18" spans="1:4" ht="21.75" customHeight="1">
      <c r="A18" s="252" t="s">
        <v>2880</v>
      </c>
      <c r="B18" s="252" t="s">
        <v>2876</v>
      </c>
      <c r="C18" s="253">
        <v>0</v>
      </c>
      <c r="D18" s="253">
        <v>0</v>
      </c>
    </row>
    <row r="19" spans="1:4" ht="21.75" customHeight="1">
      <c r="A19" s="252" t="s">
        <v>2881</v>
      </c>
      <c r="B19" s="252" t="s">
        <v>2876</v>
      </c>
      <c r="C19" s="253">
        <v>0</v>
      </c>
      <c r="D19" s="253">
        <v>0</v>
      </c>
    </row>
    <row r="20" spans="1:4" ht="21.75" customHeight="1">
      <c r="A20" s="252" t="s">
        <v>2882</v>
      </c>
      <c r="B20" s="252" t="s">
        <v>2883</v>
      </c>
      <c r="C20" s="253">
        <v>0</v>
      </c>
      <c r="D20" s="253">
        <v>2.5624443154917499E-2</v>
      </c>
    </row>
    <row r="21" spans="1:4" ht="21.75" customHeight="1">
      <c r="A21" s="252" t="s">
        <v>2884</v>
      </c>
      <c r="B21" s="252" t="s">
        <v>2885</v>
      </c>
      <c r="C21" s="253">
        <v>4.3396726519598902E-2</v>
      </c>
      <c r="D21" s="253">
        <v>0.118086413979397</v>
      </c>
    </row>
    <row r="22" spans="1:4" ht="21.75" customHeight="1">
      <c r="A22" s="252" t="s">
        <v>2886</v>
      </c>
      <c r="B22" s="252" t="s">
        <v>2885</v>
      </c>
      <c r="C22" s="253">
        <v>0.18701571362212899</v>
      </c>
      <c r="D22" s="253">
        <v>1.0605999276368701</v>
      </c>
    </row>
    <row r="23" spans="1:4" ht="21.75" customHeight="1">
      <c r="A23" s="252" t="s">
        <v>2887</v>
      </c>
      <c r="B23" s="252" t="s">
        <v>2888</v>
      </c>
      <c r="C23" s="253">
        <v>0.64330477345236303</v>
      </c>
      <c r="D23" s="253">
        <v>0.566716816598829</v>
      </c>
    </row>
    <row r="24" spans="1:4" ht="21.75" customHeight="1">
      <c r="A24" s="252" t="s">
        <v>2889</v>
      </c>
      <c r="B24" s="252" t="s">
        <v>2890</v>
      </c>
      <c r="C24" s="253">
        <v>0.64330288310820505</v>
      </c>
      <c r="D24" s="253">
        <v>0.56652356262796999</v>
      </c>
    </row>
    <row r="25" spans="1:4" ht="21.75" customHeight="1">
      <c r="A25" s="252" t="s">
        <v>2891</v>
      </c>
      <c r="B25" s="252" t="s">
        <v>2892</v>
      </c>
      <c r="C25" s="253">
        <v>5.3632605483827801E-12</v>
      </c>
      <c r="D25" s="253">
        <v>0</v>
      </c>
    </row>
    <row r="26" spans="1:4" ht="21.75" customHeight="1">
      <c r="A26" s="252" t="s">
        <v>2893</v>
      </c>
      <c r="B26" s="252" t="s">
        <v>2894</v>
      </c>
      <c r="C26" s="253">
        <v>0.56931638679503405</v>
      </c>
      <c r="D26" s="253">
        <v>3.6204146726862598</v>
      </c>
    </row>
    <row r="27" spans="1:4" ht="27.75" customHeight="1">
      <c r="A27" s="252" t="s">
        <v>2895</v>
      </c>
      <c r="B27" s="252" t="s">
        <v>2894</v>
      </c>
      <c r="C27" s="253">
        <v>0</v>
      </c>
      <c r="D27" s="253">
        <v>0</v>
      </c>
    </row>
    <row r="28" spans="1:4" ht="27.75" customHeight="1">
      <c r="A28" s="252" t="s">
        <v>2896</v>
      </c>
      <c r="B28" s="252" t="s">
        <v>2894</v>
      </c>
      <c r="C28" s="253">
        <v>1.4198958463892</v>
      </c>
      <c r="D28" s="253">
        <v>-4.30374502121929E-2</v>
      </c>
    </row>
    <row r="29" spans="1:4" ht="27.75" customHeight="1">
      <c r="A29" s="252" t="s">
        <v>2897</v>
      </c>
      <c r="B29" s="252" t="s">
        <v>2894</v>
      </c>
      <c r="C29" s="253">
        <v>0.58350533763445001</v>
      </c>
      <c r="D29" s="253">
        <v>0.18230253112234299</v>
      </c>
    </row>
    <row r="30" spans="1:4" ht="27.75" customHeight="1">
      <c r="A30" s="252" t="s">
        <v>2898</v>
      </c>
      <c r="B30" s="252" t="s">
        <v>2899</v>
      </c>
      <c r="C30" s="253">
        <v>2.70729506566123</v>
      </c>
      <c r="D30" s="253">
        <v>5.9679225361127104</v>
      </c>
    </row>
    <row r="31" spans="1:4" ht="27.75" customHeight="1">
      <c r="A31" s="252" t="s">
        <v>2900</v>
      </c>
      <c r="B31" s="252" t="s">
        <v>2899</v>
      </c>
      <c r="C31" s="253">
        <v>1.5555912413292601</v>
      </c>
      <c r="D31" s="253">
        <v>5.2777155175291899</v>
      </c>
    </row>
    <row r="32" spans="1:4" ht="27.75" customHeight="1">
      <c r="A32" s="252" t="s">
        <v>2901</v>
      </c>
      <c r="B32" s="252" t="s">
        <v>2902</v>
      </c>
      <c r="C32" s="253">
        <v>0.64068195523493698</v>
      </c>
      <c r="D32" s="253">
        <v>0.65199022437225695</v>
      </c>
    </row>
    <row r="33" spans="1:4" ht="27.75" customHeight="1">
      <c r="A33" s="252" t="s">
        <v>2903</v>
      </c>
      <c r="B33" s="252" t="s">
        <v>2902</v>
      </c>
      <c r="C33" s="253">
        <v>0.64066385159601102</v>
      </c>
      <c r="D33" s="253">
        <v>0.65007369761675704</v>
      </c>
    </row>
    <row r="34" spans="1:4" ht="27.75" customHeight="1">
      <c r="A34" s="252" t="s">
        <v>2904</v>
      </c>
      <c r="B34" s="252" t="s">
        <v>2876</v>
      </c>
      <c r="C34" s="253">
        <v>0</v>
      </c>
      <c r="D34" s="253">
        <v>0</v>
      </c>
    </row>
    <row r="35" spans="1:4" ht="27.75" customHeight="1">
      <c r="A35" s="252" t="s">
        <v>2905</v>
      </c>
      <c r="B35" s="252" t="s">
        <v>2876</v>
      </c>
      <c r="C35" s="253">
        <v>0</v>
      </c>
      <c r="D35" s="253">
        <v>0</v>
      </c>
    </row>
    <row r="36" spans="1:4" ht="27.75" customHeight="1">
      <c r="A36" s="252" t="s">
        <v>2906</v>
      </c>
      <c r="B36" s="252" t="s">
        <v>2907</v>
      </c>
      <c r="C36" s="253">
        <v>0</v>
      </c>
      <c r="D36" s="253">
        <v>0</v>
      </c>
    </row>
    <row r="37" spans="1:4" ht="27.75" customHeight="1">
      <c r="A37" s="252" t="s">
        <v>2908</v>
      </c>
      <c r="B37" s="252" t="s">
        <v>2907</v>
      </c>
      <c r="C37" s="253">
        <v>0</v>
      </c>
      <c r="D37" s="253">
        <v>0</v>
      </c>
    </row>
    <row r="38" spans="1:4" ht="27.75" customHeight="1">
      <c r="A38" s="252" t="s">
        <v>2909</v>
      </c>
      <c r="B38" s="252" t="s">
        <v>2910</v>
      </c>
      <c r="C38" s="253">
        <v>4.8679337665280897</v>
      </c>
      <c r="D38" s="253">
        <v>2.31462698746477</v>
      </c>
    </row>
    <row r="39" spans="1:4" ht="27.75" customHeight="1">
      <c r="A39" s="252" t="s">
        <v>2911</v>
      </c>
      <c r="B39" s="252" t="s">
        <v>2910</v>
      </c>
      <c r="C39" s="253">
        <v>0.25946520161509301</v>
      </c>
      <c r="D39" s="253">
        <v>1.0495422979950999</v>
      </c>
    </row>
    <row r="40" spans="1:4" ht="27.75" customHeight="1">
      <c r="A40" s="252" t="s">
        <v>2912</v>
      </c>
      <c r="B40" s="252" t="s">
        <v>2913</v>
      </c>
      <c r="C40" s="253">
        <v>4.7527513250024702</v>
      </c>
      <c r="D40" s="253">
        <v>1.1348827722879999</v>
      </c>
    </row>
    <row r="41" spans="1:4" ht="27.75" customHeight="1">
      <c r="A41" s="252" t="s">
        <v>2914</v>
      </c>
      <c r="B41" s="252" t="s">
        <v>2913</v>
      </c>
      <c r="C41" s="253">
        <v>6.2830234285094502</v>
      </c>
      <c r="D41" s="253">
        <v>0.33698760719269699</v>
      </c>
    </row>
    <row r="42" spans="1:4" ht="27.75" customHeight="1">
      <c r="A42" s="252" t="s">
        <v>2915</v>
      </c>
      <c r="B42" s="252" t="s">
        <v>2916</v>
      </c>
      <c r="C42" s="253">
        <v>0.70368467555572001</v>
      </c>
      <c r="D42" s="253">
        <v>7.7531857880006401</v>
      </c>
    </row>
    <row r="43" spans="1:4" ht="27.75" customHeight="1">
      <c r="A43" s="252" t="s">
        <v>2917</v>
      </c>
      <c r="B43" s="252" t="s">
        <v>2916</v>
      </c>
      <c r="C43" s="253">
        <v>0.28759360620314101</v>
      </c>
      <c r="D43" s="253">
        <v>4.3328394225994398</v>
      </c>
    </row>
    <row r="44" spans="1:4" ht="27.75" customHeight="1">
      <c r="A44" s="252" t="s">
        <v>2918</v>
      </c>
      <c r="B44" s="252" t="s">
        <v>2919</v>
      </c>
      <c r="C44" s="253">
        <v>5.5010990488244798E-3</v>
      </c>
      <c r="D44" s="253">
        <v>-0.33516155345350501</v>
      </c>
    </row>
    <row r="45" spans="1:4" ht="27.75" customHeight="1">
      <c r="A45" s="252" t="s">
        <v>2920</v>
      </c>
      <c r="B45" s="252" t="s">
        <v>2919</v>
      </c>
      <c r="C45" s="253">
        <v>2.99050203464153E-3</v>
      </c>
      <c r="D45" s="253">
        <v>-0.68274049759961697</v>
      </c>
    </row>
    <row r="46" spans="1:4" ht="27.75" customHeight="1">
      <c r="A46" s="252" t="s">
        <v>2921</v>
      </c>
      <c r="B46" s="252" t="s">
        <v>2922</v>
      </c>
      <c r="C46" s="253">
        <v>0</v>
      </c>
      <c r="D46" s="253">
        <v>0</v>
      </c>
    </row>
    <row r="47" spans="1:4" ht="27.75" customHeight="1">
      <c r="A47" s="252" t="s">
        <v>2923</v>
      </c>
      <c r="B47" s="252" t="s">
        <v>2924</v>
      </c>
      <c r="C47" s="253">
        <v>2.1453067102997001</v>
      </c>
      <c r="D47" s="253">
        <v>13.8197281594159</v>
      </c>
    </row>
    <row r="48" spans="1:4" ht="27.75" customHeight="1">
      <c r="A48" s="252" t="s">
        <v>2925</v>
      </c>
      <c r="B48" s="252" t="s">
        <v>2924</v>
      </c>
      <c r="C48" s="253">
        <v>2.7476987812956901</v>
      </c>
      <c r="D48" s="253">
        <v>15.952190284861199</v>
      </c>
    </row>
    <row r="49" spans="1:4" ht="27.75" customHeight="1">
      <c r="A49" s="252" t="s">
        <v>2926</v>
      </c>
      <c r="B49" s="252" t="s">
        <v>2927</v>
      </c>
      <c r="C49" s="253">
        <v>1.88116288740245</v>
      </c>
      <c r="D49" s="253">
        <v>2.0515637093421901</v>
      </c>
    </row>
    <row r="50" spans="1:4" ht="27.75" customHeight="1">
      <c r="A50" s="252" t="s">
        <v>2928</v>
      </c>
      <c r="B50" s="252" t="s">
        <v>2927</v>
      </c>
      <c r="C50" s="253">
        <v>0.81686332812136597</v>
      </c>
      <c r="D50" s="253">
        <v>1.7475809334825601</v>
      </c>
    </row>
    <row r="51" spans="1:4" ht="27.75" customHeight="1">
      <c r="A51" s="252" t="s">
        <v>2929</v>
      </c>
      <c r="B51" s="252" t="s">
        <v>2930</v>
      </c>
      <c r="C51" s="253">
        <v>2.8385967137060102</v>
      </c>
      <c r="D51" s="253">
        <v>9.4170550340201107</v>
      </c>
    </row>
    <row r="52" spans="1:4" ht="27.75" customHeight="1">
      <c r="A52" s="252" t="s">
        <v>2931</v>
      </c>
      <c r="B52" s="252" t="s">
        <v>2930</v>
      </c>
      <c r="C52" s="253">
        <v>2.7237221694523499</v>
      </c>
      <c r="D52" s="253">
        <v>9.2469101821522806</v>
      </c>
    </row>
    <row r="53" spans="1:4" ht="27.75" customHeight="1">
      <c r="A53" s="252" t="s">
        <v>2932</v>
      </c>
      <c r="B53" s="252" t="s">
        <v>2933</v>
      </c>
      <c r="C53" s="253">
        <v>0.64084876376957101</v>
      </c>
      <c r="D53" s="253">
        <v>0.67091313301799604</v>
      </c>
    </row>
    <row r="54" spans="1:4" ht="27.75" customHeight="1">
      <c r="A54" s="252" t="s">
        <v>2934</v>
      </c>
      <c r="B54" s="252" t="s">
        <v>2935</v>
      </c>
      <c r="C54" s="253">
        <v>0.64084356948857402</v>
      </c>
      <c r="D54" s="253">
        <v>0.67131535752017601</v>
      </c>
    </row>
    <row r="55" spans="1:4" ht="27.75" customHeight="1">
      <c r="A55" s="252" t="s">
        <v>2936</v>
      </c>
      <c r="B55" s="252" t="s">
        <v>2937</v>
      </c>
      <c r="C55" s="253">
        <v>4.1554958346603703</v>
      </c>
      <c r="D55" s="253">
        <v>0.70234671927623005</v>
      </c>
    </row>
    <row r="56" spans="1:4" ht="27.75" customHeight="1">
      <c r="A56" s="252" t="s">
        <v>2938</v>
      </c>
      <c r="B56" s="252" t="s">
        <v>2939</v>
      </c>
      <c r="C56" s="253">
        <v>0.54548280794531101</v>
      </c>
      <c r="D56" s="253">
        <v>1.09563960208848</v>
      </c>
    </row>
    <row r="57" spans="1:4" ht="27.75" customHeight="1">
      <c r="A57" s="252" t="s">
        <v>2940</v>
      </c>
      <c r="B57" s="252" t="s">
        <v>2939</v>
      </c>
      <c r="C57" s="253">
        <v>0.73824740800358901</v>
      </c>
      <c r="D57" s="253">
        <v>1.3502064511798999</v>
      </c>
    </row>
    <row r="58" spans="1:4" ht="27.75" customHeight="1">
      <c r="A58" s="252" t="s">
        <v>2941</v>
      </c>
      <c r="B58" s="252" t="s">
        <v>2942</v>
      </c>
      <c r="C58" s="253">
        <v>1.8198302566731099</v>
      </c>
      <c r="D58" s="253">
        <v>2.7864625246191101</v>
      </c>
    </row>
    <row r="59" spans="1:4" ht="27.75" customHeight="1">
      <c r="A59" s="252" t="s">
        <v>2943</v>
      </c>
      <c r="B59" s="252" t="s">
        <v>2942</v>
      </c>
      <c r="C59" s="253">
        <v>0.49200326089236901</v>
      </c>
      <c r="D59" s="253">
        <v>2.32316750193336</v>
      </c>
    </row>
    <row r="60" spans="1:4" ht="27.75" customHeight="1">
      <c r="A60" s="252" t="s">
        <v>2944</v>
      </c>
      <c r="B60" s="252" t="s">
        <v>2945</v>
      </c>
      <c r="C60" s="253">
        <v>4.0372244064773001E-2</v>
      </c>
      <c r="D60" s="253">
        <v>1.9490659086685001E-13</v>
      </c>
    </row>
    <row r="61" spans="1:4" ht="27.75" customHeight="1">
      <c r="A61" s="252" t="s">
        <v>2946</v>
      </c>
      <c r="B61" s="252" t="s">
        <v>2945</v>
      </c>
      <c r="C61" s="253">
        <v>4.0372193468349103E-2</v>
      </c>
      <c r="D61" s="253">
        <v>1.9657886429769201E-13</v>
      </c>
    </row>
    <row r="62" spans="1:4" ht="27.75" customHeight="1">
      <c r="A62" s="252" t="s">
        <v>2947</v>
      </c>
      <c r="B62" s="252" t="s">
        <v>2948</v>
      </c>
      <c r="C62" s="253">
        <v>0</v>
      </c>
      <c r="D62" s="253">
        <v>0</v>
      </c>
    </row>
    <row r="63" spans="1:4" ht="27.75" customHeight="1">
      <c r="A63" s="252" t="s">
        <v>2949</v>
      </c>
      <c r="B63" s="252" t="s">
        <v>2950</v>
      </c>
      <c r="C63" s="253">
        <v>0</v>
      </c>
      <c r="D63" s="253">
        <v>0</v>
      </c>
    </row>
    <row r="64" spans="1:4" ht="27.75" customHeight="1">
      <c r="A64" s="252" t="s">
        <v>2951</v>
      </c>
      <c r="B64" s="252" t="s">
        <v>2952</v>
      </c>
      <c r="C64" s="253">
        <v>5.2157272347315997</v>
      </c>
      <c r="D64" s="253">
        <v>6.7486183635492498</v>
      </c>
    </row>
    <row r="65" spans="1:4" ht="27.75" customHeight="1">
      <c r="A65" s="252" t="s">
        <v>2953</v>
      </c>
      <c r="B65" s="252" t="s">
        <v>2952</v>
      </c>
      <c r="C65" s="253">
        <v>1.47887104452189</v>
      </c>
      <c r="D65" s="253">
        <v>1.06638247462105</v>
      </c>
    </row>
    <row r="66" spans="1:4" ht="27.75" customHeight="1">
      <c r="A66" s="252" t="s">
        <v>2954</v>
      </c>
      <c r="B66" s="252" t="s">
        <v>2955</v>
      </c>
      <c r="C66" s="253">
        <v>0</v>
      </c>
      <c r="D66" s="253">
        <v>0</v>
      </c>
    </row>
    <row r="67" spans="1:4" ht="27.75" customHeight="1">
      <c r="A67" s="252" t="s">
        <v>2956</v>
      </c>
      <c r="B67" s="252" t="s">
        <v>2955</v>
      </c>
      <c r="C67" s="253">
        <v>0</v>
      </c>
      <c r="D67" s="253">
        <v>0</v>
      </c>
    </row>
    <row r="68" spans="1:4" ht="27.75" customHeight="1">
      <c r="A68" s="252" t="s">
        <v>2957</v>
      </c>
      <c r="B68" s="252" t="s">
        <v>2958</v>
      </c>
      <c r="C68" s="253">
        <v>2.2982997906887199</v>
      </c>
      <c r="D68" s="253">
        <v>7.5642970057909797E-4</v>
      </c>
    </row>
    <row r="69" spans="1:4" ht="27.75" customHeight="1">
      <c r="A69" s="252" t="s">
        <v>2959</v>
      </c>
      <c r="B69" s="252" t="s">
        <v>2960</v>
      </c>
      <c r="C69" s="253">
        <v>0</v>
      </c>
      <c r="D69" s="253">
        <v>0</v>
      </c>
    </row>
    <row r="70" spans="1:4" ht="27.75" customHeight="1">
      <c r="A70" s="252" t="s">
        <v>2961</v>
      </c>
      <c r="B70" s="252" t="s">
        <v>2962</v>
      </c>
      <c r="C70" s="253">
        <v>0</v>
      </c>
      <c r="D70" s="253">
        <v>0</v>
      </c>
    </row>
    <row r="71" spans="1:4" ht="27.75" customHeight="1">
      <c r="A71" s="252" t="s">
        <v>2963</v>
      </c>
      <c r="B71" s="252" t="s">
        <v>2964</v>
      </c>
      <c r="C71" s="253">
        <v>1.24410459848536</v>
      </c>
      <c r="D71" s="253">
        <v>0.22301413921851099</v>
      </c>
    </row>
    <row r="72" spans="1:4" ht="27.75" customHeight="1">
      <c r="A72" s="252" t="s">
        <v>2965</v>
      </c>
      <c r="B72" s="252" t="s">
        <v>2966</v>
      </c>
      <c r="C72" s="253">
        <v>2.4899559264258802</v>
      </c>
      <c r="D72" s="253">
        <v>1.9736217621751799</v>
      </c>
    </row>
    <row r="73" spans="1:4" ht="27.75" customHeight="1">
      <c r="A73" s="252" t="s">
        <v>2967</v>
      </c>
      <c r="B73" s="252" t="s">
        <v>2966</v>
      </c>
      <c r="C73" s="253">
        <v>0.71685446651086304</v>
      </c>
      <c r="D73" s="253">
        <v>1.81285197482695</v>
      </c>
    </row>
    <row r="74" spans="1:4" ht="27.75" customHeight="1">
      <c r="A74" s="252" t="s">
        <v>1074</v>
      </c>
      <c r="B74" s="252" t="s">
        <v>2968</v>
      </c>
      <c r="C74" s="253">
        <v>2.7109139815074701</v>
      </c>
      <c r="D74" s="253">
        <v>4.5678378997552196</v>
      </c>
    </row>
    <row r="75" spans="1:4" ht="27.75" customHeight="1">
      <c r="A75" s="252" t="s">
        <v>2969</v>
      </c>
      <c r="B75" s="252" t="s">
        <v>2968</v>
      </c>
      <c r="C75" s="253">
        <v>3.15965396767296</v>
      </c>
      <c r="D75" s="253">
        <v>4.91023112891203</v>
      </c>
    </row>
    <row r="76" spans="1:4" ht="27.75" customHeight="1">
      <c r="A76" s="252" t="s">
        <v>2970</v>
      </c>
      <c r="B76" s="252" t="s">
        <v>2971</v>
      </c>
      <c r="C76" s="253">
        <v>7.4560034815611903E-3</v>
      </c>
      <c r="D76" s="253">
        <v>-0.18250011030673899</v>
      </c>
    </row>
    <row r="77" spans="1:4" ht="27.75" customHeight="1">
      <c r="A77" s="252" t="s">
        <v>2972</v>
      </c>
      <c r="B77" s="252" t="s">
        <v>2971</v>
      </c>
      <c r="C77" s="253">
        <v>0.26485684446979002</v>
      </c>
      <c r="D77" s="253">
        <v>-0.175650320015803</v>
      </c>
    </row>
    <row r="78" spans="1:4" ht="27.75" customHeight="1">
      <c r="A78" s="252" t="s">
        <v>2973</v>
      </c>
      <c r="B78" s="252" t="s">
        <v>2971</v>
      </c>
      <c r="C78" s="253">
        <v>9.0261551144281596E-2</v>
      </c>
      <c r="D78" s="253">
        <v>0.13533885896050801</v>
      </c>
    </row>
    <row r="79" spans="1:4" ht="27.75" customHeight="1">
      <c r="A79" s="252" t="s">
        <v>2974</v>
      </c>
      <c r="B79" s="252" t="s">
        <v>2971</v>
      </c>
      <c r="C79" s="253">
        <v>0</v>
      </c>
      <c r="D79" s="253">
        <v>0</v>
      </c>
    </row>
    <row r="80" spans="1:4" ht="27.75" customHeight="1">
      <c r="A80" s="252" t="s">
        <v>2975</v>
      </c>
      <c r="B80" s="252" t="s">
        <v>2976</v>
      </c>
      <c r="C80" s="253">
        <v>2.4406519793524999</v>
      </c>
      <c r="D80" s="253">
        <v>5.6627216290074296</v>
      </c>
    </row>
    <row r="81" spans="1:4" ht="27.75" customHeight="1">
      <c r="A81" s="252" t="s">
        <v>2977</v>
      </c>
      <c r="B81" s="252" t="s">
        <v>2976</v>
      </c>
      <c r="C81" s="253">
        <v>2.1361779984272098</v>
      </c>
      <c r="D81" s="253">
        <v>4.8234582034656102</v>
      </c>
    </row>
    <row r="82" spans="1:4" ht="27.75" customHeight="1">
      <c r="A82" s="252" t="s">
        <v>2978</v>
      </c>
      <c r="B82" s="252" t="s">
        <v>2979</v>
      </c>
      <c r="C82" s="253">
        <v>2.0484990334214102</v>
      </c>
      <c r="D82" s="253">
        <v>5.0084890069934103</v>
      </c>
    </row>
    <row r="83" spans="1:4" ht="27.75" customHeight="1">
      <c r="A83" s="252" t="s">
        <v>2980</v>
      </c>
      <c r="B83" s="252" t="s">
        <v>2979</v>
      </c>
      <c r="C83" s="253">
        <v>2.2201083946325499</v>
      </c>
      <c r="D83" s="253">
        <v>5.3988464338667601</v>
      </c>
    </row>
    <row r="84" spans="1:4" ht="27.75" customHeight="1">
      <c r="A84" s="252" t="s">
        <v>2981</v>
      </c>
      <c r="B84" s="252" t="s">
        <v>2982</v>
      </c>
      <c r="C84" s="253">
        <v>0</v>
      </c>
      <c r="D84" s="253">
        <v>0</v>
      </c>
    </row>
    <row r="85" spans="1:4" ht="27.75" customHeight="1">
      <c r="A85" s="252" t="s">
        <v>2983</v>
      </c>
      <c r="B85" s="252" t="s">
        <v>2984</v>
      </c>
      <c r="C85" s="253">
        <v>2.4414338640226299</v>
      </c>
      <c r="D85" s="253">
        <v>4.6574729340826497</v>
      </c>
    </row>
    <row r="86" spans="1:4" ht="27.75" customHeight="1">
      <c r="A86" s="252" t="s">
        <v>2985</v>
      </c>
      <c r="B86" s="252" t="s">
        <v>2984</v>
      </c>
      <c r="C86" s="253">
        <v>2.4570234775829101</v>
      </c>
      <c r="D86" s="253">
        <v>4.1951359543449103</v>
      </c>
    </row>
    <row r="87" spans="1:4" ht="27.75" customHeight="1">
      <c r="A87" s="252" t="s">
        <v>2986</v>
      </c>
      <c r="B87" s="252" t="s">
        <v>2987</v>
      </c>
      <c r="C87" s="253">
        <v>0</v>
      </c>
      <c r="D87" s="253">
        <v>0</v>
      </c>
    </row>
    <row r="88" spans="1:4" ht="27.75" customHeight="1">
      <c r="A88" s="252" t="s">
        <v>2988</v>
      </c>
      <c r="B88" s="252" t="s">
        <v>2989</v>
      </c>
      <c r="C88" s="253">
        <v>0.64063604717274203</v>
      </c>
      <c r="D88" s="253">
        <v>0.66403674382065703</v>
      </c>
    </row>
    <row r="89" spans="1:4" ht="27.75" customHeight="1">
      <c r="A89" s="252" t="s">
        <v>2990</v>
      </c>
      <c r="B89" s="252" t="s">
        <v>2991</v>
      </c>
      <c r="C89" s="253">
        <v>0.64041685100073298</v>
      </c>
      <c r="D89" s="253">
        <v>0.63041144715957997</v>
      </c>
    </row>
    <row r="90" spans="1:4" ht="27.75" customHeight="1">
      <c r="A90" s="252" t="s">
        <v>2992</v>
      </c>
      <c r="B90" s="252" t="s">
        <v>2993</v>
      </c>
      <c r="C90" s="253">
        <v>2.3619517178647298</v>
      </c>
      <c r="D90" s="253">
        <v>1.6801937887588301</v>
      </c>
    </row>
    <row r="91" spans="1:4" ht="27.75" customHeight="1">
      <c r="A91" s="252" t="s">
        <v>2994</v>
      </c>
      <c r="B91" s="252" t="s">
        <v>2993</v>
      </c>
      <c r="C91" s="253">
        <v>3.4361057177602401</v>
      </c>
      <c r="D91" s="253">
        <v>0.81854633039618996</v>
      </c>
    </row>
    <row r="92" spans="1:4" ht="27.75" customHeight="1">
      <c r="A92" s="252" t="s">
        <v>2995</v>
      </c>
      <c r="B92" s="252" t="s">
        <v>2993</v>
      </c>
      <c r="C92" s="253">
        <v>5.1079549736414602</v>
      </c>
      <c r="D92" s="253">
        <v>0.77450007705876101</v>
      </c>
    </row>
    <row r="93" spans="1:4" ht="27.75" customHeight="1">
      <c r="A93" s="252" t="s">
        <v>2996</v>
      </c>
      <c r="B93" s="252" t="s">
        <v>2997</v>
      </c>
      <c r="C93" s="253">
        <v>0</v>
      </c>
      <c r="D93" s="253">
        <v>0</v>
      </c>
    </row>
    <row r="94" spans="1:4" ht="27.75" customHeight="1">
      <c r="A94" s="252" t="s">
        <v>2998</v>
      </c>
      <c r="B94" s="252" t="s">
        <v>2997</v>
      </c>
      <c r="C94" s="253">
        <v>0</v>
      </c>
      <c r="D94" s="253">
        <v>0</v>
      </c>
    </row>
    <row r="95" spans="1:4" ht="27.75" customHeight="1">
      <c r="A95" s="252" t="s">
        <v>2999</v>
      </c>
      <c r="B95" s="252" t="s">
        <v>2997</v>
      </c>
      <c r="C95" s="253">
        <v>0</v>
      </c>
      <c r="D95" s="253">
        <v>0</v>
      </c>
    </row>
    <row r="96" spans="1:4" ht="27.75" customHeight="1">
      <c r="A96" s="252" t="s">
        <v>3000</v>
      </c>
      <c r="B96" s="252" t="s">
        <v>3001</v>
      </c>
      <c r="C96" s="253">
        <v>2.8285101365571199</v>
      </c>
      <c r="D96" s="253">
        <v>2.3849709141203701</v>
      </c>
    </row>
    <row r="97" spans="1:4" ht="27.75" customHeight="1">
      <c r="A97" s="252" t="s">
        <v>3002</v>
      </c>
      <c r="B97" s="252" t="s">
        <v>3003</v>
      </c>
      <c r="C97" s="253">
        <v>1.5329933718485</v>
      </c>
      <c r="D97" s="253">
        <v>0.134006034603945</v>
      </c>
    </row>
    <row r="98" spans="1:4" ht="27.75" customHeight="1">
      <c r="A98" s="252" t="s">
        <v>3004</v>
      </c>
      <c r="B98" s="252" t="s">
        <v>3003</v>
      </c>
      <c r="C98" s="253">
        <v>1.1590980691208299</v>
      </c>
      <c r="D98" s="253">
        <v>0.100641713547009</v>
      </c>
    </row>
    <row r="99" spans="1:4" ht="27.75" customHeight="1">
      <c r="A99" s="252" t="s">
        <v>3005</v>
      </c>
      <c r="B99" s="252" t="s">
        <v>3003</v>
      </c>
      <c r="C99" s="253">
        <v>0.76078782583068205</v>
      </c>
      <c r="D99" s="253">
        <v>0.16477700474193199</v>
      </c>
    </row>
    <row r="100" spans="1:4" ht="27.75" customHeight="1">
      <c r="A100" s="252" t="s">
        <v>3006</v>
      </c>
      <c r="B100" s="252" t="s">
        <v>3007</v>
      </c>
      <c r="C100" s="253">
        <v>2.8665760762016101</v>
      </c>
      <c r="D100" s="253">
        <v>2.98645787096061</v>
      </c>
    </row>
    <row r="101" spans="1:4" ht="27.75" customHeight="1">
      <c r="A101" s="252" t="s">
        <v>3008</v>
      </c>
      <c r="B101" s="252" t="s">
        <v>3009</v>
      </c>
      <c r="C101" s="253">
        <v>2.5508122453525499</v>
      </c>
      <c r="D101" s="253">
        <v>2.63059855020559</v>
      </c>
    </row>
    <row r="102" spans="1:4" ht="27.75" customHeight="1">
      <c r="A102" s="252" t="s">
        <v>3010</v>
      </c>
      <c r="B102" s="252" t="s">
        <v>3009</v>
      </c>
      <c r="C102" s="253">
        <v>1.7547930955592701</v>
      </c>
      <c r="D102" s="253">
        <v>2.5511669365121601</v>
      </c>
    </row>
    <row r="103" spans="1:4" ht="27.75" customHeight="1">
      <c r="A103" s="252" t="s">
        <v>3011</v>
      </c>
      <c r="B103" s="252" t="s">
        <v>3012</v>
      </c>
      <c r="C103" s="253">
        <v>1.7566361349177799</v>
      </c>
      <c r="D103" s="253">
        <v>0.56594960287683604</v>
      </c>
    </row>
    <row r="104" spans="1:4" ht="27.75" customHeight="1">
      <c r="A104" s="252" t="s">
        <v>3013</v>
      </c>
      <c r="B104" s="252" t="s">
        <v>3012</v>
      </c>
      <c r="C104" s="253">
        <v>2.0431285331105702</v>
      </c>
      <c r="D104" s="253">
        <v>0.80702600384530898</v>
      </c>
    </row>
    <row r="105" spans="1:4" ht="27.75" customHeight="1">
      <c r="A105" s="252" t="s">
        <v>3014</v>
      </c>
      <c r="B105" s="252" t="s">
        <v>3012</v>
      </c>
      <c r="C105" s="253">
        <v>2.5364529574391099</v>
      </c>
      <c r="D105" s="253">
        <v>0.554573165409459</v>
      </c>
    </row>
    <row r="106" spans="1:4" ht="27.75" customHeight="1">
      <c r="A106" s="252" t="s">
        <v>3015</v>
      </c>
      <c r="B106" s="252" t="s">
        <v>3016</v>
      </c>
      <c r="C106" s="253">
        <v>0.91361850018283197</v>
      </c>
      <c r="D106" s="253">
        <v>5.7828511421178703</v>
      </c>
    </row>
    <row r="107" spans="1:4" ht="27.75" customHeight="1">
      <c r="A107" s="252" t="s">
        <v>3017</v>
      </c>
      <c r="B107" s="252" t="s">
        <v>3016</v>
      </c>
      <c r="C107" s="253">
        <v>0.584546143132473</v>
      </c>
      <c r="D107" s="253">
        <v>3.0812960570409098</v>
      </c>
    </row>
    <row r="108" spans="1:4" ht="27.75" customHeight="1">
      <c r="A108" s="252" t="s">
        <v>3018</v>
      </c>
      <c r="B108" s="252" t="s">
        <v>3016</v>
      </c>
      <c r="C108" s="253">
        <v>0.31751073893287701</v>
      </c>
      <c r="D108" s="253">
        <v>1.97958151592155</v>
      </c>
    </row>
    <row r="109" spans="1:4" ht="27.75" customHeight="1">
      <c r="A109" s="252" t="s">
        <v>3019</v>
      </c>
      <c r="B109" s="252" t="s">
        <v>3020</v>
      </c>
      <c r="C109" s="253">
        <v>3.5959835780410598</v>
      </c>
      <c r="D109" s="253">
        <v>0.99998624618361498</v>
      </c>
    </row>
    <row r="110" spans="1:4" ht="27.75" customHeight="1">
      <c r="A110" s="252" t="s">
        <v>3021</v>
      </c>
      <c r="B110" s="252" t="s">
        <v>3020</v>
      </c>
      <c r="C110" s="253">
        <v>4.3371260917518901</v>
      </c>
      <c r="D110" s="253">
        <v>0.84304455494906105</v>
      </c>
    </row>
    <row r="111" spans="1:4" ht="27.75" customHeight="1">
      <c r="A111" s="252" t="s">
        <v>3022</v>
      </c>
      <c r="B111" s="252" t="s">
        <v>3020</v>
      </c>
      <c r="C111" s="253">
        <v>0.428321359392699</v>
      </c>
      <c r="D111" s="253">
        <v>0.96720593110653696</v>
      </c>
    </row>
    <row r="112" spans="1:4" ht="27.75" customHeight="1">
      <c r="A112" s="252" t="s">
        <v>3023</v>
      </c>
      <c r="B112" s="252" t="s">
        <v>3024</v>
      </c>
      <c r="C112" s="253">
        <v>0.387659195152319</v>
      </c>
      <c r="D112" s="253">
        <v>15.9675119106384</v>
      </c>
    </row>
    <row r="113" spans="1:4" ht="27.75" customHeight="1">
      <c r="A113" s="252" t="s">
        <v>3025</v>
      </c>
      <c r="B113" s="252" t="s">
        <v>3024</v>
      </c>
      <c r="C113" s="253">
        <v>0.31194188839050901</v>
      </c>
      <c r="D113" s="253">
        <v>17.3796315303744</v>
      </c>
    </row>
    <row r="114" spans="1:4" ht="27.75" customHeight="1">
      <c r="A114" s="252" t="s">
        <v>3026</v>
      </c>
      <c r="B114" s="252" t="s">
        <v>3027</v>
      </c>
      <c r="C114" s="253">
        <v>2.8591175867137002</v>
      </c>
      <c r="D114" s="253">
        <v>2.27925758268908</v>
      </c>
    </row>
    <row r="115" spans="1:4" ht="27.75" customHeight="1">
      <c r="A115" s="252" t="s">
        <v>3028</v>
      </c>
      <c r="B115" s="252" t="s">
        <v>3029</v>
      </c>
      <c r="C115" s="253">
        <v>3.79471339631856</v>
      </c>
      <c r="D115" s="253">
        <v>-0.15956332162654899</v>
      </c>
    </row>
    <row r="116" spans="1:4" ht="27.75" customHeight="1">
      <c r="A116" s="252" t="s">
        <v>3030</v>
      </c>
      <c r="B116" s="252" t="s">
        <v>3029</v>
      </c>
      <c r="C116" s="253">
        <v>3.17596697930195</v>
      </c>
      <c r="D116" s="253">
        <v>-0.14747060791932801</v>
      </c>
    </row>
    <row r="117" spans="1:4" ht="27.75" customHeight="1">
      <c r="A117" s="252" t="s">
        <v>3031</v>
      </c>
      <c r="B117" s="252" t="s">
        <v>3032</v>
      </c>
      <c r="C117" s="253">
        <v>2.1875261281050902</v>
      </c>
      <c r="D117" s="253">
        <v>3.7993289401427099</v>
      </c>
    </row>
    <row r="118" spans="1:4" ht="27.75" customHeight="1">
      <c r="A118" s="252" t="s">
        <v>3033</v>
      </c>
      <c r="B118" s="252" t="s">
        <v>3032</v>
      </c>
      <c r="C118" s="253">
        <v>2.4939016658443598</v>
      </c>
      <c r="D118" s="253">
        <v>4.1696390049552603</v>
      </c>
    </row>
    <row r="119" spans="1:4" ht="27.75" customHeight="1">
      <c r="A119" s="252" t="s">
        <v>3034</v>
      </c>
      <c r="B119" s="252" t="s">
        <v>3035</v>
      </c>
      <c r="C119" s="253">
        <v>3.4388920946203898</v>
      </c>
      <c r="D119" s="253">
        <v>0.93831458274034596</v>
      </c>
    </row>
    <row r="120" spans="1:4" ht="27.75" customHeight="1">
      <c r="A120" s="252" t="s">
        <v>3036</v>
      </c>
      <c r="B120" s="252" t="s">
        <v>3035</v>
      </c>
      <c r="C120" s="253">
        <v>5.5720091881480496</v>
      </c>
      <c r="D120" s="253">
        <v>2.2124187594953999</v>
      </c>
    </row>
    <row r="121" spans="1:4" ht="27.75" customHeight="1">
      <c r="A121" s="252" t="s">
        <v>1213</v>
      </c>
      <c r="B121" s="252" t="s">
        <v>3037</v>
      </c>
      <c r="C121" s="253">
        <v>2.8026545051360601</v>
      </c>
      <c r="D121" s="253">
        <v>8.71278859923666</v>
      </c>
    </row>
    <row r="122" spans="1:4" ht="27.75" customHeight="1">
      <c r="A122" s="252" t="s">
        <v>3038</v>
      </c>
      <c r="B122" s="252" t="s">
        <v>3037</v>
      </c>
      <c r="C122" s="253">
        <v>3.2012547928595301</v>
      </c>
      <c r="D122" s="253">
        <v>8.6791074889303701</v>
      </c>
    </row>
    <row r="123" spans="1:4" ht="27.75" customHeight="1">
      <c r="A123" s="252" t="s">
        <v>3039</v>
      </c>
      <c r="B123" s="252" t="s">
        <v>3040</v>
      </c>
      <c r="C123" s="253">
        <v>2.1902389026359002</v>
      </c>
      <c r="D123" s="253">
        <v>4.1221342881369498</v>
      </c>
    </row>
    <row r="124" spans="1:4" ht="27.75" customHeight="1">
      <c r="A124" s="252" t="s">
        <v>3041</v>
      </c>
      <c r="B124" s="252" t="s">
        <v>3040</v>
      </c>
      <c r="C124" s="253">
        <v>2.86747612363409</v>
      </c>
      <c r="D124" s="253">
        <v>5.0875736486320999</v>
      </c>
    </row>
    <row r="125" spans="1:4" ht="27.75" customHeight="1">
      <c r="A125" s="252" t="s">
        <v>3042</v>
      </c>
      <c r="B125" s="252" t="s">
        <v>3043</v>
      </c>
      <c r="C125" s="253">
        <v>0.64058728891104899</v>
      </c>
      <c r="D125" s="253">
        <v>0.64220321032314798</v>
      </c>
    </row>
    <row r="126" spans="1:4" ht="27.75" customHeight="1">
      <c r="A126" s="252" t="s">
        <v>3044</v>
      </c>
      <c r="B126" s="252" t="s">
        <v>3045</v>
      </c>
      <c r="C126" s="253">
        <v>0.64084844609844105</v>
      </c>
      <c r="D126" s="253">
        <v>0.66842980809049501</v>
      </c>
    </row>
    <row r="127" spans="1:4" ht="27.75" customHeight="1">
      <c r="A127" s="252" t="s">
        <v>3046</v>
      </c>
      <c r="B127" s="252" t="s">
        <v>3047</v>
      </c>
      <c r="C127" s="253">
        <v>0.64085204512763605</v>
      </c>
      <c r="D127" s="253">
        <v>0.66937811922247603</v>
      </c>
    </row>
    <row r="128" spans="1:4" ht="27.75" customHeight="1">
      <c r="A128" s="252" t="s">
        <v>3048</v>
      </c>
      <c r="B128" s="252" t="s">
        <v>3049</v>
      </c>
      <c r="C128" s="253">
        <v>0.64055871102057205</v>
      </c>
      <c r="D128" s="253">
        <v>0.63892963340818099</v>
      </c>
    </row>
    <row r="129" spans="1:4" ht="27.75" customHeight="1">
      <c r="A129" s="252" t="s">
        <v>3050</v>
      </c>
      <c r="B129" s="252" t="s">
        <v>3051</v>
      </c>
      <c r="C129" s="253">
        <v>1.2087669518316599</v>
      </c>
      <c r="D129" s="253">
        <v>0.53368864872302402</v>
      </c>
    </row>
    <row r="130" spans="1:4" ht="27.75" customHeight="1">
      <c r="A130" s="252" t="s">
        <v>3052</v>
      </c>
      <c r="B130" s="252" t="s">
        <v>3051</v>
      </c>
      <c r="C130" s="253">
        <v>0.51163546747077304</v>
      </c>
      <c r="D130" s="253">
        <v>2.81324476594137</v>
      </c>
    </row>
    <row r="131" spans="1:4" ht="27.75" customHeight="1">
      <c r="A131" s="252" t="s">
        <v>3053</v>
      </c>
      <c r="B131" s="252" t="s">
        <v>3051</v>
      </c>
      <c r="C131" s="253">
        <v>0.405804225948108</v>
      </c>
      <c r="D131" s="253">
        <v>3.1478791764868199</v>
      </c>
    </row>
    <row r="132" spans="1:4" ht="27.75" customHeight="1">
      <c r="A132" s="252" t="s">
        <v>3054</v>
      </c>
      <c r="B132" s="252" t="s">
        <v>3051</v>
      </c>
      <c r="C132" s="253">
        <v>0</v>
      </c>
      <c r="D132" s="253">
        <v>0</v>
      </c>
    </row>
    <row r="133" spans="1:4" ht="27.75" customHeight="1">
      <c r="A133" s="252" t="s">
        <v>3055</v>
      </c>
      <c r="B133" s="252" t="s">
        <v>3051</v>
      </c>
      <c r="C133" s="253">
        <v>0</v>
      </c>
      <c r="D133" s="253">
        <v>0</v>
      </c>
    </row>
    <row r="134" spans="1:4" ht="27.75" customHeight="1">
      <c r="A134" s="252" t="s">
        <v>3056</v>
      </c>
      <c r="B134" s="252" t="s">
        <v>3051</v>
      </c>
      <c r="C134" s="253">
        <v>0</v>
      </c>
      <c r="D134" s="253">
        <v>0</v>
      </c>
    </row>
    <row r="135" spans="1:4" ht="27.75" customHeight="1">
      <c r="A135" s="252" t="s">
        <v>3057</v>
      </c>
      <c r="B135" s="252" t="s">
        <v>3058</v>
      </c>
      <c r="C135" s="253">
        <v>0</v>
      </c>
      <c r="D135" s="253">
        <v>0</v>
      </c>
    </row>
    <row r="136" spans="1:4" ht="27.75" customHeight="1">
      <c r="A136" s="252" t="s">
        <v>1232</v>
      </c>
      <c r="B136" s="252" t="s">
        <v>3059</v>
      </c>
      <c r="C136" s="253">
        <v>2.3430996046172399</v>
      </c>
      <c r="D136" s="253">
        <v>5.6771012631136797</v>
      </c>
    </row>
    <row r="137" spans="1:4" ht="27.75" customHeight="1">
      <c r="A137" s="252" t="s">
        <v>3060</v>
      </c>
      <c r="B137" s="252" t="s">
        <v>3061</v>
      </c>
      <c r="C137" s="253">
        <v>0</v>
      </c>
      <c r="D137" s="253">
        <v>0</v>
      </c>
    </row>
    <row r="138" spans="1:4" ht="27.75" customHeight="1">
      <c r="A138" s="252" t="s">
        <v>3062</v>
      </c>
      <c r="B138" s="252" t="s">
        <v>3061</v>
      </c>
      <c r="C138" s="253">
        <v>0</v>
      </c>
      <c r="D138" s="253">
        <v>0</v>
      </c>
    </row>
    <row r="139" spans="1:4" ht="27.75" customHeight="1">
      <c r="A139" s="252" t="s">
        <v>3063</v>
      </c>
      <c r="B139" s="252" t="s">
        <v>3061</v>
      </c>
      <c r="C139" s="253">
        <v>0</v>
      </c>
      <c r="D139" s="253">
        <v>0</v>
      </c>
    </row>
    <row r="140" spans="1:4" ht="27.75" customHeight="1">
      <c r="A140" s="252" t="s">
        <v>3064</v>
      </c>
      <c r="B140" s="252" t="s">
        <v>3065</v>
      </c>
      <c r="C140" s="253">
        <v>0</v>
      </c>
      <c r="D140" s="253">
        <v>0</v>
      </c>
    </row>
    <row r="141" spans="1:4" ht="27.75" customHeight="1">
      <c r="A141" s="252" t="s">
        <v>3066</v>
      </c>
      <c r="B141" s="252" t="s">
        <v>3065</v>
      </c>
      <c r="C141" s="253">
        <v>0</v>
      </c>
      <c r="D141" s="253">
        <v>0</v>
      </c>
    </row>
    <row r="142" spans="1:4" ht="27.75" customHeight="1">
      <c r="A142" s="252" t="s">
        <v>3067</v>
      </c>
      <c r="B142" s="252" t="s">
        <v>3068</v>
      </c>
      <c r="C142" s="253">
        <v>5.3239458993725801</v>
      </c>
      <c r="D142" s="253">
        <v>0.54685541681654004</v>
      </c>
    </row>
    <row r="143" spans="1:4" ht="27.75" customHeight="1">
      <c r="A143" s="252" t="s">
        <v>3069</v>
      </c>
      <c r="B143" s="252" t="s">
        <v>3070</v>
      </c>
      <c r="C143" s="253">
        <v>2.1690684446413901</v>
      </c>
      <c r="D143" s="253">
        <v>2.92111384542399</v>
      </c>
    </row>
    <row r="144" spans="1:4" ht="27.75" customHeight="1">
      <c r="A144" s="252" t="s">
        <v>3071</v>
      </c>
      <c r="B144" s="252" t="s">
        <v>3070</v>
      </c>
      <c r="C144" s="253">
        <v>1.85037641121588</v>
      </c>
      <c r="D144" s="253">
        <v>2.4186360442923598</v>
      </c>
    </row>
    <row r="145" spans="1:4" ht="27.75" customHeight="1">
      <c r="A145" s="252" t="s">
        <v>3072</v>
      </c>
      <c r="B145" s="252" t="s">
        <v>3073</v>
      </c>
      <c r="C145" s="253">
        <v>0</v>
      </c>
      <c r="D145" s="253">
        <v>0</v>
      </c>
    </row>
    <row r="146" spans="1:4" ht="27.75" customHeight="1">
      <c r="A146" s="252" t="s">
        <v>3074</v>
      </c>
      <c r="B146" s="252" t="s">
        <v>3075</v>
      </c>
      <c r="C146" s="253">
        <v>3.1893414817027699</v>
      </c>
      <c r="D146" s="253">
        <v>8.8971139913620103</v>
      </c>
    </row>
    <row r="147" spans="1:4" ht="27.75" customHeight="1">
      <c r="A147" s="252" t="s">
        <v>3076</v>
      </c>
      <c r="B147" s="252" t="s">
        <v>3075</v>
      </c>
      <c r="C147" s="253">
        <v>3.0687994835444101</v>
      </c>
      <c r="D147" s="253">
        <v>7.2109806990815697</v>
      </c>
    </row>
    <row r="148" spans="1:4" ht="27.75" customHeight="1">
      <c r="A148" s="252" t="s">
        <v>3077</v>
      </c>
      <c r="B148" s="252" t="s">
        <v>3078</v>
      </c>
      <c r="C148" s="253">
        <v>0.64315069031549599</v>
      </c>
      <c r="D148" s="253">
        <v>0.57044942423582401</v>
      </c>
    </row>
    <row r="149" spans="1:4" ht="27.75" customHeight="1">
      <c r="A149" s="252" t="s">
        <v>3079</v>
      </c>
      <c r="B149" s="252" t="s">
        <v>3080</v>
      </c>
      <c r="C149" s="253">
        <v>0</v>
      </c>
      <c r="D149" s="253">
        <v>0</v>
      </c>
    </row>
    <row r="150" spans="1:4" ht="27.75" customHeight="1">
      <c r="A150" s="252" t="s">
        <v>3081</v>
      </c>
      <c r="B150" s="252" t="s">
        <v>3080</v>
      </c>
      <c r="C150" s="253">
        <v>0</v>
      </c>
      <c r="D150" s="253">
        <v>0</v>
      </c>
    </row>
    <row r="151" spans="1:4" ht="27.75" customHeight="1">
      <c r="A151" s="252" t="s">
        <v>3082</v>
      </c>
      <c r="B151" s="252" t="s">
        <v>3080</v>
      </c>
      <c r="C151" s="253">
        <v>0</v>
      </c>
      <c r="D151" s="253">
        <v>0</v>
      </c>
    </row>
    <row r="152" spans="1:4" ht="27.75" customHeight="1">
      <c r="A152" s="252" t="s">
        <v>3083</v>
      </c>
      <c r="B152" s="252" t="s">
        <v>3084</v>
      </c>
      <c r="C152" s="253">
        <v>4.5650671050397298</v>
      </c>
      <c r="D152" s="253">
        <v>18.416931481901599</v>
      </c>
    </row>
    <row r="153" spans="1:4" ht="27.75" customHeight="1">
      <c r="A153" s="252" t="s">
        <v>3085</v>
      </c>
      <c r="B153" s="252" t="s">
        <v>3084</v>
      </c>
      <c r="C153" s="253">
        <v>5.2063542513953802</v>
      </c>
      <c r="D153" s="253">
        <v>20.2132000484511</v>
      </c>
    </row>
    <row r="154" spans="1:4" ht="27.75" customHeight="1">
      <c r="A154" s="252" t="s">
        <v>3086</v>
      </c>
      <c r="B154" s="252" t="s">
        <v>3087</v>
      </c>
      <c r="C154" s="253">
        <v>0.40802114925490401</v>
      </c>
      <c r="D154" s="253">
        <v>6.4499089745380704</v>
      </c>
    </row>
    <row r="155" spans="1:4" ht="27.75" customHeight="1">
      <c r="A155" s="252" t="s">
        <v>3088</v>
      </c>
      <c r="B155" s="252" t="s">
        <v>3087</v>
      </c>
      <c r="C155" s="253">
        <v>9.39068919276069E-2</v>
      </c>
      <c r="D155" s="253">
        <v>4.5046103043782901</v>
      </c>
    </row>
    <row r="156" spans="1:4" ht="27.75" customHeight="1">
      <c r="A156" s="252" t="s">
        <v>3089</v>
      </c>
      <c r="B156" s="252" t="s">
        <v>3090</v>
      </c>
      <c r="C156" s="253">
        <v>0</v>
      </c>
      <c r="D156" s="253">
        <v>0</v>
      </c>
    </row>
    <row r="157" spans="1:4" ht="27.75" customHeight="1">
      <c r="A157" s="252" t="s">
        <v>3091</v>
      </c>
      <c r="B157" s="252" t="s">
        <v>3090</v>
      </c>
      <c r="C157" s="253">
        <v>0</v>
      </c>
      <c r="D157" s="253">
        <v>0</v>
      </c>
    </row>
    <row r="158" spans="1:4" ht="27.75" customHeight="1">
      <c r="A158" s="252" t="s">
        <v>3092</v>
      </c>
      <c r="B158" s="252" t="s">
        <v>3093</v>
      </c>
      <c r="C158" s="253">
        <v>0</v>
      </c>
      <c r="D158" s="253">
        <v>0</v>
      </c>
    </row>
    <row r="159" spans="1:4" ht="27.75" customHeight="1">
      <c r="A159" s="252" t="s">
        <v>3094</v>
      </c>
      <c r="B159" s="252" t="s">
        <v>3095</v>
      </c>
      <c r="C159" s="253">
        <v>1.4812814856251499</v>
      </c>
      <c r="D159" s="253">
        <v>2.2441139630457099</v>
      </c>
    </row>
    <row r="160" spans="1:4" ht="27.75" customHeight="1">
      <c r="A160" s="252" t="s">
        <v>3096</v>
      </c>
      <c r="B160" s="252" t="s">
        <v>3095</v>
      </c>
      <c r="C160" s="253">
        <v>0.292009535712764</v>
      </c>
      <c r="D160" s="253">
        <v>0.93676056760541704</v>
      </c>
    </row>
    <row r="161" spans="1:4" ht="27.75" customHeight="1">
      <c r="A161" s="252" t="s">
        <v>3097</v>
      </c>
      <c r="B161" s="252" t="s">
        <v>3095</v>
      </c>
      <c r="C161" s="253">
        <v>2.5349019136993598</v>
      </c>
      <c r="D161" s="253">
        <v>0.96188506289159703</v>
      </c>
    </row>
    <row r="162" spans="1:4" ht="27.75" customHeight="1">
      <c r="A162" s="252" t="s">
        <v>3098</v>
      </c>
      <c r="B162" s="252" t="s">
        <v>3095</v>
      </c>
      <c r="C162" s="253">
        <v>0.89784642115681002</v>
      </c>
      <c r="D162" s="253">
        <v>2.18296041703322</v>
      </c>
    </row>
    <row r="163" spans="1:4" ht="27.75" customHeight="1">
      <c r="A163" s="252" t="s">
        <v>3099</v>
      </c>
      <c r="B163" s="252" t="s">
        <v>3100</v>
      </c>
      <c r="C163" s="253">
        <v>3.3934366064627599</v>
      </c>
      <c r="D163" s="253">
        <v>14.325527664905</v>
      </c>
    </row>
    <row r="164" spans="1:4" ht="27.75" customHeight="1">
      <c r="A164" s="252" t="s">
        <v>3101</v>
      </c>
      <c r="B164" s="252" t="s">
        <v>3100</v>
      </c>
      <c r="C164" s="253">
        <v>2.7248468026043202</v>
      </c>
      <c r="D164" s="253">
        <v>15.509068448432201</v>
      </c>
    </row>
    <row r="165" spans="1:4" ht="27.75" customHeight="1">
      <c r="A165" s="252" t="s">
        <v>3102</v>
      </c>
      <c r="B165" s="252" t="s">
        <v>3103</v>
      </c>
      <c r="C165" s="253">
        <v>3.7307717849430202</v>
      </c>
      <c r="D165" s="253">
        <v>8.0415388084308095</v>
      </c>
    </row>
    <row r="166" spans="1:4" ht="27.75" customHeight="1">
      <c r="A166" s="252" t="s">
        <v>3104</v>
      </c>
      <c r="B166" s="252" t="s">
        <v>3103</v>
      </c>
      <c r="C166" s="253">
        <v>3.5151421025462599</v>
      </c>
      <c r="D166" s="253">
        <v>7.6862479773041299</v>
      </c>
    </row>
    <row r="167" spans="1:4" ht="27.75" customHeight="1">
      <c r="A167" s="252" t="s">
        <v>3105</v>
      </c>
      <c r="B167" s="252" t="s">
        <v>3106</v>
      </c>
      <c r="C167" s="253">
        <v>0.59815634857164002</v>
      </c>
      <c r="D167" s="253">
        <v>2.3785050452275698</v>
      </c>
    </row>
    <row r="168" spans="1:4" ht="27.75" customHeight="1">
      <c r="A168" s="252" t="s">
        <v>1421</v>
      </c>
      <c r="B168" s="252" t="s">
        <v>3107</v>
      </c>
      <c r="C168" s="253">
        <v>2.4622934717472802</v>
      </c>
      <c r="D168" s="253">
        <v>8.1620469097104795</v>
      </c>
    </row>
    <row r="169" spans="1:4" ht="27.75" customHeight="1">
      <c r="A169" s="252" t="s">
        <v>3108</v>
      </c>
      <c r="B169" s="252" t="s">
        <v>3107</v>
      </c>
      <c r="C169" s="253">
        <v>1.19181858989861</v>
      </c>
      <c r="D169" s="253">
        <v>16.038714285644598</v>
      </c>
    </row>
    <row r="170" spans="1:4" ht="27.75" customHeight="1">
      <c r="A170" s="252" t="s">
        <v>3109</v>
      </c>
      <c r="B170" s="252" t="s">
        <v>3110</v>
      </c>
      <c r="C170" s="253">
        <v>0.91653110103484003</v>
      </c>
      <c r="D170" s="253">
        <v>2.80313638861776</v>
      </c>
    </row>
    <row r="171" spans="1:4" ht="27.75" customHeight="1">
      <c r="A171" s="252" t="s">
        <v>3111</v>
      </c>
      <c r="B171" s="252" t="s">
        <v>3112</v>
      </c>
      <c r="C171" s="253">
        <v>9.6596192128017202E-3</v>
      </c>
      <c r="D171" s="253">
        <v>-0.31137539039996198</v>
      </c>
    </row>
    <row r="172" spans="1:4" ht="27.75" customHeight="1">
      <c r="A172" s="252" t="s">
        <v>3113</v>
      </c>
      <c r="B172" s="252" t="s">
        <v>3112</v>
      </c>
      <c r="C172" s="253">
        <v>1.31042479764506E-2</v>
      </c>
      <c r="D172" s="253">
        <v>-0.31269743746046902</v>
      </c>
    </row>
    <row r="173" spans="1:4" ht="27.75" customHeight="1">
      <c r="A173" s="252" t="s">
        <v>3114</v>
      </c>
      <c r="B173" s="252" t="s">
        <v>3112</v>
      </c>
      <c r="C173" s="253">
        <v>1.31042479764506E-2</v>
      </c>
      <c r="D173" s="253">
        <v>-0.31269743746046902</v>
      </c>
    </row>
    <row r="174" spans="1:4" ht="27.75" customHeight="1">
      <c r="A174" s="252" t="s">
        <v>3115</v>
      </c>
      <c r="B174" s="252" t="s">
        <v>3112</v>
      </c>
      <c r="C174" s="253">
        <v>1.3104275108348299E-2</v>
      </c>
      <c r="D174" s="253">
        <v>-0.31269743746046902</v>
      </c>
    </row>
    <row r="175" spans="1:4" ht="27.75" customHeight="1">
      <c r="A175" s="252" t="s">
        <v>3116</v>
      </c>
      <c r="B175" s="252" t="s">
        <v>3112</v>
      </c>
      <c r="C175" s="253">
        <v>9.6596192128017202E-3</v>
      </c>
      <c r="D175" s="253">
        <v>-0.31137539039996198</v>
      </c>
    </row>
    <row r="176" spans="1:4" ht="27.75" customHeight="1">
      <c r="A176" s="252" t="s">
        <v>3117</v>
      </c>
      <c r="B176" s="252" t="s">
        <v>3112</v>
      </c>
      <c r="C176" s="253">
        <v>9.6596192128017202E-3</v>
      </c>
      <c r="D176" s="253">
        <v>-0.311375707712303</v>
      </c>
    </row>
    <row r="177" spans="1:4" ht="27.75" customHeight="1">
      <c r="A177" s="252" t="s">
        <v>3118</v>
      </c>
      <c r="B177" s="252" t="s">
        <v>3119</v>
      </c>
      <c r="C177" s="253">
        <v>1.4092732202017899</v>
      </c>
      <c r="D177" s="253">
        <v>4.1597637269131802</v>
      </c>
    </row>
    <row r="178" spans="1:4" ht="27.75" customHeight="1">
      <c r="A178" s="252" t="s">
        <v>3120</v>
      </c>
      <c r="B178" s="252" t="s">
        <v>3119</v>
      </c>
      <c r="C178" s="253">
        <v>0.70653328525987003</v>
      </c>
      <c r="D178" s="253">
        <v>2.16571119864666</v>
      </c>
    </row>
    <row r="179" spans="1:4" ht="27.75" customHeight="1">
      <c r="A179" s="252" t="s">
        <v>3121</v>
      </c>
      <c r="B179" s="252" t="s">
        <v>3122</v>
      </c>
      <c r="C179" s="253">
        <v>3.1013514624441205</v>
      </c>
      <c r="D179" s="253">
        <v>0.62077635246767615</v>
      </c>
    </row>
    <row r="180" spans="1:4" ht="27.75" customHeight="1">
      <c r="A180" s="252" t="s">
        <v>3123</v>
      </c>
      <c r="B180" s="252" t="s">
        <v>3124</v>
      </c>
      <c r="C180" s="253">
        <v>0.64086307544801902</v>
      </c>
      <c r="D180" s="253">
        <v>0.66831566346028104</v>
      </c>
    </row>
    <row r="181" spans="1:4" ht="27.75" customHeight="1">
      <c r="A181" s="252" t="s">
        <v>3125</v>
      </c>
      <c r="B181" s="252" t="s">
        <v>3126</v>
      </c>
      <c r="C181" s="253">
        <v>0.64086307544801902</v>
      </c>
      <c r="D181" s="253">
        <v>0.668192611648462</v>
      </c>
    </row>
    <row r="182" spans="1:4" ht="27.75" customHeight="1">
      <c r="A182" s="252" t="s">
        <v>3127</v>
      </c>
      <c r="B182" s="252" t="s">
        <v>3128</v>
      </c>
      <c r="C182" s="253">
        <v>0.359086606717961</v>
      </c>
      <c r="D182" s="253">
        <v>1.8586994262504299E-2</v>
      </c>
    </row>
    <row r="183" spans="1:4" ht="27.75" customHeight="1">
      <c r="A183" s="252" t="s">
        <v>3129</v>
      </c>
      <c r="B183" s="252" t="s">
        <v>3130</v>
      </c>
      <c r="C183" s="253">
        <v>0</v>
      </c>
      <c r="D183" s="253">
        <v>0</v>
      </c>
    </row>
    <row r="184" spans="1:4" ht="27.75" customHeight="1">
      <c r="A184" s="252" t="s">
        <v>3131</v>
      </c>
      <c r="B184" s="252" t="s">
        <v>3130</v>
      </c>
      <c r="C184" s="253">
        <v>0</v>
      </c>
      <c r="D184" s="253">
        <v>0</v>
      </c>
    </row>
    <row r="185" spans="1:4" ht="27.75" customHeight="1">
      <c r="A185" s="252" t="s">
        <v>3132</v>
      </c>
      <c r="B185" s="252" t="s">
        <v>3130</v>
      </c>
      <c r="C185" s="253">
        <v>0</v>
      </c>
      <c r="D185" s="253">
        <v>0</v>
      </c>
    </row>
    <row r="186" spans="1:4" ht="27.75" customHeight="1">
      <c r="A186" s="252" t="s">
        <v>3133</v>
      </c>
      <c r="B186" s="252" t="s">
        <v>3134</v>
      </c>
      <c r="C186" s="253">
        <v>2.7876097640400301</v>
      </c>
      <c r="D186" s="253">
        <v>2.1573910111119701</v>
      </c>
    </row>
    <row r="187" spans="1:4" ht="27.75" customHeight="1">
      <c r="A187" s="252" t="s">
        <v>3135</v>
      </c>
      <c r="B187" s="252" t="s">
        <v>3134</v>
      </c>
      <c r="C187" s="253">
        <v>2.7878609567833301</v>
      </c>
      <c r="D187" s="253">
        <v>0.67258512771000101</v>
      </c>
    </row>
    <row r="188" spans="1:4" ht="27.75" customHeight="1">
      <c r="A188" s="252" t="s">
        <v>3136</v>
      </c>
      <c r="B188" s="252" t="s">
        <v>3137</v>
      </c>
      <c r="C188" s="253">
        <v>0</v>
      </c>
      <c r="D188" s="253">
        <v>0</v>
      </c>
    </row>
    <row r="189" spans="1:4" ht="27.75" customHeight="1">
      <c r="A189" s="252" t="s">
        <v>3138</v>
      </c>
      <c r="B189" s="252" t="s">
        <v>3137</v>
      </c>
      <c r="C189" s="253">
        <v>0</v>
      </c>
      <c r="D189" s="253">
        <v>0</v>
      </c>
    </row>
    <row r="190" spans="1:4" ht="27.75" customHeight="1">
      <c r="A190" s="252" t="s">
        <v>3139</v>
      </c>
      <c r="B190" s="252" t="s">
        <v>3140</v>
      </c>
      <c r="C190" s="253">
        <v>2.6371775339603398</v>
      </c>
      <c r="D190" s="253">
        <v>12.1912998825998</v>
      </c>
    </row>
    <row r="191" spans="1:4" ht="27.75" customHeight="1">
      <c r="A191" s="252" t="s">
        <v>3141</v>
      </c>
      <c r="B191" s="252" t="s">
        <v>3140</v>
      </c>
      <c r="C191" s="253">
        <v>3.90009777548345</v>
      </c>
      <c r="D191" s="253">
        <v>18.1621350975797</v>
      </c>
    </row>
    <row r="192" spans="1:4" ht="27.75" customHeight="1">
      <c r="A192" s="252" t="s">
        <v>3142</v>
      </c>
      <c r="B192" s="252" t="s">
        <v>3143</v>
      </c>
      <c r="C192" s="253">
        <v>0</v>
      </c>
      <c r="D192" s="253">
        <v>0</v>
      </c>
    </row>
    <row r="193" spans="1:4" ht="27.75" customHeight="1">
      <c r="A193" s="252" t="s">
        <v>3144</v>
      </c>
      <c r="B193" s="252" t="s">
        <v>3145</v>
      </c>
      <c r="C193" s="253">
        <v>0.64083683525423096</v>
      </c>
      <c r="D193" s="253">
        <v>0.66621532604371403</v>
      </c>
    </row>
    <row r="194" spans="1:4" ht="27.75" customHeight="1">
      <c r="A194" s="252" t="s">
        <v>3146</v>
      </c>
      <c r="B194" s="252" t="s">
        <v>3147</v>
      </c>
      <c r="C194" s="253">
        <v>0.64081770868425803</v>
      </c>
      <c r="D194" s="253">
        <v>0.66007947226206898</v>
      </c>
    </row>
    <row r="195" spans="1:4" ht="27.75" customHeight="1">
      <c r="A195" s="252" t="s">
        <v>3148</v>
      </c>
      <c r="B195" s="252" t="s">
        <v>3149</v>
      </c>
      <c r="C195" s="253">
        <v>2.9200603834301799</v>
      </c>
      <c r="D195" s="253">
        <v>6.2417677363711404</v>
      </c>
    </row>
    <row r="196" spans="1:4" ht="27.75" customHeight="1">
      <c r="A196" s="252" t="s">
        <v>3150</v>
      </c>
      <c r="B196" s="252" t="s">
        <v>3149</v>
      </c>
      <c r="C196" s="253">
        <v>0.88406739970852899</v>
      </c>
      <c r="D196" s="253">
        <v>5.7404287808065204</v>
      </c>
    </row>
    <row r="197" spans="1:4" ht="27.75" customHeight="1">
      <c r="A197" s="252" t="s">
        <v>1496</v>
      </c>
      <c r="B197" s="252" t="s">
        <v>3151</v>
      </c>
      <c r="C197" s="253">
        <v>0</v>
      </c>
      <c r="D197" s="253">
        <v>0</v>
      </c>
    </row>
    <row r="198" spans="1:4" ht="27.75" customHeight="1">
      <c r="A198" s="252" t="s">
        <v>3152</v>
      </c>
      <c r="B198" s="252" t="s">
        <v>3151</v>
      </c>
      <c r="C198" s="253">
        <v>0</v>
      </c>
      <c r="D198" s="253">
        <v>0</v>
      </c>
    </row>
    <row r="199" spans="1:4" ht="27.75" customHeight="1">
      <c r="A199" s="252" t="s">
        <v>3153</v>
      </c>
      <c r="B199" s="252" t="s">
        <v>3151</v>
      </c>
      <c r="C199" s="253">
        <v>0</v>
      </c>
      <c r="D199" s="253">
        <v>0</v>
      </c>
    </row>
    <row r="200" spans="1:4" ht="27.75" customHeight="1">
      <c r="A200" s="252" t="s">
        <v>3154</v>
      </c>
      <c r="B200" s="252" t="s">
        <v>3155</v>
      </c>
      <c r="C200" s="253">
        <v>0</v>
      </c>
      <c r="D200" s="253">
        <v>0</v>
      </c>
    </row>
    <row r="201" spans="1:4" ht="27.75" customHeight="1">
      <c r="A201" s="252" t="s">
        <v>3156</v>
      </c>
      <c r="B201" s="252" t="s">
        <v>3157</v>
      </c>
      <c r="C201" s="253">
        <v>0</v>
      </c>
      <c r="D201" s="253">
        <v>0</v>
      </c>
    </row>
    <row r="202" spans="1:4" ht="27.75" customHeight="1">
      <c r="A202" s="252" t="s">
        <v>3158</v>
      </c>
      <c r="B202" s="252" t="s">
        <v>3157</v>
      </c>
      <c r="C202" s="253">
        <v>0</v>
      </c>
      <c r="D202" s="253">
        <v>0</v>
      </c>
    </row>
    <row r="203" spans="1:4" ht="27.75" customHeight="1">
      <c r="A203" s="252" t="s">
        <v>3159</v>
      </c>
      <c r="B203" s="252" t="s">
        <v>3160</v>
      </c>
      <c r="C203" s="253">
        <v>0</v>
      </c>
      <c r="D203" s="253">
        <v>0</v>
      </c>
    </row>
    <row r="204" spans="1:4" ht="27.75" customHeight="1">
      <c r="A204" s="252" t="s">
        <v>3161</v>
      </c>
      <c r="B204" s="252" t="s">
        <v>3160</v>
      </c>
      <c r="C204" s="253">
        <v>0</v>
      </c>
      <c r="D204" s="253">
        <v>0</v>
      </c>
    </row>
    <row r="205" spans="1:4" ht="27.75" customHeight="1">
      <c r="A205" s="252" t="s">
        <v>3162</v>
      </c>
      <c r="B205" s="252" t="s">
        <v>3163</v>
      </c>
      <c r="C205" s="253">
        <v>0</v>
      </c>
      <c r="D205" s="253">
        <v>0.167146564767093</v>
      </c>
    </row>
    <row r="206" spans="1:4" ht="27.75" customHeight="1">
      <c r="A206" s="252" t="s">
        <v>3164</v>
      </c>
      <c r="B206" s="252" t="s">
        <v>3165</v>
      </c>
      <c r="C206" s="253">
        <v>0.64061714438928596</v>
      </c>
      <c r="D206" s="253">
        <v>0.64496443717317298</v>
      </c>
    </row>
    <row r="207" spans="1:4" ht="27.75" customHeight="1">
      <c r="A207" s="252" t="s">
        <v>3166</v>
      </c>
      <c r="B207" s="252" t="s">
        <v>3167</v>
      </c>
      <c r="C207" s="253">
        <v>1.16714266319689</v>
      </c>
      <c r="D207" s="253">
        <v>0.56561632186503796</v>
      </c>
    </row>
    <row r="208" spans="1:4" ht="27.75" customHeight="1">
      <c r="A208" s="252" t="s">
        <v>3168</v>
      </c>
      <c r="B208" s="252" t="s">
        <v>3169</v>
      </c>
      <c r="C208" s="253">
        <v>1.9559881424493299</v>
      </c>
      <c r="D208" s="253">
        <v>5.10680729563631</v>
      </c>
    </row>
    <row r="209" spans="1:4" ht="27.75" customHeight="1">
      <c r="A209" s="252" t="s">
        <v>3170</v>
      </c>
      <c r="B209" s="252" t="s">
        <v>3169</v>
      </c>
      <c r="C209" s="253">
        <v>1.9562746779173801</v>
      </c>
      <c r="D209" s="253">
        <v>3.1438306885312599</v>
      </c>
    </row>
    <row r="210" spans="1:4" ht="27.75" customHeight="1">
      <c r="A210" s="252" t="s">
        <v>3171</v>
      </c>
      <c r="B210" s="252" t="s">
        <v>3172</v>
      </c>
      <c r="C210" s="253">
        <v>3.0068750492794898</v>
      </c>
      <c r="D210" s="253">
        <v>12.4393204087188</v>
      </c>
    </row>
    <row r="211" spans="1:4" ht="27.75" customHeight="1">
      <c r="A211" s="252" t="s">
        <v>3173</v>
      </c>
      <c r="B211" s="252" t="s">
        <v>3172</v>
      </c>
      <c r="C211" s="253">
        <v>0.113016219677161</v>
      </c>
      <c r="D211" s="253">
        <v>6.89793107368207</v>
      </c>
    </row>
    <row r="212" spans="1:4" ht="27.75" customHeight="1">
      <c r="A212" s="252" t="s">
        <v>3174</v>
      </c>
      <c r="B212" s="252" t="s">
        <v>3172</v>
      </c>
      <c r="C212" s="253">
        <v>1.50386668168154</v>
      </c>
      <c r="D212" s="253">
        <v>12.849040023986801</v>
      </c>
    </row>
    <row r="213" spans="1:4" ht="27.75" customHeight="1">
      <c r="A213" s="252" t="s">
        <v>3175</v>
      </c>
      <c r="B213" s="252" t="s">
        <v>3172</v>
      </c>
      <c r="C213" s="253">
        <v>2.70828213903325E-3</v>
      </c>
      <c r="D213" s="253">
        <v>2.9151489747560202</v>
      </c>
    </row>
    <row r="214" spans="1:4" ht="27.75" customHeight="1">
      <c r="A214" s="252" t="s">
        <v>3176</v>
      </c>
      <c r="B214" s="252" t="s">
        <v>3177</v>
      </c>
      <c r="C214" s="253">
        <v>7.6201736745434401E-2</v>
      </c>
      <c r="D214" s="253">
        <v>2.8104280019922898</v>
      </c>
    </row>
    <row r="215" spans="1:4" ht="27.75" customHeight="1">
      <c r="A215" s="252" t="s">
        <v>3178</v>
      </c>
      <c r="B215" s="252" t="s">
        <v>3177</v>
      </c>
      <c r="C215" s="253">
        <v>6.1641949679916201E-2</v>
      </c>
      <c r="D215" s="253">
        <v>2.4623439968990799</v>
      </c>
    </row>
    <row r="216" spans="1:4" ht="27.75" customHeight="1">
      <c r="A216" s="252" t="s">
        <v>3179</v>
      </c>
      <c r="B216" s="252" t="s">
        <v>3177</v>
      </c>
      <c r="C216" s="253">
        <v>0</v>
      </c>
      <c r="D216" s="253">
        <v>0</v>
      </c>
    </row>
    <row r="217" spans="1:4" ht="27.75" customHeight="1">
      <c r="A217" s="252" t="s">
        <v>3180</v>
      </c>
      <c r="B217" s="252" t="s">
        <v>3177</v>
      </c>
      <c r="C217" s="253">
        <v>0</v>
      </c>
      <c r="D217" s="253">
        <v>0</v>
      </c>
    </row>
    <row r="218" spans="1:4" ht="27.75" customHeight="1">
      <c r="A218" s="252" t="s">
        <v>3181</v>
      </c>
      <c r="B218" s="252" t="s">
        <v>3182</v>
      </c>
      <c r="C218" s="253">
        <v>4.3534756568790201</v>
      </c>
      <c r="D218" s="253">
        <v>9.6135392724981994</v>
      </c>
    </row>
    <row r="219" spans="1:4" ht="27.75" customHeight="1">
      <c r="A219" s="252" t="s">
        <v>3183</v>
      </c>
      <c r="B219" s="252" t="s">
        <v>3182</v>
      </c>
      <c r="C219" s="253">
        <v>3.6710868277177502</v>
      </c>
      <c r="D219" s="253">
        <v>9.5663869988648997</v>
      </c>
    </row>
    <row r="220" spans="1:4" ht="27.75" customHeight="1">
      <c r="A220" s="252" t="s">
        <v>3184</v>
      </c>
      <c r="B220" s="252" t="s">
        <v>3185</v>
      </c>
      <c r="C220" s="253">
        <v>2.2390571985243799</v>
      </c>
      <c r="D220" s="253">
        <v>4.6002582572804904</v>
      </c>
    </row>
    <row r="221" spans="1:4" ht="27.75" customHeight="1">
      <c r="A221" s="252" t="s">
        <v>3186</v>
      </c>
      <c r="B221" s="252" t="s">
        <v>3185</v>
      </c>
      <c r="C221" s="253">
        <v>2.57722020295855</v>
      </c>
      <c r="D221" s="253">
        <v>5.6722612796349097</v>
      </c>
    </row>
    <row r="222" spans="1:4" ht="27.75" customHeight="1">
      <c r="A222" s="252" t="s">
        <v>3187</v>
      </c>
      <c r="B222" s="252" t="s">
        <v>3188</v>
      </c>
      <c r="C222" s="253">
        <v>2.3108389206665301</v>
      </c>
      <c r="D222" s="253">
        <v>1.2768688632215499</v>
      </c>
    </row>
    <row r="223" spans="1:4" ht="27.75" customHeight="1">
      <c r="A223" s="252" t="s">
        <v>3189</v>
      </c>
      <c r="B223" s="252" t="s">
        <v>3190</v>
      </c>
      <c r="C223" s="253">
        <v>0</v>
      </c>
      <c r="D223" s="253">
        <v>0</v>
      </c>
    </row>
    <row r="224" spans="1:4" ht="27.75" customHeight="1">
      <c r="A224" s="252" t="s">
        <v>3191</v>
      </c>
      <c r="B224" s="252" t="s">
        <v>3190</v>
      </c>
      <c r="C224" s="253">
        <v>0</v>
      </c>
      <c r="D224" s="253">
        <v>0</v>
      </c>
    </row>
    <row r="225" spans="1:4" ht="27.75" customHeight="1">
      <c r="A225" s="252" t="s">
        <v>3192</v>
      </c>
      <c r="B225" s="252" t="s">
        <v>3193</v>
      </c>
      <c r="C225" s="253">
        <v>0</v>
      </c>
      <c r="D225" s="253">
        <v>0</v>
      </c>
    </row>
    <row r="226" spans="1:4" ht="27.75" customHeight="1">
      <c r="A226" s="252" t="s">
        <v>3194</v>
      </c>
      <c r="B226" s="252" t="s">
        <v>3195</v>
      </c>
      <c r="C226" s="253">
        <v>1.07908928724607</v>
      </c>
      <c r="D226" s="253">
        <v>6.4117643989735296</v>
      </c>
    </row>
    <row r="227" spans="1:4" ht="27.75" customHeight="1">
      <c r="A227" s="252" t="s">
        <v>3196</v>
      </c>
      <c r="B227" s="252" t="s">
        <v>3197</v>
      </c>
      <c r="C227" s="253">
        <v>0</v>
      </c>
      <c r="D227" s="253">
        <v>0</v>
      </c>
    </row>
    <row r="228" spans="1:4" ht="27.75" customHeight="1">
      <c r="A228" s="252" t="s">
        <v>3198</v>
      </c>
      <c r="B228" s="252" t="s">
        <v>3199</v>
      </c>
      <c r="C228" s="253">
        <v>7.0717862873703796E-2</v>
      </c>
      <c r="D228" s="253">
        <v>-6.8807527637620103E-2</v>
      </c>
    </row>
    <row r="229" spans="1:4" ht="27.75" customHeight="1">
      <c r="A229" s="252" t="s">
        <v>3200</v>
      </c>
      <c r="B229" s="252" t="s">
        <v>3199</v>
      </c>
      <c r="C229" s="253">
        <v>7.2152712849394299E-2</v>
      </c>
      <c r="D229" s="253">
        <v>-6.8232203708006506E-2</v>
      </c>
    </row>
    <row r="230" spans="1:4" ht="27.75" customHeight="1">
      <c r="A230" s="252" t="s">
        <v>3201</v>
      </c>
      <c r="B230" s="252" t="s">
        <v>3202</v>
      </c>
      <c r="C230" s="253">
        <v>1.3202323662537401</v>
      </c>
      <c r="D230" s="253">
        <v>0.994608850563239</v>
      </c>
    </row>
    <row r="231" spans="1:4" ht="27.75" customHeight="1">
      <c r="A231" s="252" t="s">
        <v>3203</v>
      </c>
      <c r="B231" s="252" t="s">
        <v>3202</v>
      </c>
      <c r="C231" s="253">
        <v>1.1904864841767899</v>
      </c>
      <c r="D231" s="253">
        <v>2.0808394411580502</v>
      </c>
    </row>
    <row r="232" spans="1:4" ht="27.75" customHeight="1">
      <c r="A232" s="252" t="s">
        <v>3204</v>
      </c>
      <c r="B232" s="252" t="s">
        <v>3202</v>
      </c>
      <c r="C232" s="253">
        <v>1.1815269314708301</v>
      </c>
      <c r="D232" s="253">
        <v>1.17446771400795</v>
      </c>
    </row>
    <row r="233" spans="1:4" ht="27.75" customHeight="1">
      <c r="A233" s="252" t="s">
        <v>3205</v>
      </c>
      <c r="B233" s="252" t="s">
        <v>3206</v>
      </c>
      <c r="C233" s="253">
        <v>0.44511422574076098</v>
      </c>
      <c r="D233" s="253">
        <v>3.4695766805515502</v>
      </c>
    </row>
    <row r="234" spans="1:4" ht="27.75" customHeight="1">
      <c r="A234" s="252" t="s">
        <v>3207</v>
      </c>
      <c r="B234" s="252" t="s">
        <v>3206</v>
      </c>
      <c r="C234" s="253">
        <v>0.101665996626528</v>
      </c>
      <c r="D234" s="253">
        <v>2.8507860732891901</v>
      </c>
    </row>
    <row r="235" spans="1:4" ht="27.75" customHeight="1">
      <c r="A235" s="252" t="s">
        <v>3208</v>
      </c>
      <c r="B235" s="252" t="s">
        <v>3209</v>
      </c>
      <c r="C235" s="253">
        <v>0</v>
      </c>
      <c r="D235" s="253">
        <v>0</v>
      </c>
    </row>
    <row r="236" spans="1:4" ht="27.75" customHeight="1">
      <c r="A236" s="252" t="s">
        <v>3210</v>
      </c>
      <c r="B236" s="252" t="s">
        <v>3209</v>
      </c>
      <c r="C236" s="253">
        <v>0</v>
      </c>
      <c r="D236" s="253">
        <v>0</v>
      </c>
    </row>
    <row r="237" spans="1:4" ht="27.75" customHeight="1">
      <c r="A237" s="252" t="s">
        <v>3211</v>
      </c>
      <c r="B237" s="252" t="s">
        <v>3212</v>
      </c>
      <c r="C237" s="253">
        <v>0</v>
      </c>
      <c r="D237" s="253">
        <v>0</v>
      </c>
    </row>
    <row r="238" spans="1:4" ht="27.75" customHeight="1">
      <c r="A238" s="252" t="s">
        <v>3213</v>
      </c>
      <c r="B238" s="252" t="s">
        <v>3214</v>
      </c>
      <c r="C238" s="253">
        <v>0</v>
      </c>
      <c r="D238" s="253">
        <v>0</v>
      </c>
    </row>
    <row r="239" spans="1:4" ht="27.75" customHeight="1">
      <c r="A239" s="252" t="s">
        <v>3215</v>
      </c>
      <c r="B239" s="252" t="s">
        <v>3214</v>
      </c>
      <c r="C239" s="253">
        <v>0.77145931789896105</v>
      </c>
      <c r="D239" s="253">
        <v>3.6967017815346699</v>
      </c>
    </row>
    <row r="240" spans="1:4" ht="27.75" customHeight="1">
      <c r="A240" s="252" t="s">
        <v>3216</v>
      </c>
      <c r="B240" s="252" t="s">
        <v>3217</v>
      </c>
      <c r="C240" s="253">
        <v>0.64333641554474796</v>
      </c>
      <c r="D240" s="253">
        <v>0.56786462388242098</v>
      </c>
    </row>
    <row r="241" spans="1:4" ht="27.75" customHeight="1">
      <c r="A241" s="252" t="s">
        <v>3218</v>
      </c>
      <c r="B241" s="252" t="s">
        <v>3219</v>
      </c>
      <c r="C241" s="253">
        <v>0.64038376972641697</v>
      </c>
      <c r="D241" s="253">
        <v>0.62373109717551101</v>
      </c>
    </row>
    <row r="242" spans="1:4" ht="27.75" customHeight="1">
      <c r="A242" s="252" t="s">
        <v>3220</v>
      </c>
      <c r="B242" s="252" t="s">
        <v>3221</v>
      </c>
      <c r="C242" s="253">
        <v>0</v>
      </c>
      <c r="D242" s="253">
        <v>0</v>
      </c>
    </row>
    <row r="243" spans="1:4" ht="27.75" customHeight="1">
      <c r="A243" s="252" t="s">
        <v>3222</v>
      </c>
      <c r="B243" s="252" t="s">
        <v>3221</v>
      </c>
      <c r="C243" s="253">
        <v>0</v>
      </c>
      <c r="D243" s="253">
        <v>0</v>
      </c>
    </row>
    <row r="244" spans="1:4" ht="27.75" customHeight="1">
      <c r="A244" s="252" t="s">
        <v>3223</v>
      </c>
      <c r="B244" s="252" t="s">
        <v>3224</v>
      </c>
      <c r="C244" s="253">
        <v>2.06118238229051</v>
      </c>
      <c r="D244" s="253">
        <v>1.58633921664597E-3</v>
      </c>
    </row>
    <row r="245" spans="1:4" ht="27.75" customHeight="1">
      <c r="A245" s="252" t="s">
        <v>3225</v>
      </c>
      <c r="B245" s="252" t="s">
        <v>3224</v>
      </c>
      <c r="C245" s="253">
        <v>1.60921113180105</v>
      </c>
      <c r="D245" s="253">
        <v>1.5888197280866699E-3</v>
      </c>
    </row>
    <row r="246" spans="1:4" ht="27.75" customHeight="1">
      <c r="A246" s="252" t="s">
        <v>3226</v>
      </c>
      <c r="B246" s="252" t="s">
        <v>3227</v>
      </c>
      <c r="C246" s="253">
        <v>1.9829621797619801</v>
      </c>
      <c r="D246" s="253">
        <v>3.8941842154828299</v>
      </c>
    </row>
    <row r="247" spans="1:4" ht="27.75" customHeight="1">
      <c r="A247" s="252" t="s">
        <v>3228</v>
      </c>
      <c r="B247" s="252" t="s">
        <v>3227</v>
      </c>
      <c r="C247" s="253">
        <v>2.0276491007889299</v>
      </c>
      <c r="D247" s="253">
        <v>3.9273564221832502</v>
      </c>
    </row>
    <row r="248" spans="1:4" ht="27.75" customHeight="1">
      <c r="A248" s="252" t="s">
        <v>3229</v>
      </c>
      <c r="B248" s="252" t="s">
        <v>3230</v>
      </c>
      <c r="C248" s="253">
        <v>1.02768050189271</v>
      </c>
      <c r="D248" s="253">
        <v>13.8767781570709</v>
      </c>
    </row>
    <row r="249" spans="1:4" ht="27.75" customHeight="1">
      <c r="A249" s="252" t="s">
        <v>3231</v>
      </c>
      <c r="B249" s="252" t="s">
        <v>3232</v>
      </c>
      <c r="C249" s="253">
        <v>3.0309861472044899</v>
      </c>
      <c r="D249" s="253">
        <v>0.59741656029201395</v>
      </c>
    </row>
    <row r="250" spans="1:4" ht="27.75" customHeight="1">
      <c r="A250" s="252" t="s">
        <v>3233</v>
      </c>
      <c r="B250" s="252" t="s">
        <v>3232</v>
      </c>
      <c r="C250" s="253">
        <v>1.6090535512636499</v>
      </c>
      <c r="D250" s="253">
        <v>0.542708216412503</v>
      </c>
    </row>
    <row r="251" spans="1:4" ht="27.75" customHeight="1">
      <c r="A251" s="252" t="s">
        <v>3234</v>
      </c>
      <c r="B251" s="252" t="s">
        <v>3235</v>
      </c>
      <c r="C251" s="253">
        <v>0</v>
      </c>
      <c r="D251" s="253">
        <v>0</v>
      </c>
    </row>
    <row r="252" spans="1:4" ht="27.75" customHeight="1">
      <c r="A252" s="252" t="s">
        <v>3236</v>
      </c>
      <c r="B252" s="252" t="s">
        <v>3235</v>
      </c>
      <c r="C252" s="253">
        <v>0</v>
      </c>
      <c r="D252" s="253">
        <v>0</v>
      </c>
    </row>
    <row r="253" spans="1:4" ht="27.75" customHeight="1">
      <c r="A253" s="252" t="s">
        <v>3237</v>
      </c>
      <c r="B253" s="252" t="s">
        <v>3235</v>
      </c>
      <c r="C253" s="253">
        <v>0</v>
      </c>
      <c r="D253" s="253">
        <v>0</v>
      </c>
    </row>
    <row r="254" spans="1:4" ht="27.75" customHeight="1">
      <c r="A254" s="252" t="s">
        <v>3238</v>
      </c>
      <c r="B254" s="252" t="s">
        <v>3239</v>
      </c>
      <c r="C254" s="253">
        <v>0</v>
      </c>
      <c r="D254" s="253">
        <v>6.2388070020151902</v>
      </c>
    </row>
    <row r="255" spans="1:4" ht="27.75" customHeight="1">
      <c r="A255" s="252" t="s">
        <v>3240</v>
      </c>
      <c r="B255" s="252" t="s">
        <v>3239</v>
      </c>
      <c r="C255" s="253">
        <v>0.80007216956332405</v>
      </c>
      <c r="D255" s="253">
        <v>2.1993250257681898</v>
      </c>
    </row>
    <row r="256" spans="1:4" ht="27.75" customHeight="1">
      <c r="A256" s="252" t="s">
        <v>3241</v>
      </c>
      <c r="B256" s="252" t="s">
        <v>3239</v>
      </c>
      <c r="C256" s="253">
        <v>0</v>
      </c>
      <c r="D256" s="253">
        <v>6.4674747521981901</v>
      </c>
    </row>
    <row r="257" spans="1:4" ht="27.75" customHeight="1">
      <c r="A257" s="252" t="s">
        <v>3242</v>
      </c>
      <c r="B257" s="252" t="s">
        <v>3239</v>
      </c>
      <c r="C257" s="253">
        <v>0.83637717650421795</v>
      </c>
      <c r="D257" s="253">
        <v>2.2661947853660598</v>
      </c>
    </row>
    <row r="258" spans="1:4" ht="27.75" customHeight="1">
      <c r="A258" s="252" t="s">
        <v>3243</v>
      </c>
      <c r="B258" s="252" t="s">
        <v>3239</v>
      </c>
      <c r="C258" s="253">
        <v>0</v>
      </c>
      <c r="D258" s="253">
        <v>0</v>
      </c>
    </row>
    <row r="259" spans="1:4" ht="27.75" customHeight="1">
      <c r="A259" s="252" t="s">
        <v>3244</v>
      </c>
      <c r="B259" s="252" t="s">
        <v>3239</v>
      </c>
      <c r="C259" s="253">
        <v>0</v>
      </c>
      <c r="D259" s="253">
        <v>0</v>
      </c>
    </row>
    <row r="260" spans="1:4" ht="27.75" customHeight="1">
      <c r="A260" s="252" t="s">
        <v>3245</v>
      </c>
      <c r="B260" s="252" t="s">
        <v>3246</v>
      </c>
      <c r="C260" s="253">
        <v>0</v>
      </c>
      <c r="D260" s="253">
        <v>0</v>
      </c>
    </row>
    <row r="261" spans="1:4" ht="27.75" customHeight="1">
      <c r="A261" s="252" t="s">
        <v>3247</v>
      </c>
      <c r="B261" s="252" t="s">
        <v>3248</v>
      </c>
      <c r="C261" s="253">
        <v>0</v>
      </c>
      <c r="D261" s="253">
        <v>0</v>
      </c>
    </row>
    <row r="262" spans="1:4" ht="27.75" customHeight="1">
      <c r="A262" s="252" t="s">
        <v>3249</v>
      </c>
      <c r="B262" s="252" t="s">
        <v>3250</v>
      </c>
      <c r="C262" s="253">
        <v>4.3707294381786603</v>
      </c>
      <c r="D262" s="253">
        <v>0.391338970847803</v>
      </c>
    </row>
    <row r="263" spans="1:4" ht="27.75" customHeight="1">
      <c r="A263" s="252" t="s">
        <v>3251</v>
      </c>
      <c r="B263" s="252" t="s">
        <v>3250</v>
      </c>
      <c r="C263" s="253">
        <v>3.4315642203641001</v>
      </c>
      <c r="D263" s="253">
        <v>0.39556865892668502</v>
      </c>
    </row>
    <row r="264" spans="1:4" ht="27.75" customHeight="1">
      <c r="A264" s="252" t="s">
        <v>3252</v>
      </c>
      <c r="B264" s="252" t="s">
        <v>3253</v>
      </c>
      <c r="C264" s="253">
        <v>0</v>
      </c>
      <c r="D264" s="253">
        <v>0</v>
      </c>
    </row>
    <row r="265" spans="1:4" ht="27.75" customHeight="1">
      <c r="A265" s="252" t="s">
        <v>3254</v>
      </c>
      <c r="B265" s="252" t="s">
        <v>3255</v>
      </c>
      <c r="C265" s="253">
        <v>0.53600231288616795</v>
      </c>
      <c r="D265" s="253">
        <v>0.45199932984584801</v>
      </c>
    </row>
    <row r="266" spans="1:4" ht="27.75" customHeight="1">
      <c r="A266" s="252" t="s">
        <v>3256</v>
      </c>
      <c r="B266" s="252" t="s">
        <v>3257</v>
      </c>
      <c r="C266" s="253">
        <v>4.4273871770091402</v>
      </c>
      <c r="D266" s="253">
        <v>3.5860361305686101</v>
      </c>
    </row>
    <row r="267" spans="1:4" ht="27.75" customHeight="1">
      <c r="A267" s="252" t="s">
        <v>3258</v>
      </c>
      <c r="B267" s="252" t="s">
        <v>3257</v>
      </c>
      <c r="C267" s="253">
        <v>0.46333668292086799</v>
      </c>
      <c r="D267" s="253">
        <v>3.5760637350668998</v>
      </c>
    </row>
    <row r="268" spans="1:4" ht="27.75" customHeight="1">
      <c r="A268" s="252" t="s">
        <v>1902</v>
      </c>
      <c r="B268" s="252" t="s">
        <v>3259</v>
      </c>
      <c r="C268" s="253">
        <v>1.8833747291241001</v>
      </c>
      <c r="D268" s="253">
        <v>2.9555297415483701</v>
      </c>
    </row>
    <row r="269" spans="1:4" ht="27.75" customHeight="1">
      <c r="A269" s="252" t="s">
        <v>3260</v>
      </c>
      <c r="B269" s="252" t="s">
        <v>3259</v>
      </c>
      <c r="C269" s="253">
        <v>2.6913168298972501</v>
      </c>
      <c r="D269" s="253">
        <v>2.7526945075480298</v>
      </c>
    </row>
    <row r="270" spans="1:4" ht="27.75" customHeight="1">
      <c r="A270" s="252" t="s">
        <v>3261</v>
      </c>
      <c r="B270" s="252" t="s">
        <v>3262</v>
      </c>
      <c r="C270" s="253">
        <v>2.5926256934916401</v>
      </c>
      <c r="D270" s="253">
        <v>1.7905836053320501</v>
      </c>
    </row>
    <row r="271" spans="1:4" ht="27.75" customHeight="1">
      <c r="A271" s="252" t="s">
        <v>3263</v>
      </c>
      <c r="B271" s="252" t="s">
        <v>3262</v>
      </c>
      <c r="C271" s="253">
        <v>1.41144140046358</v>
      </c>
      <c r="D271" s="253">
        <v>0.95327481985621498</v>
      </c>
    </row>
    <row r="272" spans="1:4" ht="27.75" customHeight="1">
      <c r="A272" s="252" t="s">
        <v>3264</v>
      </c>
      <c r="B272" s="252" t="s">
        <v>3265</v>
      </c>
      <c r="C272" s="253">
        <v>2.3151268395483799</v>
      </c>
      <c r="D272" s="253">
        <v>3.7299873600057301</v>
      </c>
    </row>
    <row r="273" spans="1:4" ht="27.75" customHeight="1">
      <c r="A273" s="252" t="s">
        <v>3266</v>
      </c>
      <c r="B273" s="252" t="s">
        <v>3265</v>
      </c>
      <c r="C273" s="253">
        <v>3.5224165209054701</v>
      </c>
      <c r="D273" s="253">
        <v>4.8948119340653298</v>
      </c>
    </row>
    <row r="274" spans="1:4" ht="27.75" customHeight="1">
      <c r="A274" s="252" t="s">
        <v>3267</v>
      </c>
      <c r="B274" s="252" t="s">
        <v>3268</v>
      </c>
      <c r="C274" s="253">
        <v>0</v>
      </c>
      <c r="D274" s="253">
        <v>0</v>
      </c>
    </row>
    <row r="275" spans="1:4" ht="27.75" customHeight="1">
      <c r="A275" s="252" t="s">
        <v>3269</v>
      </c>
      <c r="B275" s="252" t="s">
        <v>3270</v>
      </c>
      <c r="C275" s="253">
        <v>2.4123068973926598</v>
      </c>
      <c r="D275" s="253">
        <v>2.4704178233468301</v>
      </c>
    </row>
    <row r="276" spans="1:4" ht="27.75" customHeight="1">
      <c r="A276" s="252" t="s">
        <v>3271</v>
      </c>
      <c r="B276" s="252" t="s">
        <v>3270</v>
      </c>
      <c r="C276" s="253">
        <v>2.4456402066289402</v>
      </c>
      <c r="D276" s="253">
        <v>2.4667357012403399</v>
      </c>
    </row>
    <row r="277" spans="1:4" ht="27.75" customHeight="1">
      <c r="A277" s="252" t="s">
        <v>1952</v>
      </c>
      <c r="B277" s="252" t="s">
        <v>3272</v>
      </c>
      <c r="C277" s="253">
        <v>4.0310527140256101</v>
      </c>
      <c r="D277" s="253">
        <v>16.704844231388499</v>
      </c>
    </row>
    <row r="278" spans="1:4" ht="27.75" customHeight="1">
      <c r="A278" s="252" t="s">
        <v>3273</v>
      </c>
      <c r="B278" s="252" t="s">
        <v>3272</v>
      </c>
      <c r="C278" s="253">
        <v>5.0512738347732098</v>
      </c>
      <c r="D278" s="253">
        <v>19.336238629349999</v>
      </c>
    </row>
    <row r="279" spans="1:4" ht="27.75" customHeight="1">
      <c r="A279" s="252" t="s">
        <v>3274</v>
      </c>
      <c r="B279" s="252" t="s">
        <v>3275</v>
      </c>
      <c r="C279" s="253">
        <v>1.0205283713742499</v>
      </c>
      <c r="D279" s="253">
        <v>5.4717498581647197</v>
      </c>
    </row>
    <row r="280" spans="1:4" ht="27.75" customHeight="1">
      <c r="A280" s="252" t="s">
        <v>3276</v>
      </c>
      <c r="B280" s="252" t="s">
        <v>3277</v>
      </c>
      <c r="C280" s="253">
        <v>2.4084421194871999E-6</v>
      </c>
      <c r="D280" s="253">
        <v>2.2760384112233099</v>
      </c>
    </row>
    <row r="281" spans="1:4" ht="27.75" customHeight="1">
      <c r="A281" s="252" t="s">
        <v>3278</v>
      </c>
      <c r="B281" s="252" t="s">
        <v>3277</v>
      </c>
      <c r="C281" s="253">
        <v>1.59178116726427E-6</v>
      </c>
      <c r="D281" s="253">
        <v>1.44265186673927</v>
      </c>
    </row>
    <row r="282" spans="1:4" ht="27.75" customHeight="1">
      <c r="A282" s="252" t="s">
        <v>3279</v>
      </c>
      <c r="B282" s="252" t="s">
        <v>3277</v>
      </c>
      <c r="C282" s="253">
        <v>6.2884686195352698E-7</v>
      </c>
      <c r="D282" s="253">
        <v>0.42277649929137001</v>
      </c>
    </row>
    <row r="283" spans="1:4" ht="27.75" customHeight="1">
      <c r="A283" s="252" t="s">
        <v>3280</v>
      </c>
      <c r="B283" s="252" t="s">
        <v>3281</v>
      </c>
      <c r="C283" s="253">
        <v>0</v>
      </c>
      <c r="D283" s="253">
        <v>0</v>
      </c>
    </row>
    <row r="284" spans="1:4" ht="27.75" customHeight="1">
      <c r="A284" s="252" t="s">
        <v>3282</v>
      </c>
      <c r="B284" s="252" t="s">
        <v>3281</v>
      </c>
      <c r="C284" s="253">
        <v>0</v>
      </c>
      <c r="D284" s="253">
        <v>0</v>
      </c>
    </row>
    <row r="285" spans="1:4" ht="27.75" customHeight="1">
      <c r="A285" s="252" t="s">
        <v>3283</v>
      </c>
      <c r="B285" s="252" t="s">
        <v>3281</v>
      </c>
      <c r="C285" s="253">
        <v>0</v>
      </c>
      <c r="D285" s="253">
        <v>0</v>
      </c>
    </row>
    <row r="286" spans="1:4" ht="27.75" customHeight="1">
      <c r="A286" s="252" t="s">
        <v>3284</v>
      </c>
      <c r="B286" s="252" t="s">
        <v>3281</v>
      </c>
      <c r="C286" s="253">
        <v>4.4778657761495803E-2</v>
      </c>
      <c r="D286" s="253">
        <v>0.321911740831898</v>
      </c>
    </row>
    <row r="287" spans="1:4" ht="27.75" customHeight="1">
      <c r="A287" s="252" t="s">
        <v>3285</v>
      </c>
      <c r="B287" s="252" t="s">
        <v>3281</v>
      </c>
      <c r="C287" s="253">
        <v>4.4606710906712602E-2</v>
      </c>
      <c r="D287" s="253">
        <v>0.32931497258755099</v>
      </c>
    </row>
    <row r="288" spans="1:4" ht="27.75" customHeight="1">
      <c r="A288" s="252" t="s">
        <v>3286</v>
      </c>
      <c r="B288" s="252" t="s">
        <v>3287</v>
      </c>
      <c r="C288" s="253">
        <v>0.32760055264826499</v>
      </c>
      <c r="D288" s="253">
        <v>4.9615050724563002E-3</v>
      </c>
    </row>
    <row r="289" spans="1:4" ht="27.75" customHeight="1">
      <c r="A289" s="252" t="s">
        <v>3288</v>
      </c>
      <c r="B289" s="252" t="s">
        <v>3287</v>
      </c>
      <c r="C289" s="253">
        <v>0.31936249906737701</v>
      </c>
      <c r="D289" s="253">
        <v>4.9615050724563002E-3</v>
      </c>
    </row>
    <row r="290" spans="1:4" ht="27.75" customHeight="1">
      <c r="A290" s="252" t="s">
        <v>3289</v>
      </c>
      <c r="B290" s="252" t="s">
        <v>3290</v>
      </c>
      <c r="C290" s="253">
        <v>1.1620327047535901</v>
      </c>
      <c r="D290" s="253">
        <v>24.314858371280401</v>
      </c>
    </row>
    <row r="291" spans="1:4" ht="27.75" customHeight="1">
      <c r="A291" s="252" t="s">
        <v>3291</v>
      </c>
      <c r="B291" s="252" t="s">
        <v>3290</v>
      </c>
      <c r="C291" s="253">
        <v>1.6648325166700799</v>
      </c>
      <c r="D291" s="253">
        <v>6.65411256437066</v>
      </c>
    </row>
    <row r="292" spans="1:4" ht="27.75" customHeight="1">
      <c r="A292" s="252" t="s">
        <v>3292</v>
      </c>
      <c r="B292" s="252" t="s">
        <v>3293</v>
      </c>
      <c r="C292" s="253">
        <v>0</v>
      </c>
      <c r="D292" s="253">
        <v>0</v>
      </c>
    </row>
    <row r="293" spans="1:4" ht="27.75" customHeight="1">
      <c r="A293" s="252" t="s">
        <v>3294</v>
      </c>
      <c r="B293" s="252" t="s">
        <v>3295</v>
      </c>
      <c r="C293" s="253">
        <v>0</v>
      </c>
      <c r="D293" s="253">
        <v>0</v>
      </c>
    </row>
    <row r="294" spans="1:4" ht="27.75" customHeight="1">
      <c r="A294" s="252" t="s">
        <v>3296</v>
      </c>
      <c r="B294" s="252" t="s">
        <v>3297</v>
      </c>
      <c r="C294" s="253">
        <v>1.87916578095725</v>
      </c>
      <c r="D294" s="253">
        <v>4.8086681537555798</v>
      </c>
    </row>
    <row r="295" spans="1:4" ht="27.75" customHeight="1">
      <c r="A295" s="252" t="s">
        <v>3298</v>
      </c>
      <c r="B295" s="252" t="s">
        <v>3297</v>
      </c>
      <c r="C295" s="253">
        <v>1.0665450540982</v>
      </c>
      <c r="D295" s="253">
        <v>4.4115053659380496</v>
      </c>
    </row>
    <row r="296" spans="1:4" ht="27.75" customHeight="1">
      <c r="A296" s="252" t="s">
        <v>3299</v>
      </c>
      <c r="B296" s="252" t="s">
        <v>3300</v>
      </c>
      <c r="C296" s="253">
        <v>0</v>
      </c>
      <c r="D296" s="253">
        <v>5.2931490995054599E-3</v>
      </c>
    </row>
    <row r="297" spans="1:4" ht="27.75" customHeight="1">
      <c r="A297" s="252" t="s">
        <v>3301</v>
      </c>
      <c r="B297" s="252" t="s">
        <v>3302</v>
      </c>
      <c r="C297" s="253">
        <v>1.7852682576761301</v>
      </c>
      <c r="D297" s="253">
        <v>2.9301002325474101</v>
      </c>
    </row>
    <row r="298" spans="1:4" ht="27.75" customHeight="1">
      <c r="A298" s="252" t="s">
        <v>3303</v>
      </c>
      <c r="B298" s="252" t="s">
        <v>3302</v>
      </c>
      <c r="C298" s="253">
        <v>2.8436577497255699</v>
      </c>
      <c r="D298" s="253">
        <v>2.9816218475244902</v>
      </c>
    </row>
    <row r="299" spans="1:4" ht="27.75" customHeight="1">
      <c r="A299" s="252" t="s">
        <v>2020</v>
      </c>
      <c r="B299" s="252" t="s">
        <v>3304</v>
      </c>
      <c r="C299" s="253">
        <v>1.69027610566048E-4</v>
      </c>
      <c r="D299" s="253">
        <v>1.28404741839858E-6</v>
      </c>
    </row>
    <row r="300" spans="1:4" ht="27.75" customHeight="1">
      <c r="A300" s="252" t="s">
        <v>3305</v>
      </c>
      <c r="B300" s="252" t="s">
        <v>3304</v>
      </c>
      <c r="C300" s="253">
        <v>1.69027610566048E-4</v>
      </c>
      <c r="D300" s="253">
        <v>1.28404741839858E-6</v>
      </c>
    </row>
    <row r="301" spans="1:4" ht="27.75" customHeight="1">
      <c r="A301" s="252" t="s">
        <v>3306</v>
      </c>
      <c r="B301" s="252" t="s">
        <v>3307</v>
      </c>
      <c r="C301" s="253">
        <v>0.170023022010137</v>
      </c>
      <c r="D301" s="253">
        <v>0.56786462388242098</v>
      </c>
    </row>
    <row r="302" spans="1:4" ht="27.75" customHeight="1">
      <c r="A302" s="252" t="s">
        <v>3308</v>
      </c>
      <c r="B302" s="252" t="s">
        <v>3309</v>
      </c>
      <c r="C302" s="253">
        <v>0.17002302903982999</v>
      </c>
      <c r="D302" s="253">
        <v>0</v>
      </c>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9"/>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SP Manweb Area (GSP Group _D)"</f>
        <v>Southern Electric Power Distribution plc - Effective from 1 April 2020 - Final Nodal/Zonal charges in SP Manweb Area (GSP Group _D)</v>
      </c>
      <c r="B2" s="394"/>
      <c r="C2" s="394"/>
      <c r="D2" s="419"/>
    </row>
    <row r="3" spans="1:7" ht="60.75" customHeight="1">
      <c r="A3" s="21" t="s">
        <v>484</v>
      </c>
      <c r="B3" s="21" t="s">
        <v>51</v>
      </c>
      <c r="C3" s="21" t="s">
        <v>455</v>
      </c>
      <c r="D3" s="21" t="s">
        <v>456</v>
      </c>
    </row>
    <row r="4" spans="1:7" ht="21.75" customHeight="1">
      <c r="A4" s="7" t="s">
        <v>8315</v>
      </c>
      <c r="B4" s="8">
        <v>1</v>
      </c>
      <c r="C4" s="8"/>
      <c r="D4" s="271">
        <v>0</v>
      </c>
    </row>
    <row r="5" spans="1:7" ht="21.75" customHeight="1">
      <c r="A5" s="7" t="s">
        <v>8316</v>
      </c>
      <c r="B5" s="8">
        <v>1</v>
      </c>
      <c r="C5" s="8"/>
      <c r="D5" s="271">
        <v>0</v>
      </c>
    </row>
    <row r="6" spans="1:7" ht="21.75" customHeight="1">
      <c r="A6" s="7" t="s">
        <v>8317</v>
      </c>
      <c r="B6" s="8">
        <v>1</v>
      </c>
      <c r="C6" s="8"/>
      <c r="D6" s="271">
        <v>0</v>
      </c>
    </row>
    <row r="7" spans="1:7" ht="21.75" customHeight="1">
      <c r="A7" s="7" t="s">
        <v>8318</v>
      </c>
      <c r="B7" s="8">
        <v>1</v>
      </c>
      <c r="C7" s="8"/>
      <c r="D7" s="271">
        <v>0</v>
      </c>
    </row>
    <row r="8" spans="1:7" ht="21.75" customHeight="1">
      <c r="A8" s="7" t="s">
        <v>8319</v>
      </c>
      <c r="B8" s="8">
        <v>1</v>
      </c>
      <c r="C8" s="8"/>
      <c r="D8" s="271">
        <v>0</v>
      </c>
    </row>
    <row r="9" spans="1:7" ht="21.75" customHeight="1">
      <c r="A9" s="7" t="s">
        <v>8320</v>
      </c>
      <c r="B9" s="8">
        <v>1</v>
      </c>
      <c r="C9" s="8"/>
      <c r="D9" s="271">
        <v>0</v>
      </c>
    </row>
    <row r="10" spans="1:7" ht="21.75" customHeight="1">
      <c r="A10" s="7" t="s">
        <v>8321</v>
      </c>
      <c r="B10" s="8">
        <v>1</v>
      </c>
      <c r="C10" s="8"/>
      <c r="D10" s="271">
        <v>3.8662670943199999</v>
      </c>
    </row>
    <row r="11" spans="1:7" ht="21.75" customHeight="1">
      <c r="A11" s="7" t="s">
        <v>8322</v>
      </c>
      <c r="B11" s="8">
        <v>1</v>
      </c>
      <c r="C11" s="8"/>
      <c r="D11" s="271">
        <v>0</v>
      </c>
    </row>
    <row r="12" spans="1:7" ht="21.75" customHeight="1">
      <c r="A12" s="7" t="s">
        <v>8323</v>
      </c>
      <c r="B12" s="8">
        <v>1</v>
      </c>
      <c r="C12" s="8"/>
      <c r="D12" s="271">
        <v>0</v>
      </c>
    </row>
    <row r="13" spans="1:7" ht="21.75" customHeight="1">
      <c r="A13" s="7" t="s">
        <v>8324</v>
      </c>
      <c r="B13" s="8">
        <v>1</v>
      </c>
      <c r="C13" s="8"/>
      <c r="D13" s="271">
        <v>0</v>
      </c>
    </row>
    <row r="14" spans="1:7" ht="21.75" customHeight="1">
      <c r="A14" s="7" t="s">
        <v>8325</v>
      </c>
      <c r="B14" s="8">
        <v>1</v>
      </c>
      <c r="C14" s="8"/>
      <c r="D14" s="271">
        <v>0</v>
      </c>
    </row>
    <row r="15" spans="1:7" ht="21.75" customHeight="1">
      <c r="A15" s="7" t="s">
        <v>8326</v>
      </c>
      <c r="B15" s="8">
        <v>1</v>
      </c>
      <c r="C15" s="8"/>
      <c r="D15" s="271">
        <v>0</v>
      </c>
    </row>
    <row r="16" spans="1:7" ht="21.75" customHeight="1">
      <c r="A16" s="7" t="s">
        <v>8327</v>
      </c>
      <c r="B16" s="8">
        <v>1</v>
      </c>
      <c r="C16" s="8"/>
      <c r="D16" s="271">
        <v>0</v>
      </c>
    </row>
    <row r="17" spans="1:4" ht="21.75" customHeight="1">
      <c r="A17" s="7" t="s">
        <v>8328</v>
      </c>
      <c r="B17" s="8">
        <v>1</v>
      </c>
      <c r="C17" s="8"/>
      <c r="D17" s="271">
        <v>0</v>
      </c>
    </row>
    <row r="18" spans="1:4" ht="21.75" customHeight="1">
      <c r="A18" s="7" t="s">
        <v>8329</v>
      </c>
      <c r="B18" s="8">
        <v>1</v>
      </c>
      <c r="C18" s="8"/>
      <c r="D18" s="271">
        <v>0.74556174802399999</v>
      </c>
    </row>
    <row r="19" spans="1:4" ht="21.75" customHeight="1">
      <c r="A19" s="7" t="s">
        <v>8330</v>
      </c>
      <c r="B19" s="8">
        <v>2</v>
      </c>
      <c r="C19" s="8" t="s">
        <v>8315</v>
      </c>
      <c r="D19" s="271">
        <v>0.88084884797399998</v>
      </c>
    </row>
    <row r="20" spans="1:4" ht="21.75" customHeight="1">
      <c r="A20" s="7" t="s">
        <v>8331</v>
      </c>
      <c r="B20" s="8">
        <v>2</v>
      </c>
      <c r="C20" s="8" t="s">
        <v>8316</v>
      </c>
      <c r="D20" s="271">
        <v>2.2223608863700002</v>
      </c>
    </row>
    <row r="21" spans="1:4" ht="21.75" customHeight="1">
      <c r="A21" s="7" t="s">
        <v>8332</v>
      </c>
      <c r="B21" s="8">
        <v>2</v>
      </c>
      <c r="C21" s="8" t="s">
        <v>8316</v>
      </c>
      <c r="D21" s="271">
        <v>0</v>
      </c>
    </row>
    <row r="22" spans="1:4" ht="21.75" customHeight="1">
      <c r="A22" s="7" t="s">
        <v>8333</v>
      </c>
      <c r="B22" s="8">
        <v>2</v>
      </c>
      <c r="C22" s="8" t="s">
        <v>8316</v>
      </c>
      <c r="D22" s="271">
        <v>2.5464763080699999</v>
      </c>
    </row>
    <row r="23" spans="1:4" ht="21.75" customHeight="1">
      <c r="A23" s="7" t="s">
        <v>8334</v>
      </c>
      <c r="B23" s="8">
        <v>2</v>
      </c>
      <c r="C23" s="8" t="s">
        <v>8316</v>
      </c>
      <c r="D23" s="271">
        <v>0</v>
      </c>
    </row>
    <row r="24" spans="1:4" ht="21.75" customHeight="1">
      <c r="A24" s="7" t="s">
        <v>8335</v>
      </c>
      <c r="B24" s="8">
        <v>2</v>
      </c>
      <c r="C24" s="8" t="s">
        <v>8317</v>
      </c>
      <c r="D24" s="271">
        <v>0</v>
      </c>
    </row>
    <row r="25" spans="1:4" ht="21.75" customHeight="1">
      <c r="A25" s="7" t="s">
        <v>8336</v>
      </c>
      <c r="B25" s="8">
        <v>2</v>
      </c>
      <c r="C25" s="8" t="s">
        <v>8317</v>
      </c>
      <c r="D25" s="271">
        <v>2.42406523431</v>
      </c>
    </row>
    <row r="26" spans="1:4" ht="21.75" customHeight="1">
      <c r="A26" s="7" t="s">
        <v>8337</v>
      </c>
      <c r="B26" s="8">
        <v>2</v>
      </c>
      <c r="C26" s="8" t="s">
        <v>8317</v>
      </c>
      <c r="D26" s="271">
        <v>0</v>
      </c>
    </row>
    <row r="27" spans="1:4" ht="27.75" customHeight="1">
      <c r="A27" s="7" t="s">
        <v>8338</v>
      </c>
      <c r="B27" s="8">
        <v>2</v>
      </c>
      <c r="C27" s="8" t="s">
        <v>8318</v>
      </c>
      <c r="D27" s="271">
        <v>0</v>
      </c>
    </row>
    <row r="28" spans="1:4" ht="27.75" customHeight="1">
      <c r="A28" s="7" t="s">
        <v>8339</v>
      </c>
      <c r="B28" s="8">
        <v>2</v>
      </c>
      <c r="C28" s="8" t="s">
        <v>8318</v>
      </c>
      <c r="D28" s="271">
        <v>0</v>
      </c>
    </row>
    <row r="29" spans="1:4" ht="27.75" customHeight="1">
      <c r="A29" s="7" t="s">
        <v>8340</v>
      </c>
      <c r="B29" s="8">
        <v>2</v>
      </c>
      <c r="C29" s="8" t="s">
        <v>8318</v>
      </c>
      <c r="D29" s="271">
        <v>0</v>
      </c>
    </row>
    <row r="30" spans="1:4" ht="27.75" customHeight="1">
      <c r="A30" s="7" t="s">
        <v>8341</v>
      </c>
      <c r="B30" s="8">
        <v>2</v>
      </c>
      <c r="C30" s="8" t="s">
        <v>8318</v>
      </c>
      <c r="D30" s="271">
        <v>0.67889773837</v>
      </c>
    </row>
    <row r="31" spans="1:4" ht="27.75" customHeight="1">
      <c r="A31" s="7" t="s">
        <v>8342</v>
      </c>
      <c r="B31" s="8">
        <v>2</v>
      </c>
      <c r="C31" s="8" t="s">
        <v>8318</v>
      </c>
      <c r="D31" s="271">
        <v>0</v>
      </c>
    </row>
    <row r="32" spans="1:4" ht="27.75" customHeight="1">
      <c r="A32" s="7" t="s">
        <v>8343</v>
      </c>
      <c r="B32" s="8">
        <v>2</v>
      </c>
      <c r="C32" s="8" t="s">
        <v>8318</v>
      </c>
      <c r="D32" s="271">
        <v>0</v>
      </c>
    </row>
    <row r="33" spans="1:4" ht="27.75" customHeight="1">
      <c r="A33" s="7" t="s">
        <v>8344</v>
      </c>
      <c r="B33" s="8">
        <v>2</v>
      </c>
      <c r="C33" s="8" t="s">
        <v>8319</v>
      </c>
      <c r="D33" s="271">
        <v>2.3977454634100002</v>
      </c>
    </row>
    <row r="34" spans="1:4" ht="27.75" customHeight="1">
      <c r="A34" s="7" t="s">
        <v>8345</v>
      </c>
      <c r="B34" s="8">
        <v>2</v>
      </c>
      <c r="C34" s="8" t="s">
        <v>8319</v>
      </c>
      <c r="D34" s="271">
        <v>2.3294935481599999</v>
      </c>
    </row>
    <row r="35" spans="1:4" ht="27.75" customHeight="1">
      <c r="A35" s="7" t="s">
        <v>8346</v>
      </c>
      <c r="B35" s="8">
        <v>2</v>
      </c>
      <c r="C35" s="8" t="s">
        <v>8320</v>
      </c>
      <c r="D35" s="271">
        <v>2.6929328165099999</v>
      </c>
    </row>
    <row r="36" spans="1:4" ht="27.75" customHeight="1">
      <c r="A36" s="7" t="s">
        <v>8347</v>
      </c>
      <c r="B36" s="8">
        <v>2</v>
      </c>
      <c r="C36" s="8" t="s">
        <v>8321</v>
      </c>
      <c r="D36" s="271">
        <v>3.7733573956200002</v>
      </c>
    </row>
    <row r="37" spans="1:4" ht="27.75" customHeight="1">
      <c r="A37" s="7" t="s">
        <v>8348</v>
      </c>
      <c r="B37" s="8">
        <v>2</v>
      </c>
      <c r="C37" s="8" t="s">
        <v>8321</v>
      </c>
      <c r="D37" s="271">
        <v>0.78686209237500004</v>
      </c>
    </row>
    <row r="38" spans="1:4" ht="27.75" customHeight="1">
      <c r="A38" s="7" t="s">
        <v>8349</v>
      </c>
      <c r="B38" s="8">
        <v>2</v>
      </c>
      <c r="C38" s="8" t="s">
        <v>8321</v>
      </c>
      <c r="D38" s="271">
        <v>0</v>
      </c>
    </row>
    <row r="39" spans="1:4" ht="27.75" customHeight="1">
      <c r="A39" s="7" t="s">
        <v>8350</v>
      </c>
      <c r="B39" s="8">
        <v>2</v>
      </c>
      <c r="C39" s="8" t="s">
        <v>8321</v>
      </c>
      <c r="D39" s="271">
        <v>0</v>
      </c>
    </row>
    <row r="40" spans="1:4" ht="27.75" customHeight="1">
      <c r="A40" s="7" t="s">
        <v>8351</v>
      </c>
      <c r="B40" s="8">
        <v>2</v>
      </c>
      <c r="C40" s="8" t="s">
        <v>8321</v>
      </c>
      <c r="D40" s="271">
        <v>0</v>
      </c>
    </row>
    <row r="41" spans="1:4" ht="27.75" customHeight="1">
      <c r="A41" s="7" t="s">
        <v>8352</v>
      </c>
      <c r="B41" s="8">
        <v>2</v>
      </c>
      <c r="C41" s="8" t="s">
        <v>8322</v>
      </c>
      <c r="D41" s="271">
        <v>0.227694214576</v>
      </c>
    </row>
    <row r="42" spans="1:4" ht="27.75" customHeight="1">
      <c r="A42" s="7" t="s">
        <v>8353</v>
      </c>
      <c r="B42" s="8">
        <v>2</v>
      </c>
      <c r="C42" s="8" t="s">
        <v>8322</v>
      </c>
      <c r="D42" s="271">
        <v>1.7345985052299999</v>
      </c>
    </row>
    <row r="43" spans="1:4" ht="27.75" customHeight="1">
      <c r="A43" s="7" t="s">
        <v>8354</v>
      </c>
      <c r="B43" s="8">
        <v>2</v>
      </c>
      <c r="C43" s="8" t="s">
        <v>8323</v>
      </c>
      <c r="D43" s="271">
        <v>1.61760121336</v>
      </c>
    </row>
    <row r="44" spans="1:4" ht="27.75" customHeight="1">
      <c r="A44" s="7" t="s">
        <v>8355</v>
      </c>
      <c r="B44" s="8">
        <v>2</v>
      </c>
      <c r="C44" s="8" t="s">
        <v>8323</v>
      </c>
      <c r="D44" s="271">
        <v>0</v>
      </c>
    </row>
    <row r="45" spans="1:4" ht="27.75" customHeight="1">
      <c r="A45" s="7" t="s">
        <v>8356</v>
      </c>
      <c r="B45" s="8">
        <v>2</v>
      </c>
      <c r="C45" s="8" t="s">
        <v>8323</v>
      </c>
      <c r="D45" s="271">
        <v>0</v>
      </c>
    </row>
    <row r="46" spans="1:4" ht="27.75" customHeight="1">
      <c r="A46" s="7" t="s">
        <v>8357</v>
      </c>
      <c r="B46" s="8">
        <v>2</v>
      </c>
      <c r="C46" s="8" t="s">
        <v>8323</v>
      </c>
      <c r="D46" s="271">
        <v>4.8752359749999998</v>
      </c>
    </row>
    <row r="47" spans="1:4" ht="27.75" customHeight="1">
      <c r="A47" s="7" t="s">
        <v>8358</v>
      </c>
      <c r="B47" s="8">
        <v>2</v>
      </c>
      <c r="C47" s="8" t="s">
        <v>8324</v>
      </c>
      <c r="D47" s="271">
        <v>0</v>
      </c>
    </row>
    <row r="48" spans="1:4" ht="27.75" customHeight="1">
      <c r="A48" s="7" t="s">
        <v>8359</v>
      </c>
      <c r="B48" s="8">
        <v>2</v>
      </c>
      <c r="C48" s="8" t="s">
        <v>8324</v>
      </c>
      <c r="D48" s="271">
        <v>0.40290038547099999</v>
      </c>
    </row>
    <row r="49" spans="1:4" ht="27.75" customHeight="1">
      <c r="A49" s="7" t="s">
        <v>8360</v>
      </c>
      <c r="B49" s="8">
        <v>2</v>
      </c>
      <c r="C49" s="8" t="s">
        <v>8324</v>
      </c>
      <c r="D49" s="271">
        <v>2.3687131772400001</v>
      </c>
    </row>
    <row r="50" spans="1:4" ht="27.75" customHeight="1">
      <c r="A50" s="7" t="s">
        <v>8361</v>
      </c>
      <c r="B50" s="8">
        <v>2</v>
      </c>
      <c r="C50" s="8" t="s">
        <v>8324</v>
      </c>
      <c r="D50" s="271">
        <v>0</v>
      </c>
    </row>
    <row r="51" spans="1:4" ht="27.75" customHeight="1">
      <c r="A51" s="7" t="s">
        <v>8362</v>
      </c>
      <c r="B51" s="8">
        <v>2</v>
      </c>
      <c r="C51" s="8" t="s">
        <v>8324</v>
      </c>
      <c r="D51" s="271">
        <v>2.1769440420400001</v>
      </c>
    </row>
    <row r="52" spans="1:4" ht="27.75" customHeight="1">
      <c r="A52" s="7" t="s">
        <v>8363</v>
      </c>
      <c r="B52" s="8">
        <v>2</v>
      </c>
      <c r="C52" s="8" t="s">
        <v>8325</v>
      </c>
      <c r="D52" s="271">
        <v>0</v>
      </c>
    </row>
    <row r="53" spans="1:4" ht="27.75" customHeight="1">
      <c r="A53" s="7" t="s">
        <v>8364</v>
      </c>
      <c r="B53" s="8">
        <v>2</v>
      </c>
      <c r="C53" s="8" t="s">
        <v>8326</v>
      </c>
      <c r="D53" s="271">
        <v>0</v>
      </c>
    </row>
    <row r="54" spans="1:4" ht="27.75" customHeight="1">
      <c r="A54" s="7" t="s">
        <v>8365</v>
      </c>
      <c r="B54" s="8">
        <v>2</v>
      </c>
      <c r="C54" s="8" t="s">
        <v>8329</v>
      </c>
      <c r="D54" s="271">
        <v>0</v>
      </c>
    </row>
    <row r="55" spans="1:4" ht="27.75" customHeight="1">
      <c r="A55" s="7" t="s">
        <v>8366</v>
      </c>
      <c r="B55" s="8">
        <v>2</v>
      </c>
      <c r="C55" s="8" t="s">
        <v>8329</v>
      </c>
      <c r="D55" s="271">
        <v>4.7209496869400001</v>
      </c>
    </row>
    <row r="56" spans="1:4" ht="27.75" customHeight="1">
      <c r="A56" s="7" t="s">
        <v>8367</v>
      </c>
      <c r="B56" s="8">
        <v>2</v>
      </c>
      <c r="C56" s="8" t="s">
        <v>8329</v>
      </c>
      <c r="D56" s="271">
        <v>0</v>
      </c>
    </row>
    <row r="57" spans="1:4" ht="27.75" customHeight="1">
      <c r="A57" s="7" t="s">
        <v>8368</v>
      </c>
      <c r="B57" s="8">
        <v>2</v>
      </c>
      <c r="C57" s="8" t="s">
        <v>8329</v>
      </c>
      <c r="D57" s="271">
        <v>0</v>
      </c>
    </row>
    <row r="58" spans="1:4" ht="27.75" customHeight="1">
      <c r="A58" s="7" t="s">
        <v>8369</v>
      </c>
      <c r="B58" s="8">
        <v>3</v>
      </c>
      <c r="C58" s="8" t="s">
        <v>8330</v>
      </c>
      <c r="D58" s="271">
        <v>0</v>
      </c>
    </row>
    <row r="59" spans="1:4" ht="27.75" customHeight="1">
      <c r="A59" s="7" t="s">
        <v>8370</v>
      </c>
      <c r="B59" s="8">
        <v>3</v>
      </c>
      <c r="C59" s="8" t="s">
        <v>8343</v>
      </c>
      <c r="D59" s="271">
        <v>0</v>
      </c>
    </row>
    <row r="60" spans="1:4" ht="27.75" customHeight="1">
      <c r="A60" s="7" t="s">
        <v>8371</v>
      </c>
      <c r="B60" s="8">
        <v>3</v>
      </c>
      <c r="C60" s="8" t="s">
        <v>8363</v>
      </c>
      <c r="D60" s="271">
        <v>0</v>
      </c>
    </row>
    <row r="61" spans="1:4" ht="27.75" customHeight="1">
      <c r="A61" s="7" t="s">
        <v>8372</v>
      </c>
      <c r="B61" s="8">
        <v>3</v>
      </c>
      <c r="C61" s="8" t="s">
        <v>8330</v>
      </c>
      <c r="D61" s="271">
        <v>0</v>
      </c>
    </row>
    <row r="62" spans="1:4" ht="27.75" customHeight="1">
      <c r="A62" s="7" t="s">
        <v>8373</v>
      </c>
      <c r="B62" s="8">
        <v>3</v>
      </c>
      <c r="C62" s="8" t="s">
        <v>8344</v>
      </c>
      <c r="D62" s="271">
        <v>0</v>
      </c>
    </row>
    <row r="63" spans="1:4" ht="27.75" customHeight="1">
      <c r="A63" s="7" t="s">
        <v>8374</v>
      </c>
      <c r="B63" s="8">
        <v>3</v>
      </c>
      <c r="C63" s="8" t="s">
        <v>8350</v>
      </c>
      <c r="D63" s="271">
        <v>0</v>
      </c>
    </row>
    <row r="64" spans="1:4" ht="27.75" customHeight="1">
      <c r="A64" s="7" t="s">
        <v>8375</v>
      </c>
      <c r="B64" s="8">
        <v>3</v>
      </c>
      <c r="C64" s="8" t="s">
        <v>8345</v>
      </c>
      <c r="D64" s="271">
        <v>0</v>
      </c>
    </row>
    <row r="65" spans="1:4" ht="27.75" customHeight="1">
      <c r="A65" s="7" t="s">
        <v>8376</v>
      </c>
      <c r="B65" s="8">
        <v>3</v>
      </c>
      <c r="C65" s="8" t="s">
        <v>8356</v>
      </c>
      <c r="D65" s="271">
        <v>0</v>
      </c>
    </row>
    <row r="66" spans="1:4" ht="27.75" customHeight="1">
      <c r="A66" s="7" t="s">
        <v>8377</v>
      </c>
      <c r="B66" s="8">
        <v>3</v>
      </c>
      <c r="C66" s="8" t="s">
        <v>8347</v>
      </c>
      <c r="D66" s="271">
        <v>0</v>
      </c>
    </row>
    <row r="67" spans="1:4" ht="27.75" customHeight="1">
      <c r="A67" s="7" t="s">
        <v>8378</v>
      </c>
      <c r="B67" s="8">
        <v>3</v>
      </c>
      <c r="C67" s="8" t="s">
        <v>8348</v>
      </c>
      <c r="D67" s="271">
        <v>0</v>
      </c>
    </row>
    <row r="68" spans="1:4" ht="27.75" customHeight="1">
      <c r="A68" s="7" t="s">
        <v>8379</v>
      </c>
      <c r="B68" s="8">
        <v>3</v>
      </c>
      <c r="C68" s="8" t="s">
        <v>8340</v>
      </c>
      <c r="D68" s="271">
        <v>0</v>
      </c>
    </row>
    <row r="69" spans="1:4" ht="27.75" customHeight="1">
      <c r="A69" s="7" t="s">
        <v>8380</v>
      </c>
      <c r="B69" s="8">
        <v>3</v>
      </c>
      <c r="C69" s="8" t="s">
        <v>8356</v>
      </c>
      <c r="D69" s="271">
        <v>0</v>
      </c>
    </row>
    <row r="70" spans="1:4" ht="27.75" customHeight="1">
      <c r="A70" s="7" t="s">
        <v>8381</v>
      </c>
      <c r="B70" s="8">
        <v>3</v>
      </c>
      <c r="C70" s="8" t="s">
        <v>8357</v>
      </c>
      <c r="D70" s="271">
        <v>0</v>
      </c>
    </row>
    <row r="71" spans="1:4" ht="27.75" customHeight="1">
      <c r="A71" s="7" t="s">
        <v>8382</v>
      </c>
      <c r="B71" s="8">
        <v>3</v>
      </c>
      <c r="C71" s="8" t="s">
        <v>8356</v>
      </c>
      <c r="D71" s="271">
        <v>0</v>
      </c>
    </row>
    <row r="72" spans="1:4" ht="27.75" customHeight="1">
      <c r="A72" s="7" t="s">
        <v>8383</v>
      </c>
      <c r="B72" s="8">
        <v>3</v>
      </c>
      <c r="C72" s="8" t="s">
        <v>8362</v>
      </c>
      <c r="D72" s="271">
        <v>0</v>
      </c>
    </row>
    <row r="73" spans="1:4" ht="27.75" customHeight="1">
      <c r="A73" s="7" t="s">
        <v>8384</v>
      </c>
      <c r="B73" s="8">
        <v>3</v>
      </c>
      <c r="C73" s="8" t="s">
        <v>8347</v>
      </c>
      <c r="D73" s="271">
        <v>0</v>
      </c>
    </row>
    <row r="74" spans="1:4" ht="27.75" customHeight="1">
      <c r="A74" s="7" t="s">
        <v>8385</v>
      </c>
      <c r="B74" s="8">
        <v>3</v>
      </c>
      <c r="C74" s="8" t="s">
        <v>8364</v>
      </c>
      <c r="D74" s="271">
        <v>0</v>
      </c>
    </row>
    <row r="75" spans="1:4" ht="27.75" customHeight="1">
      <c r="A75" s="7" t="s">
        <v>8386</v>
      </c>
      <c r="B75" s="8">
        <v>3</v>
      </c>
      <c r="C75" s="8" t="s">
        <v>8364</v>
      </c>
      <c r="D75" s="271">
        <v>0</v>
      </c>
    </row>
    <row r="76" spans="1:4" ht="27.75" customHeight="1">
      <c r="A76" s="7" t="s">
        <v>8387</v>
      </c>
      <c r="B76" s="8">
        <v>3</v>
      </c>
      <c r="C76" s="8" t="s">
        <v>8336</v>
      </c>
      <c r="D76" s="271">
        <v>0</v>
      </c>
    </row>
    <row r="77" spans="1:4" ht="27.75" customHeight="1">
      <c r="A77" s="7" t="s">
        <v>8388</v>
      </c>
      <c r="B77" s="8">
        <v>3</v>
      </c>
      <c r="C77" s="8" t="s">
        <v>8358</v>
      </c>
      <c r="D77" s="271">
        <v>2.4895987263400001</v>
      </c>
    </row>
    <row r="78" spans="1:4" ht="27.75" customHeight="1">
      <c r="A78" s="7" t="s">
        <v>8389</v>
      </c>
      <c r="B78" s="8">
        <v>3</v>
      </c>
      <c r="C78" s="8" t="s">
        <v>8332</v>
      </c>
      <c r="D78" s="271">
        <v>0</v>
      </c>
    </row>
    <row r="79" spans="1:4" ht="27.75" customHeight="1">
      <c r="A79" s="7" t="s">
        <v>8390</v>
      </c>
      <c r="B79" s="8">
        <v>3</v>
      </c>
      <c r="C79" s="8" t="s">
        <v>8357</v>
      </c>
      <c r="D79" s="271">
        <v>0</v>
      </c>
    </row>
    <row r="80" spans="1:4" ht="27.75" customHeight="1">
      <c r="A80" s="7" t="s">
        <v>8391</v>
      </c>
      <c r="B80" s="8">
        <v>3</v>
      </c>
      <c r="C80" s="8" t="s">
        <v>8352</v>
      </c>
      <c r="D80" s="271">
        <v>0</v>
      </c>
    </row>
    <row r="81" spans="1:4" ht="27.75" customHeight="1">
      <c r="A81" s="7" t="s">
        <v>8392</v>
      </c>
      <c r="B81" s="8">
        <v>3</v>
      </c>
      <c r="C81" s="8" t="s">
        <v>8366</v>
      </c>
      <c r="D81" s="271">
        <v>0</v>
      </c>
    </row>
    <row r="82" spans="1:4" ht="27.75" customHeight="1">
      <c r="A82" s="7" t="s">
        <v>8393</v>
      </c>
      <c r="B82" s="8">
        <v>3</v>
      </c>
      <c r="C82" s="8" t="s">
        <v>8346</v>
      </c>
      <c r="D82" s="271">
        <v>0</v>
      </c>
    </row>
    <row r="83" spans="1:4" ht="27.75" customHeight="1">
      <c r="A83" s="7" t="s">
        <v>8394</v>
      </c>
      <c r="B83" s="8">
        <v>3</v>
      </c>
      <c r="C83" s="8" t="s">
        <v>8354</v>
      </c>
      <c r="D83" s="271">
        <v>0</v>
      </c>
    </row>
    <row r="84" spans="1:4" ht="27.75" customHeight="1">
      <c r="A84" s="7" t="s">
        <v>8395</v>
      </c>
      <c r="B84" s="8">
        <v>3</v>
      </c>
      <c r="C84" s="8" t="s">
        <v>8345</v>
      </c>
      <c r="D84" s="271">
        <v>2.7992238790899999</v>
      </c>
    </row>
    <row r="85" spans="1:4" ht="27.75" customHeight="1">
      <c r="A85" s="7" t="s">
        <v>8396</v>
      </c>
      <c r="B85" s="8">
        <v>3</v>
      </c>
      <c r="C85" s="8" t="s">
        <v>8363</v>
      </c>
      <c r="D85" s="271">
        <v>0</v>
      </c>
    </row>
    <row r="86" spans="1:4" ht="27.75" customHeight="1">
      <c r="A86" s="7" t="s">
        <v>8397</v>
      </c>
      <c r="B86" s="8">
        <v>3</v>
      </c>
      <c r="C86" s="8" t="s">
        <v>8347</v>
      </c>
      <c r="D86" s="271">
        <v>0</v>
      </c>
    </row>
    <row r="87" spans="1:4" ht="27.75" customHeight="1">
      <c r="A87" s="7" t="s">
        <v>8398</v>
      </c>
      <c r="B87" s="8">
        <v>3</v>
      </c>
      <c r="C87" s="8" t="s">
        <v>8338</v>
      </c>
      <c r="D87" s="271">
        <v>0</v>
      </c>
    </row>
    <row r="88" spans="1:4" ht="27.75" customHeight="1">
      <c r="A88" s="7" t="s">
        <v>8399</v>
      </c>
      <c r="B88" s="8">
        <v>3</v>
      </c>
      <c r="C88" s="8" t="s">
        <v>8338</v>
      </c>
      <c r="D88" s="271">
        <v>0</v>
      </c>
    </row>
    <row r="89" spans="1:4" ht="27.75" customHeight="1">
      <c r="A89" s="7" t="s">
        <v>8400</v>
      </c>
      <c r="B89" s="8">
        <v>3</v>
      </c>
      <c r="C89" s="8" t="s">
        <v>8335</v>
      </c>
      <c r="D89" s="271">
        <v>0</v>
      </c>
    </row>
    <row r="90" spans="1:4" ht="27.75" customHeight="1">
      <c r="A90" s="7" t="s">
        <v>8401</v>
      </c>
      <c r="B90" s="8">
        <v>3</v>
      </c>
      <c r="C90" s="8" t="s">
        <v>8363</v>
      </c>
      <c r="D90" s="271">
        <v>0</v>
      </c>
    </row>
    <row r="91" spans="1:4" ht="27.75" customHeight="1">
      <c r="A91" s="7" t="s">
        <v>8402</v>
      </c>
      <c r="B91" s="8">
        <v>3</v>
      </c>
      <c r="C91" s="8" t="s">
        <v>8332</v>
      </c>
      <c r="D91" s="271">
        <v>0</v>
      </c>
    </row>
    <row r="92" spans="1:4" ht="27.75" customHeight="1">
      <c r="A92" s="7" t="s">
        <v>8403</v>
      </c>
      <c r="B92" s="8">
        <v>3</v>
      </c>
      <c r="C92" s="8" t="s">
        <v>8353</v>
      </c>
      <c r="D92" s="271">
        <v>0</v>
      </c>
    </row>
    <row r="93" spans="1:4" ht="27.75" customHeight="1">
      <c r="A93" s="7" t="s">
        <v>8404</v>
      </c>
      <c r="B93" s="8">
        <v>3</v>
      </c>
      <c r="C93" s="8" t="s">
        <v>8346</v>
      </c>
      <c r="D93" s="271">
        <v>0</v>
      </c>
    </row>
    <row r="94" spans="1:4" ht="27.75" customHeight="1">
      <c r="A94" s="7" t="s">
        <v>8405</v>
      </c>
      <c r="B94" s="8">
        <v>3</v>
      </c>
      <c r="C94" s="8" t="s">
        <v>8335</v>
      </c>
      <c r="D94" s="271">
        <v>0</v>
      </c>
    </row>
    <row r="95" spans="1:4" ht="27.75" customHeight="1">
      <c r="A95" s="7" t="s">
        <v>8406</v>
      </c>
      <c r="B95" s="8">
        <v>3</v>
      </c>
      <c r="C95" s="8" t="s">
        <v>8364</v>
      </c>
      <c r="D95" s="271">
        <v>0</v>
      </c>
    </row>
    <row r="96" spans="1:4" ht="27.75" customHeight="1">
      <c r="A96" s="7" t="s">
        <v>8407</v>
      </c>
      <c r="B96" s="8">
        <v>3</v>
      </c>
      <c r="C96" s="8" t="s">
        <v>8357</v>
      </c>
      <c r="D96" s="271">
        <v>0</v>
      </c>
    </row>
    <row r="97" spans="1:4" ht="27.75" customHeight="1">
      <c r="A97" s="7" t="s">
        <v>8408</v>
      </c>
      <c r="B97" s="8">
        <v>3</v>
      </c>
      <c r="C97" s="8" t="s">
        <v>8359</v>
      </c>
      <c r="D97" s="271">
        <v>0</v>
      </c>
    </row>
    <row r="98" spans="1:4" ht="27.75" customHeight="1">
      <c r="A98" s="7" t="s">
        <v>8409</v>
      </c>
      <c r="B98" s="8">
        <v>3</v>
      </c>
      <c r="C98" s="8" t="s">
        <v>8357</v>
      </c>
      <c r="D98" s="271">
        <v>0</v>
      </c>
    </row>
    <row r="99" spans="1:4" ht="27.75" customHeight="1">
      <c r="A99" s="7" t="s">
        <v>8410</v>
      </c>
      <c r="B99" s="8">
        <v>3</v>
      </c>
      <c r="C99" s="8" t="s">
        <v>8348</v>
      </c>
      <c r="D99" s="271">
        <v>0.77409716279100005</v>
      </c>
    </row>
    <row r="100" spans="1:4" ht="27.75" customHeight="1">
      <c r="A100" s="7" t="s">
        <v>8411</v>
      </c>
      <c r="B100" s="8">
        <v>3</v>
      </c>
      <c r="C100" s="8" t="s">
        <v>8333</v>
      </c>
      <c r="D100" s="271">
        <v>0</v>
      </c>
    </row>
    <row r="101" spans="1:4" ht="27.75" customHeight="1">
      <c r="A101" s="7" t="s">
        <v>8412</v>
      </c>
      <c r="B101" s="8">
        <v>3</v>
      </c>
      <c r="C101" s="8" t="s">
        <v>8352</v>
      </c>
      <c r="D101" s="271">
        <v>0</v>
      </c>
    </row>
    <row r="102" spans="1:4" ht="27.75" customHeight="1">
      <c r="A102" s="7" t="s">
        <v>8413</v>
      </c>
      <c r="B102" s="8">
        <v>3</v>
      </c>
      <c r="C102" s="8" t="s">
        <v>8352</v>
      </c>
      <c r="D102" s="271">
        <v>0</v>
      </c>
    </row>
    <row r="103" spans="1:4" ht="27.75" customHeight="1">
      <c r="A103" s="7" t="s">
        <v>8414</v>
      </c>
      <c r="B103" s="8">
        <v>3</v>
      </c>
      <c r="C103" s="8" t="s">
        <v>8338</v>
      </c>
      <c r="D103" s="271">
        <v>0</v>
      </c>
    </row>
    <row r="104" spans="1:4" ht="27.75" customHeight="1">
      <c r="A104" s="7" t="s">
        <v>8415</v>
      </c>
      <c r="B104" s="8">
        <v>3</v>
      </c>
      <c r="C104" s="8" t="s">
        <v>8341</v>
      </c>
      <c r="D104" s="271">
        <v>4.91268559324</v>
      </c>
    </row>
    <row r="105" spans="1:4" ht="27.75" customHeight="1">
      <c r="A105" s="7" t="s">
        <v>8416</v>
      </c>
      <c r="B105" s="8">
        <v>3</v>
      </c>
      <c r="C105" s="8" t="s">
        <v>8335</v>
      </c>
      <c r="D105" s="271">
        <v>0</v>
      </c>
    </row>
    <row r="106" spans="1:4" ht="27.75" customHeight="1">
      <c r="A106" s="7" t="s">
        <v>8417</v>
      </c>
      <c r="B106" s="8">
        <v>3</v>
      </c>
      <c r="C106" s="8" t="s">
        <v>8354</v>
      </c>
      <c r="D106" s="271">
        <v>0</v>
      </c>
    </row>
    <row r="107" spans="1:4" ht="27.75" customHeight="1">
      <c r="A107" s="7" t="s">
        <v>8418</v>
      </c>
      <c r="B107" s="8">
        <v>3</v>
      </c>
      <c r="C107" s="8" t="s">
        <v>8367</v>
      </c>
      <c r="D107" s="271">
        <v>0</v>
      </c>
    </row>
    <row r="108" spans="1:4" ht="27.75" customHeight="1">
      <c r="A108" s="7" t="s">
        <v>8419</v>
      </c>
      <c r="B108" s="8">
        <v>3</v>
      </c>
      <c r="C108" s="8" t="s">
        <v>8359</v>
      </c>
      <c r="D108" s="271">
        <v>0</v>
      </c>
    </row>
    <row r="109" spans="1:4" ht="27.75" customHeight="1">
      <c r="A109" s="7" t="s">
        <v>8420</v>
      </c>
      <c r="B109" s="8">
        <v>3</v>
      </c>
      <c r="C109" s="8" t="s">
        <v>8352</v>
      </c>
      <c r="D109" s="271">
        <v>0</v>
      </c>
    </row>
    <row r="110" spans="1:4" ht="27.75" customHeight="1">
      <c r="A110" s="7" t="s">
        <v>8421</v>
      </c>
      <c r="B110" s="8">
        <v>3</v>
      </c>
      <c r="C110" s="8" t="s">
        <v>8333</v>
      </c>
      <c r="D110" s="271">
        <v>0</v>
      </c>
    </row>
    <row r="111" spans="1:4" ht="27.75" customHeight="1">
      <c r="A111" s="7" t="s">
        <v>8422</v>
      </c>
      <c r="B111" s="8">
        <v>3</v>
      </c>
      <c r="C111" s="8" t="s">
        <v>8355</v>
      </c>
      <c r="D111" s="271">
        <v>0</v>
      </c>
    </row>
    <row r="112" spans="1:4" ht="27.75" customHeight="1">
      <c r="A112" s="7" t="s">
        <v>8423</v>
      </c>
      <c r="B112" s="8">
        <v>3</v>
      </c>
      <c r="C112" s="8" t="s">
        <v>8366</v>
      </c>
      <c r="D112" s="271">
        <v>0</v>
      </c>
    </row>
    <row r="113" spans="1:4" ht="27.75" customHeight="1">
      <c r="A113" s="7" t="s">
        <v>8424</v>
      </c>
      <c r="B113" s="8">
        <v>3</v>
      </c>
      <c r="C113" s="8" t="s">
        <v>8341</v>
      </c>
      <c r="D113" s="271">
        <v>0</v>
      </c>
    </row>
    <row r="114" spans="1:4" ht="27.75" customHeight="1">
      <c r="A114" s="7" t="s">
        <v>8425</v>
      </c>
      <c r="B114" s="8">
        <v>3</v>
      </c>
      <c r="C114" s="8" t="s">
        <v>8363</v>
      </c>
      <c r="D114" s="271">
        <v>0</v>
      </c>
    </row>
    <row r="115" spans="1:4" ht="27.75" customHeight="1">
      <c r="A115" s="7" t="s">
        <v>8426</v>
      </c>
      <c r="B115" s="8">
        <v>3</v>
      </c>
      <c r="C115" s="8" t="s">
        <v>8357</v>
      </c>
      <c r="D115" s="271">
        <v>0</v>
      </c>
    </row>
    <row r="116" spans="1:4" ht="27.75" customHeight="1">
      <c r="A116" s="7" t="s">
        <v>8427</v>
      </c>
      <c r="B116" s="8">
        <v>3</v>
      </c>
      <c r="C116" s="8" t="s">
        <v>8357</v>
      </c>
      <c r="D116" s="271">
        <v>0</v>
      </c>
    </row>
    <row r="117" spans="1:4" ht="27.75" customHeight="1">
      <c r="A117" s="7" t="s">
        <v>8428</v>
      </c>
      <c r="B117" s="8">
        <v>3</v>
      </c>
      <c r="C117" s="8" t="s">
        <v>8347</v>
      </c>
      <c r="D117" s="271">
        <v>0</v>
      </c>
    </row>
    <row r="118" spans="1:4" ht="27.75" customHeight="1">
      <c r="A118" s="7" t="s">
        <v>8429</v>
      </c>
      <c r="B118" s="8">
        <v>3</v>
      </c>
      <c r="C118" s="8" t="s">
        <v>8366</v>
      </c>
      <c r="D118" s="271">
        <v>0</v>
      </c>
    </row>
    <row r="119" spans="1:4" ht="27.75" customHeight="1">
      <c r="A119" s="7" t="s">
        <v>8430</v>
      </c>
      <c r="B119" s="8">
        <v>3</v>
      </c>
      <c r="C119" s="8" t="s">
        <v>8355</v>
      </c>
      <c r="D119" s="271">
        <v>0</v>
      </c>
    </row>
    <row r="120" spans="1:4" ht="27.75" customHeight="1">
      <c r="A120" s="7" t="s">
        <v>8431</v>
      </c>
      <c r="B120" s="8">
        <v>3</v>
      </c>
      <c r="C120" s="8" t="s">
        <v>8349</v>
      </c>
      <c r="D120" s="271">
        <v>0</v>
      </c>
    </row>
    <row r="121" spans="1:4" ht="27.75" customHeight="1">
      <c r="A121" s="7" t="s">
        <v>8432</v>
      </c>
      <c r="B121" s="8">
        <v>3</v>
      </c>
      <c r="C121" s="8" t="s">
        <v>8349</v>
      </c>
      <c r="D121" s="271">
        <v>0</v>
      </c>
    </row>
    <row r="122" spans="1:4" ht="27.75" customHeight="1">
      <c r="A122" s="7" t="s">
        <v>8433</v>
      </c>
      <c r="B122" s="8">
        <v>3</v>
      </c>
      <c r="C122" s="8" t="s">
        <v>8363</v>
      </c>
      <c r="D122" s="271">
        <v>0</v>
      </c>
    </row>
    <row r="123" spans="1:4" ht="27.75" customHeight="1">
      <c r="A123" s="7" t="s">
        <v>8434</v>
      </c>
      <c r="B123" s="8">
        <v>3</v>
      </c>
      <c r="C123" s="8" t="s">
        <v>8335</v>
      </c>
      <c r="D123" s="271">
        <v>0</v>
      </c>
    </row>
    <row r="124" spans="1:4" ht="27.75" customHeight="1">
      <c r="A124" s="7" t="s">
        <v>8435</v>
      </c>
      <c r="B124" s="8">
        <v>3</v>
      </c>
      <c r="C124" s="8" t="s">
        <v>8330</v>
      </c>
      <c r="D124" s="271">
        <v>0</v>
      </c>
    </row>
    <row r="125" spans="1:4" ht="27.75" customHeight="1">
      <c r="A125" s="7" t="s">
        <v>8436</v>
      </c>
      <c r="B125" s="8">
        <v>3</v>
      </c>
      <c r="C125" s="8" t="s">
        <v>8365</v>
      </c>
      <c r="D125" s="271">
        <v>0</v>
      </c>
    </row>
    <row r="126" spans="1:4" ht="27.75" customHeight="1">
      <c r="A126" s="7" t="s">
        <v>8437</v>
      </c>
      <c r="B126" s="8">
        <v>3</v>
      </c>
      <c r="C126" s="8" t="s">
        <v>8345</v>
      </c>
      <c r="D126" s="271">
        <v>0</v>
      </c>
    </row>
    <row r="127" spans="1:4" ht="27.75" customHeight="1">
      <c r="A127" s="7" t="s">
        <v>8438</v>
      </c>
      <c r="B127" s="8">
        <v>3</v>
      </c>
      <c r="C127" s="8" t="s">
        <v>8353</v>
      </c>
      <c r="D127" s="271">
        <v>0</v>
      </c>
    </row>
    <row r="128" spans="1:4" ht="27.75" customHeight="1">
      <c r="A128" s="7" t="s">
        <v>8439</v>
      </c>
      <c r="B128" s="8">
        <v>3</v>
      </c>
      <c r="C128" s="8" t="s">
        <v>8335</v>
      </c>
      <c r="D128" s="271">
        <v>0</v>
      </c>
    </row>
    <row r="129" spans="1:4" ht="27.75" customHeight="1">
      <c r="A129" s="7" t="s">
        <v>8440</v>
      </c>
      <c r="B129" s="8">
        <v>3</v>
      </c>
      <c r="C129" s="8" t="s">
        <v>8362</v>
      </c>
      <c r="D129" s="271">
        <v>0</v>
      </c>
    </row>
    <row r="130" spans="1:4" ht="27.75" customHeight="1">
      <c r="A130" s="7" t="s">
        <v>8441</v>
      </c>
      <c r="B130" s="8">
        <v>3</v>
      </c>
      <c r="C130" s="8" t="s">
        <v>8367</v>
      </c>
      <c r="D130" s="271">
        <v>0</v>
      </c>
    </row>
    <row r="131" spans="1:4" ht="27.75" customHeight="1">
      <c r="A131" s="7" t="s">
        <v>8442</v>
      </c>
      <c r="B131" s="8">
        <v>3</v>
      </c>
      <c r="C131" s="8" t="s">
        <v>8362</v>
      </c>
      <c r="D131" s="271">
        <v>0</v>
      </c>
    </row>
    <row r="132" spans="1:4" ht="27.75" customHeight="1">
      <c r="A132" s="7" t="s">
        <v>8443</v>
      </c>
      <c r="B132" s="8">
        <v>3</v>
      </c>
      <c r="C132" s="8" t="s">
        <v>8359</v>
      </c>
      <c r="D132" s="271">
        <v>0</v>
      </c>
    </row>
    <row r="133" spans="1:4" ht="27.75" customHeight="1">
      <c r="A133" s="7" t="s">
        <v>8444</v>
      </c>
      <c r="B133" s="8">
        <v>3</v>
      </c>
      <c r="C133" s="8" t="s">
        <v>8339</v>
      </c>
      <c r="D133" s="271">
        <v>0</v>
      </c>
    </row>
    <row r="134" spans="1:4" ht="27.75" customHeight="1">
      <c r="A134" s="7" t="s">
        <v>8445</v>
      </c>
      <c r="B134" s="8">
        <v>3</v>
      </c>
      <c r="C134" s="8" t="s">
        <v>8366</v>
      </c>
      <c r="D134" s="271">
        <v>0</v>
      </c>
    </row>
    <row r="135" spans="1:4" ht="27.75" customHeight="1">
      <c r="A135" s="7" t="s">
        <v>8446</v>
      </c>
      <c r="B135" s="8">
        <v>3</v>
      </c>
      <c r="C135" s="8" t="s">
        <v>8354</v>
      </c>
      <c r="D135" s="271">
        <v>0</v>
      </c>
    </row>
    <row r="136" spans="1:4" ht="27.75" customHeight="1">
      <c r="A136" s="7" t="s">
        <v>8447</v>
      </c>
      <c r="B136" s="8">
        <v>3</v>
      </c>
      <c r="C136" s="8" t="s">
        <v>8343</v>
      </c>
      <c r="D136" s="271">
        <v>0</v>
      </c>
    </row>
    <row r="137" spans="1:4" ht="27.75" customHeight="1">
      <c r="A137" s="7" t="s">
        <v>8448</v>
      </c>
      <c r="B137" s="8">
        <v>3</v>
      </c>
      <c r="C137" s="8" t="s">
        <v>8354</v>
      </c>
      <c r="D137" s="271">
        <v>0</v>
      </c>
    </row>
    <row r="138" spans="1:4" ht="27.75" customHeight="1">
      <c r="A138" s="7" t="s">
        <v>8449</v>
      </c>
      <c r="B138" s="8">
        <v>3</v>
      </c>
      <c r="C138" s="8" t="s">
        <v>8340</v>
      </c>
      <c r="D138" s="271">
        <v>0</v>
      </c>
    </row>
    <row r="139" spans="1:4" ht="27.75" customHeight="1">
      <c r="A139" s="7" t="s">
        <v>8450</v>
      </c>
      <c r="B139" s="8">
        <v>3</v>
      </c>
      <c r="C139" s="8" t="s">
        <v>8332</v>
      </c>
      <c r="D139" s="271">
        <v>0</v>
      </c>
    </row>
    <row r="140" spans="1:4" ht="27.75" customHeight="1">
      <c r="A140" s="7" t="s">
        <v>8451</v>
      </c>
      <c r="B140" s="8">
        <v>3</v>
      </c>
      <c r="C140" s="8" t="s">
        <v>8347</v>
      </c>
      <c r="D140" s="271">
        <v>0</v>
      </c>
    </row>
    <row r="141" spans="1:4" ht="27.75" customHeight="1">
      <c r="A141" s="7" t="s">
        <v>8452</v>
      </c>
      <c r="B141" s="8">
        <v>3</v>
      </c>
      <c r="C141" s="8" t="s">
        <v>8367</v>
      </c>
      <c r="D141" s="271">
        <v>0</v>
      </c>
    </row>
    <row r="142" spans="1:4" ht="27.75" customHeight="1">
      <c r="A142" s="7" t="s">
        <v>8453</v>
      </c>
      <c r="B142" s="8">
        <v>3</v>
      </c>
      <c r="C142" s="8" t="s">
        <v>8363</v>
      </c>
      <c r="D142" s="271">
        <v>0</v>
      </c>
    </row>
    <row r="143" spans="1:4" ht="27.75" customHeight="1">
      <c r="A143" s="7" t="s">
        <v>8454</v>
      </c>
      <c r="B143" s="8">
        <v>3</v>
      </c>
      <c r="C143" s="8" t="s">
        <v>8353</v>
      </c>
      <c r="D143" s="271">
        <v>0</v>
      </c>
    </row>
    <row r="144" spans="1:4" ht="27.75" customHeight="1">
      <c r="A144" s="7" t="s">
        <v>8455</v>
      </c>
      <c r="B144" s="8">
        <v>3</v>
      </c>
      <c r="C144" s="8" t="s">
        <v>8331</v>
      </c>
      <c r="D144" s="271">
        <v>0</v>
      </c>
    </row>
    <row r="145" spans="1:4" ht="27.75" customHeight="1">
      <c r="A145" s="7" t="s">
        <v>8456</v>
      </c>
      <c r="B145" s="8">
        <v>3</v>
      </c>
      <c r="C145" s="8" t="s">
        <v>8355</v>
      </c>
      <c r="D145" s="271">
        <v>0</v>
      </c>
    </row>
    <row r="146" spans="1:4" ht="27.75" customHeight="1">
      <c r="A146" s="7" t="s">
        <v>8457</v>
      </c>
      <c r="B146" s="8">
        <v>3</v>
      </c>
      <c r="C146" s="8" t="s">
        <v>8355</v>
      </c>
      <c r="D146" s="271">
        <v>0</v>
      </c>
    </row>
    <row r="147" spans="1:4" ht="27.75" customHeight="1">
      <c r="A147" s="7" t="s">
        <v>8458</v>
      </c>
      <c r="B147" s="8">
        <v>3</v>
      </c>
      <c r="C147" s="8" t="s">
        <v>8353</v>
      </c>
      <c r="D147" s="271">
        <v>0</v>
      </c>
    </row>
    <row r="148" spans="1:4" ht="27.75" customHeight="1">
      <c r="A148" s="7" t="s">
        <v>8459</v>
      </c>
      <c r="B148" s="8">
        <v>3</v>
      </c>
      <c r="C148" s="8" t="s">
        <v>8334</v>
      </c>
      <c r="D148" s="271">
        <v>0</v>
      </c>
    </row>
    <row r="149" spans="1:4" ht="27.75" customHeight="1">
      <c r="A149" s="7" t="s">
        <v>8460</v>
      </c>
      <c r="B149" s="8">
        <v>3</v>
      </c>
      <c r="C149" s="8" t="s">
        <v>8364</v>
      </c>
      <c r="D149" s="271">
        <v>0</v>
      </c>
    </row>
    <row r="150" spans="1:4" ht="27.75" customHeight="1">
      <c r="A150" s="7" t="s">
        <v>8461</v>
      </c>
      <c r="B150" s="8">
        <v>3</v>
      </c>
      <c r="C150" s="8" t="s">
        <v>8340</v>
      </c>
      <c r="D150" s="271">
        <v>0</v>
      </c>
    </row>
    <row r="151" spans="1:4" ht="27.75" customHeight="1">
      <c r="A151" s="7" t="s">
        <v>8462</v>
      </c>
      <c r="B151" s="8">
        <v>3</v>
      </c>
      <c r="C151" s="8" t="s">
        <v>8338</v>
      </c>
      <c r="D151" s="271">
        <v>0</v>
      </c>
    </row>
    <row r="152" spans="1:4" ht="27.75" customHeight="1">
      <c r="A152" s="7" t="s">
        <v>8463</v>
      </c>
      <c r="B152" s="8">
        <v>3</v>
      </c>
      <c r="C152" s="8" t="s">
        <v>8353</v>
      </c>
      <c r="D152" s="271">
        <v>0</v>
      </c>
    </row>
    <row r="153" spans="1:4" ht="27.75" customHeight="1">
      <c r="A153" s="7" t="s">
        <v>8464</v>
      </c>
      <c r="B153" s="8">
        <v>3</v>
      </c>
      <c r="C153" s="8" t="s">
        <v>8332</v>
      </c>
      <c r="D153" s="271">
        <v>0</v>
      </c>
    </row>
    <row r="154" spans="1:4" ht="27.75" customHeight="1">
      <c r="A154" s="7" t="s">
        <v>8465</v>
      </c>
      <c r="B154" s="8">
        <v>3</v>
      </c>
      <c r="C154" s="8" t="s">
        <v>8333</v>
      </c>
      <c r="D154" s="271">
        <v>0</v>
      </c>
    </row>
    <row r="155" spans="1:4" ht="27.75" customHeight="1">
      <c r="A155" s="7" t="s">
        <v>8466</v>
      </c>
      <c r="B155" s="8">
        <v>3</v>
      </c>
      <c r="C155" s="8" t="s">
        <v>8362</v>
      </c>
      <c r="D155" s="271">
        <v>0</v>
      </c>
    </row>
    <row r="156" spans="1:4" ht="27.75" customHeight="1">
      <c r="A156" s="7" t="s">
        <v>8467</v>
      </c>
      <c r="B156" s="8">
        <v>3</v>
      </c>
      <c r="C156" s="8" t="s">
        <v>8362</v>
      </c>
      <c r="D156" s="271">
        <v>0</v>
      </c>
    </row>
    <row r="157" spans="1:4" ht="27.75" customHeight="1">
      <c r="A157" s="7" t="s">
        <v>8468</v>
      </c>
      <c r="B157" s="8">
        <v>3</v>
      </c>
      <c r="C157" s="8" t="s">
        <v>8363</v>
      </c>
      <c r="D157" s="271">
        <v>0</v>
      </c>
    </row>
    <row r="158" spans="1:4" ht="27.75" customHeight="1">
      <c r="A158" s="7" t="s">
        <v>8469</v>
      </c>
      <c r="B158" s="8">
        <v>3</v>
      </c>
      <c r="C158" s="8" t="s">
        <v>8336</v>
      </c>
      <c r="D158" s="271">
        <v>0</v>
      </c>
    </row>
    <row r="159" spans="1:4" ht="27.75" customHeight="1">
      <c r="A159" s="7" t="s">
        <v>8470</v>
      </c>
      <c r="B159" s="8">
        <v>3</v>
      </c>
      <c r="C159" s="8" t="s">
        <v>8339</v>
      </c>
      <c r="D159" s="271">
        <v>0</v>
      </c>
    </row>
    <row r="160" spans="1:4" ht="27.75" customHeight="1">
      <c r="A160" s="7" t="s">
        <v>8471</v>
      </c>
      <c r="B160" s="8">
        <v>3</v>
      </c>
      <c r="C160" s="8" t="s">
        <v>8364</v>
      </c>
      <c r="D160" s="271">
        <v>0</v>
      </c>
    </row>
    <row r="161" spans="1:4" ht="27.75" customHeight="1">
      <c r="A161" s="7" t="s">
        <v>8472</v>
      </c>
      <c r="B161" s="8">
        <v>3</v>
      </c>
      <c r="C161" s="8" t="s">
        <v>8363</v>
      </c>
      <c r="D161" s="271">
        <v>0</v>
      </c>
    </row>
    <row r="162" spans="1:4" ht="27.75" customHeight="1">
      <c r="A162" s="7" t="s">
        <v>8473</v>
      </c>
      <c r="B162" s="8">
        <v>3</v>
      </c>
      <c r="C162" s="8" t="s">
        <v>8331</v>
      </c>
      <c r="D162" s="271">
        <v>0</v>
      </c>
    </row>
    <row r="163" spans="1:4" ht="27.75" customHeight="1">
      <c r="A163" s="7" t="s">
        <v>8474</v>
      </c>
      <c r="B163" s="8">
        <v>3</v>
      </c>
      <c r="C163" s="8" t="s">
        <v>8362</v>
      </c>
      <c r="D163" s="271">
        <v>0</v>
      </c>
    </row>
    <row r="164" spans="1:4" ht="27.75" customHeight="1">
      <c r="A164" s="7" t="s">
        <v>8475</v>
      </c>
      <c r="B164" s="8">
        <v>3</v>
      </c>
      <c r="C164" s="8" t="s">
        <v>8365</v>
      </c>
      <c r="D164" s="271">
        <v>0</v>
      </c>
    </row>
    <row r="165" spans="1:4" ht="27.75" customHeight="1">
      <c r="A165" s="7" t="s">
        <v>8476</v>
      </c>
      <c r="B165" s="8">
        <v>3</v>
      </c>
      <c r="C165" s="8" t="s">
        <v>8352</v>
      </c>
      <c r="D165" s="271">
        <v>0</v>
      </c>
    </row>
    <row r="166" spans="1:4" ht="27.75" customHeight="1">
      <c r="A166" s="7" t="s">
        <v>8477</v>
      </c>
      <c r="B166" s="8">
        <v>3</v>
      </c>
      <c r="C166" s="8" t="s">
        <v>8359</v>
      </c>
      <c r="D166" s="271">
        <v>0</v>
      </c>
    </row>
    <row r="167" spans="1:4" ht="27.75" customHeight="1">
      <c r="A167" s="7" t="s">
        <v>8478</v>
      </c>
      <c r="B167" s="8">
        <v>3</v>
      </c>
      <c r="C167" s="8" t="s">
        <v>8366</v>
      </c>
      <c r="D167" s="271">
        <v>1.6118872789600001</v>
      </c>
    </row>
    <row r="168" spans="1:4" ht="27.75" customHeight="1">
      <c r="A168" s="7" t="s">
        <v>8479</v>
      </c>
      <c r="B168" s="8">
        <v>3</v>
      </c>
      <c r="C168" s="8" t="s">
        <v>8343</v>
      </c>
      <c r="D168" s="271">
        <v>0</v>
      </c>
    </row>
    <row r="169" spans="1:4" ht="27.75" customHeight="1">
      <c r="A169" s="7" t="s">
        <v>8480</v>
      </c>
      <c r="B169" s="8">
        <v>3</v>
      </c>
      <c r="C169" s="8" t="s">
        <v>8345</v>
      </c>
      <c r="D169" s="271">
        <v>0</v>
      </c>
    </row>
    <row r="170" spans="1:4" ht="27.75" customHeight="1">
      <c r="A170" s="7" t="s">
        <v>8481</v>
      </c>
      <c r="B170" s="8">
        <v>3</v>
      </c>
      <c r="C170" s="8" t="s">
        <v>8336</v>
      </c>
      <c r="D170" s="271">
        <v>0</v>
      </c>
    </row>
    <row r="171" spans="1:4" ht="27.75" customHeight="1">
      <c r="A171" s="7" t="s">
        <v>8482</v>
      </c>
      <c r="B171" s="8">
        <v>3</v>
      </c>
      <c r="C171" s="8" t="s">
        <v>8344</v>
      </c>
      <c r="D171" s="271">
        <v>0</v>
      </c>
    </row>
    <row r="172" spans="1:4" ht="27.75" customHeight="1">
      <c r="A172" s="7" t="s">
        <v>8483</v>
      </c>
      <c r="B172" s="8">
        <v>3</v>
      </c>
      <c r="C172" s="8" t="s">
        <v>8336</v>
      </c>
      <c r="D172" s="271">
        <v>0</v>
      </c>
    </row>
    <row r="173" spans="1:4" ht="27.75" customHeight="1">
      <c r="A173" s="7" t="s">
        <v>8484</v>
      </c>
      <c r="B173" s="8">
        <v>3</v>
      </c>
      <c r="C173" s="8" t="s">
        <v>8358</v>
      </c>
      <c r="D173" s="271">
        <v>0</v>
      </c>
    </row>
    <row r="174" spans="1:4" ht="27.75" customHeight="1">
      <c r="A174" s="7" t="s">
        <v>8485</v>
      </c>
      <c r="B174" s="8">
        <v>3</v>
      </c>
      <c r="C174" s="8" t="s">
        <v>8354</v>
      </c>
      <c r="D174" s="271">
        <v>0</v>
      </c>
    </row>
    <row r="175" spans="1:4" ht="27.75" customHeight="1">
      <c r="A175" s="7" t="s">
        <v>8486</v>
      </c>
      <c r="B175" s="8">
        <v>3</v>
      </c>
      <c r="C175" s="8" t="s">
        <v>8354</v>
      </c>
      <c r="D175" s="271">
        <v>0</v>
      </c>
    </row>
    <row r="176" spans="1:4" ht="27.75" customHeight="1">
      <c r="A176" s="7" t="s">
        <v>8487</v>
      </c>
      <c r="B176" s="8">
        <v>3</v>
      </c>
      <c r="C176" s="8" t="s">
        <v>8352</v>
      </c>
      <c r="D176" s="271">
        <v>1.5915764530700001</v>
      </c>
    </row>
    <row r="177" spans="1:4" ht="27.75" customHeight="1">
      <c r="A177" s="7" t="s">
        <v>8488</v>
      </c>
      <c r="B177" s="8">
        <v>3</v>
      </c>
      <c r="C177" s="8" t="s">
        <v>8341</v>
      </c>
      <c r="D177" s="271">
        <v>0</v>
      </c>
    </row>
    <row r="178" spans="1:4" ht="27.75" customHeight="1">
      <c r="A178" s="7" t="s">
        <v>8489</v>
      </c>
      <c r="B178" s="8">
        <v>3</v>
      </c>
      <c r="C178" s="8" t="s">
        <v>8353</v>
      </c>
      <c r="D178" s="271">
        <v>0</v>
      </c>
    </row>
    <row r="179" spans="1:4" ht="27.75" customHeight="1">
      <c r="A179" s="7" t="s">
        <v>8490</v>
      </c>
      <c r="B179" s="8">
        <v>3</v>
      </c>
      <c r="C179" s="8" t="s">
        <v>8360</v>
      </c>
      <c r="D179" s="271">
        <v>0</v>
      </c>
    </row>
    <row r="180" spans="1:4" ht="27.75" customHeight="1">
      <c r="A180" s="7" t="s">
        <v>8491</v>
      </c>
      <c r="B180" s="8">
        <v>3</v>
      </c>
      <c r="C180" s="8" t="s">
        <v>8340</v>
      </c>
      <c r="D180" s="271">
        <v>0</v>
      </c>
    </row>
    <row r="181" spans="1:4" ht="27.75" customHeight="1">
      <c r="A181" s="7" t="s">
        <v>8492</v>
      </c>
      <c r="B181" s="8">
        <v>3</v>
      </c>
      <c r="C181" s="8" t="s">
        <v>8341</v>
      </c>
      <c r="D181" s="271">
        <v>0</v>
      </c>
    </row>
    <row r="182" spans="1:4" ht="27.75" customHeight="1">
      <c r="A182" s="7" t="s">
        <v>8493</v>
      </c>
      <c r="B182" s="8">
        <v>3</v>
      </c>
      <c r="C182" s="8" t="s">
        <v>8363</v>
      </c>
      <c r="D182" s="271">
        <v>0</v>
      </c>
    </row>
    <row r="183" spans="1:4" ht="27.75" customHeight="1">
      <c r="A183" s="7" t="s">
        <v>8494</v>
      </c>
      <c r="B183" s="8">
        <v>3</v>
      </c>
      <c r="C183" s="8" t="s">
        <v>8345</v>
      </c>
      <c r="D183" s="271">
        <v>0</v>
      </c>
    </row>
    <row r="184" spans="1:4" ht="27.75" customHeight="1">
      <c r="A184" s="7" t="s">
        <v>8495</v>
      </c>
      <c r="B184" s="8">
        <v>3</v>
      </c>
      <c r="C184" s="8" t="s">
        <v>8353</v>
      </c>
      <c r="D184" s="271">
        <v>0</v>
      </c>
    </row>
    <row r="185" spans="1:4" ht="27.75" customHeight="1">
      <c r="A185" s="7" t="s">
        <v>8496</v>
      </c>
      <c r="B185" s="8">
        <v>3</v>
      </c>
      <c r="C185" s="8" t="s">
        <v>8335</v>
      </c>
      <c r="D185" s="271">
        <v>0</v>
      </c>
    </row>
    <row r="186" spans="1:4" ht="27.75" customHeight="1">
      <c r="A186" s="7" t="s">
        <v>8497</v>
      </c>
      <c r="B186" s="8">
        <v>3</v>
      </c>
      <c r="C186" s="8" t="s">
        <v>8367</v>
      </c>
      <c r="D186" s="271">
        <v>0</v>
      </c>
    </row>
    <row r="187" spans="1:4" ht="27.75" customHeight="1">
      <c r="A187" s="7" t="s">
        <v>8498</v>
      </c>
      <c r="B187" s="8">
        <v>3</v>
      </c>
      <c r="C187" s="8" t="s">
        <v>8363</v>
      </c>
      <c r="D187" s="271">
        <v>0</v>
      </c>
    </row>
    <row r="188" spans="1:4" ht="27.75" customHeight="1">
      <c r="A188" s="7" t="s">
        <v>8499</v>
      </c>
      <c r="B188" s="8">
        <v>3</v>
      </c>
      <c r="C188" s="8" t="s">
        <v>8355</v>
      </c>
      <c r="D188" s="271">
        <v>0</v>
      </c>
    </row>
    <row r="189" spans="1:4" ht="27.75" customHeight="1">
      <c r="A189" s="7" t="s">
        <v>8500</v>
      </c>
      <c r="B189" s="8">
        <v>3</v>
      </c>
      <c r="C189" s="8" t="s">
        <v>8346</v>
      </c>
      <c r="D189" s="271">
        <v>0</v>
      </c>
    </row>
    <row r="190" spans="1:4" ht="27.75" customHeight="1">
      <c r="A190" s="7" t="s">
        <v>8501</v>
      </c>
      <c r="B190" s="8">
        <v>3</v>
      </c>
      <c r="C190" s="8" t="s">
        <v>8352</v>
      </c>
      <c r="D190" s="271">
        <v>0</v>
      </c>
    </row>
    <row r="191" spans="1:4" ht="27.75" customHeight="1">
      <c r="A191" s="7" t="s">
        <v>8502</v>
      </c>
      <c r="B191" s="8">
        <v>3</v>
      </c>
      <c r="C191" s="8" t="s">
        <v>8352</v>
      </c>
      <c r="D191" s="271">
        <v>0</v>
      </c>
    </row>
    <row r="192" spans="1:4" ht="27.75" customHeight="1">
      <c r="A192" s="7" t="s">
        <v>8503</v>
      </c>
      <c r="B192" s="8">
        <v>3</v>
      </c>
      <c r="C192" s="8" t="s">
        <v>8342</v>
      </c>
      <c r="D192" s="271">
        <v>0</v>
      </c>
    </row>
    <row r="193" spans="1:4" ht="27.75" customHeight="1">
      <c r="A193" s="7" t="s">
        <v>8504</v>
      </c>
      <c r="B193" s="8">
        <v>3</v>
      </c>
      <c r="C193" s="8" t="s">
        <v>8354</v>
      </c>
      <c r="D193" s="271">
        <v>0</v>
      </c>
    </row>
    <row r="194" spans="1:4" ht="27.75" customHeight="1">
      <c r="A194" s="7" t="s">
        <v>8505</v>
      </c>
      <c r="B194" s="8">
        <v>3</v>
      </c>
      <c r="C194" s="8" t="s">
        <v>8343</v>
      </c>
      <c r="D194" s="271">
        <v>0</v>
      </c>
    </row>
    <row r="195" spans="1:4" ht="27.75" customHeight="1">
      <c r="A195" s="7" t="s">
        <v>8506</v>
      </c>
      <c r="B195" s="8">
        <v>3</v>
      </c>
      <c r="C195" s="8" t="s">
        <v>8358</v>
      </c>
      <c r="D195" s="271">
        <v>0</v>
      </c>
    </row>
    <row r="196" spans="1:4" ht="27.75" customHeight="1">
      <c r="A196" s="7" t="s">
        <v>8507</v>
      </c>
      <c r="B196" s="8">
        <v>3</v>
      </c>
      <c r="C196" s="8" t="s">
        <v>8331</v>
      </c>
      <c r="D196" s="271">
        <v>0</v>
      </c>
    </row>
    <row r="197" spans="1:4" ht="27.75" customHeight="1">
      <c r="A197" s="7" t="s">
        <v>8508</v>
      </c>
      <c r="B197" s="8">
        <v>3</v>
      </c>
      <c r="C197" s="8" t="s">
        <v>8357</v>
      </c>
      <c r="D197" s="271">
        <v>0</v>
      </c>
    </row>
    <row r="198" spans="1:4" ht="27.75" customHeight="1">
      <c r="A198" s="7" t="s">
        <v>8509</v>
      </c>
      <c r="B198" s="8">
        <v>3</v>
      </c>
      <c r="C198" s="8" t="s">
        <v>8358</v>
      </c>
      <c r="D198" s="271">
        <v>0</v>
      </c>
    </row>
    <row r="199" spans="1:4" ht="27.75" customHeight="1">
      <c r="A199" s="7" t="s">
        <v>8510</v>
      </c>
      <c r="B199" s="8">
        <v>3</v>
      </c>
      <c r="C199" s="8" t="s">
        <v>8347</v>
      </c>
      <c r="D199" s="271">
        <v>0</v>
      </c>
    </row>
    <row r="200" spans="1:4" ht="27.75" customHeight="1">
      <c r="A200" s="7" t="s">
        <v>8511</v>
      </c>
      <c r="B200" s="8">
        <v>3</v>
      </c>
      <c r="C200" s="8" t="s">
        <v>8341</v>
      </c>
      <c r="D200" s="271">
        <v>0</v>
      </c>
    </row>
    <row r="201" spans="1:4" ht="27.75" customHeight="1">
      <c r="A201" s="7" t="s">
        <v>8512</v>
      </c>
      <c r="B201" s="8">
        <v>3</v>
      </c>
      <c r="C201" s="8" t="s">
        <v>8363</v>
      </c>
      <c r="D201" s="271">
        <v>0</v>
      </c>
    </row>
    <row r="202" spans="1:4" ht="27.75" customHeight="1">
      <c r="A202" s="7" t="s">
        <v>8513</v>
      </c>
      <c r="B202" s="8">
        <v>3</v>
      </c>
      <c r="C202" s="8" t="s">
        <v>8345</v>
      </c>
      <c r="D202" s="271">
        <v>0</v>
      </c>
    </row>
    <row r="203" spans="1:4" ht="27.75" customHeight="1">
      <c r="A203" s="7" t="s">
        <v>8514</v>
      </c>
      <c r="B203" s="8">
        <v>3</v>
      </c>
      <c r="C203" s="8" t="s">
        <v>8366</v>
      </c>
      <c r="D203" s="271">
        <v>0</v>
      </c>
    </row>
    <row r="204" spans="1:4" ht="27.75" customHeight="1">
      <c r="A204" s="7" t="s">
        <v>8515</v>
      </c>
      <c r="B204" s="8">
        <v>3</v>
      </c>
      <c r="C204" s="8" t="s">
        <v>8363</v>
      </c>
      <c r="D204" s="271">
        <v>0</v>
      </c>
    </row>
    <row r="205" spans="1:4" ht="27.75" customHeight="1">
      <c r="A205" s="7" t="s">
        <v>8516</v>
      </c>
      <c r="B205" s="8">
        <v>3</v>
      </c>
      <c r="C205" s="8" t="s">
        <v>8343</v>
      </c>
      <c r="D205" s="271">
        <v>0</v>
      </c>
    </row>
    <row r="206" spans="1:4" ht="27.75" customHeight="1">
      <c r="A206" s="7" t="s">
        <v>8517</v>
      </c>
      <c r="B206" s="8">
        <v>3</v>
      </c>
      <c r="C206" s="8" t="s">
        <v>8336</v>
      </c>
      <c r="D206" s="271">
        <v>0</v>
      </c>
    </row>
    <row r="207" spans="1:4" ht="27.75" customHeight="1">
      <c r="A207" s="7" t="s">
        <v>8518</v>
      </c>
      <c r="B207" s="8">
        <v>3</v>
      </c>
      <c r="C207" s="8" t="s">
        <v>8363</v>
      </c>
      <c r="D207" s="271">
        <v>0</v>
      </c>
    </row>
    <row r="208" spans="1:4" ht="27.75" customHeight="1">
      <c r="A208" s="7" t="s">
        <v>8519</v>
      </c>
      <c r="B208" s="8">
        <v>3</v>
      </c>
      <c r="C208" s="8" t="s">
        <v>8357</v>
      </c>
      <c r="D208" s="271">
        <v>0</v>
      </c>
    </row>
    <row r="209" spans="1:4" ht="27.75" customHeight="1">
      <c r="A209" s="7" t="s">
        <v>8520</v>
      </c>
      <c r="B209" s="8">
        <v>3</v>
      </c>
      <c r="C209" s="8" t="s">
        <v>8357</v>
      </c>
      <c r="D209" s="271">
        <v>0</v>
      </c>
    </row>
    <row r="210" spans="1:4" ht="27.75" customHeight="1">
      <c r="A210" s="7" t="s">
        <v>8521</v>
      </c>
      <c r="B210" s="8">
        <v>3</v>
      </c>
      <c r="C210" s="8" t="s">
        <v>8343</v>
      </c>
      <c r="D210" s="271">
        <v>0</v>
      </c>
    </row>
    <row r="211" spans="1:4" ht="27.75" customHeight="1">
      <c r="A211" s="7" t="s">
        <v>8522</v>
      </c>
      <c r="B211" s="8">
        <v>3</v>
      </c>
      <c r="C211" s="8" t="s">
        <v>8333</v>
      </c>
      <c r="D211" s="271">
        <v>0</v>
      </c>
    </row>
    <row r="212" spans="1:4" ht="27.75" customHeight="1">
      <c r="A212" s="7" t="s">
        <v>8523</v>
      </c>
      <c r="B212" s="8">
        <v>3</v>
      </c>
      <c r="C212" s="8" t="s">
        <v>8334</v>
      </c>
      <c r="D212" s="271">
        <v>0</v>
      </c>
    </row>
    <row r="213" spans="1:4" ht="27.75" customHeight="1">
      <c r="A213" s="7" t="s">
        <v>8524</v>
      </c>
      <c r="B213" s="8">
        <v>3</v>
      </c>
      <c r="C213" s="8" t="s">
        <v>8353</v>
      </c>
      <c r="D213" s="271">
        <v>0</v>
      </c>
    </row>
    <row r="214" spans="1:4" ht="27.75" customHeight="1">
      <c r="A214" s="7" t="s">
        <v>8525</v>
      </c>
      <c r="B214" s="8">
        <v>3</v>
      </c>
      <c r="C214" s="8" t="s">
        <v>8367</v>
      </c>
      <c r="D214" s="271">
        <v>0</v>
      </c>
    </row>
    <row r="215" spans="1:4" ht="27.75" customHeight="1">
      <c r="A215" s="7" t="s">
        <v>8526</v>
      </c>
      <c r="B215" s="8">
        <v>3</v>
      </c>
      <c r="C215" s="8" t="s">
        <v>8340</v>
      </c>
      <c r="D215" s="271">
        <v>0</v>
      </c>
    </row>
    <row r="216" spans="1:4" ht="27.75" customHeight="1">
      <c r="A216" s="7" t="s">
        <v>8527</v>
      </c>
      <c r="B216" s="8">
        <v>3</v>
      </c>
      <c r="C216" s="8" t="s">
        <v>8356</v>
      </c>
      <c r="D216" s="271">
        <v>0</v>
      </c>
    </row>
    <row r="217" spans="1:4" ht="27.75" customHeight="1">
      <c r="A217" s="7" t="s">
        <v>8528</v>
      </c>
      <c r="B217" s="8">
        <v>3</v>
      </c>
      <c r="C217" s="8" t="s">
        <v>8354</v>
      </c>
      <c r="D217" s="271">
        <v>0</v>
      </c>
    </row>
    <row r="218" spans="1:4" ht="27.75" customHeight="1">
      <c r="A218" s="7" t="s">
        <v>8529</v>
      </c>
      <c r="B218" s="8">
        <v>3</v>
      </c>
      <c r="C218" s="8" t="s">
        <v>8353</v>
      </c>
      <c r="D218" s="271">
        <v>0</v>
      </c>
    </row>
    <row r="219" spans="1:4" ht="27.75" customHeight="1">
      <c r="A219" s="7" t="s">
        <v>8530</v>
      </c>
      <c r="B219" s="8">
        <v>3</v>
      </c>
      <c r="C219" s="8" t="s">
        <v>8330</v>
      </c>
      <c r="D219" s="271">
        <v>0</v>
      </c>
    </row>
    <row r="220" spans="1:4" ht="27.75" customHeight="1">
      <c r="A220" s="7" t="s">
        <v>8531</v>
      </c>
      <c r="B220" s="8">
        <v>3</v>
      </c>
      <c r="C220" s="8" t="s">
        <v>8348</v>
      </c>
      <c r="D220" s="271">
        <v>0</v>
      </c>
    </row>
    <row r="221" spans="1:4" ht="27.75" customHeight="1">
      <c r="A221" s="7" t="s">
        <v>8532</v>
      </c>
      <c r="B221" s="8">
        <v>3</v>
      </c>
      <c r="C221" s="8" t="s">
        <v>8338</v>
      </c>
      <c r="D221" s="271">
        <v>0</v>
      </c>
    </row>
    <row r="222" spans="1:4" ht="27.75" customHeight="1">
      <c r="A222" s="7" t="s">
        <v>8533</v>
      </c>
      <c r="B222" s="8">
        <v>3</v>
      </c>
      <c r="C222" s="8" t="s">
        <v>8336</v>
      </c>
      <c r="D222" s="271">
        <v>0</v>
      </c>
    </row>
    <row r="223" spans="1:4" ht="27.75" customHeight="1">
      <c r="A223" s="7" t="s">
        <v>8534</v>
      </c>
      <c r="B223" s="8">
        <v>3</v>
      </c>
      <c r="C223" s="8" t="s">
        <v>8339</v>
      </c>
      <c r="D223" s="271">
        <v>0</v>
      </c>
    </row>
    <row r="224" spans="1:4" ht="27.75" customHeight="1">
      <c r="A224" s="7" t="s">
        <v>8535</v>
      </c>
      <c r="B224" s="8">
        <v>3</v>
      </c>
      <c r="C224" s="8" t="s">
        <v>8345</v>
      </c>
      <c r="D224" s="271">
        <v>0</v>
      </c>
    </row>
    <row r="225" spans="1:4" ht="27.75" customHeight="1">
      <c r="A225" s="7" t="s">
        <v>8536</v>
      </c>
      <c r="B225" s="8">
        <v>3</v>
      </c>
      <c r="C225" s="8" t="s">
        <v>8333</v>
      </c>
      <c r="D225" s="271">
        <v>0</v>
      </c>
    </row>
    <row r="226" spans="1:4" ht="27.75" customHeight="1">
      <c r="A226" s="7" t="s">
        <v>8537</v>
      </c>
      <c r="B226" s="8">
        <v>3</v>
      </c>
      <c r="C226" s="8" t="s">
        <v>8353</v>
      </c>
      <c r="D226" s="271">
        <v>0</v>
      </c>
    </row>
    <row r="227" spans="1:4" ht="27.75" customHeight="1">
      <c r="A227" s="7" t="s">
        <v>8538</v>
      </c>
      <c r="B227" s="8">
        <v>3</v>
      </c>
      <c r="C227" s="8" t="s">
        <v>8363</v>
      </c>
      <c r="D227" s="271">
        <v>0</v>
      </c>
    </row>
    <row r="228" spans="1:4" ht="27.75" customHeight="1">
      <c r="A228" s="7" t="s">
        <v>8539</v>
      </c>
      <c r="B228" s="8">
        <v>3</v>
      </c>
      <c r="C228" s="8" t="s">
        <v>8367</v>
      </c>
      <c r="D228" s="271">
        <v>0</v>
      </c>
    </row>
    <row r="229" spans="1:4" ht="27.75" customHeight="1">
      <c r="A229" s="7" t="s">
        <v>8540</v>
      </c>
      <c r="B229" s="8">
        <v>3</v>
      </c>
      <c r="C229" s="8" t="s">
        <v>8336</v>
      </c>
      <c r="D229" s="271">
        <v>0</v>
      </c>
    </row>
    <row r="230" spans="1:4" ht="27.75" customHeight="1">
      <c r="A230" s="7" t="s">
        <v>8541</v>
      </c>
      <c r="B230" s="8">
        <v>3</v>
      </c>
      <c r="C230" s="8" t="s">
        <v>8364</v>
      </c>
      <c r="D230" s="271">
        <v>0</v>
      </c>
    </row>
    <row r="231" spans="1:4" ht="27.75" customHeight="1">
      <c r="A231" s="7" t="s">
        <v>8542</v>
      </c>
      <c r="B231" s="8">
        <v>3</v>
      </c>
      <c r="C231" s="8" t="s">
        <v>8335</v>
      </c>
      <c r="D231" s="271">
        <v>0</v>
      </c>
    </row>
    <row r="232" spans="1:4" ht="27.75" customHeight="1">
      <c r="A232" s="7" t="s">
        <v>8543</v>
      </c>
      <c r="B232" s="8">
        <v>3</v>
      </c>
      <c r="C232" s="8" t="s">
        <v>8334</v>
      </c>
      <c r="D232" s="271">
        <v>0</v>
      </c>
    </row>
    <row r="233" spans="1:4" ht="27.75" customHeight="1">
      <c r="A233" s="7" t="s">
        <v>8544</v>
      </c>
      <c r="B233" s="8">
        <v>3</v>
      </c>
      <c r="C233" s="8" t="s">
        <v>8363</v>
      </c>
      <c r="D233" s="271">
        <v>0</v>
      </c>
    </row>
    <row r="234" spans="1:4" ht="27.75" customHeight="1">
      <c r="A234" s="7" t="s">
        <v>8545</v>
      </c>
      <c r="B234" s="8">
        <v>3</v>
      </c>
      <c r="C234" s="8" t="s">
        <v>8343</v>
      </c>
      <c r="D234" s="271">
        <v>0</v>
      </c>
    </row>
    <row r="235" spans="1:4" ht="27.75" customHeight="1">
      <c r="A235" s="7" t="s">
        <v>8546</v>
      </c>
      <c r="B235" s="8">
        <v>3</v>
      </c>
      <c r="C235" s="8" t="s">
        <v>8336</v>
      </c>
      <c r="D235" s="271">
        <v>0</v>
      </c>
    </row>
    <row r="236" spans="1:4" ht="27.75" customHeight="1">
      <c r="A236" s="7" t="s">
        <v>8547</v>
      </c>
      <c r="B236" s="8">
        <v>3</v>
      </c>
      <c r="C236" s="8" t="s">
        <v>8332</v>
      </c>
      <c r="D236" s="271">
        <v>0.87136009876800002</v>
      </c>
    </row>
    <row r="237" spans="1:4" ht="27.75" customHeight="1">
      <c r="A237" s="7" t="s">
        <v>8548</v>
      </c>
      <c r="B237" s="8">
        <v>3</v>
      </c>
      <c r="C237" s="8" t="s">
        <v>8335</v>
      </c>
      <c r="D237" s="271">
        <v>0</v>
      </c>
    </row>
    <row r="238" spans="1:4" ht="27.75" customHeight="1">
      <c r="A238" s="7" t="s">
        <v>8549</v>
      </c>
      <c r="B238" s="8">
        <v>3</v>
      </c>
      <c r="C238" s="8" t="s">
        <v>8365</v>
      </c>
      <c r="D238" s="271">
        <v>0</v>
      </c>
    </row>
    <row r="239" spans="1:4" ht="27.75" customHeight="1">
      <c r="A239" s="7" t="s">
        <v>8550</v>
      </c>
      <c r="B239" s="8">
        <v>3</v>
      </c>
      <c r="C239" s="8" t="s">
        <v>8339</v>
      </c>
      <c r="D239" s="271">
        <v>0</v>
      </c>
    </row>
    <row r="240" spans="1:4" ht="27.75" customHeight="1">
      <c r="A240" s="7" t="s">
        <v>8551</v>
      </c>
      <c r="B240" s="8">
        <v>3</v>
      </c>
      <c r="C240" s="8" t="s">
        <v>8366</v>
      </c>
      <c r="D240" s="271">
        <v>0.43902259177000003</v>
      </c>
    </row>
    <row r="241" spans="1:4" ht="27.75" customHeight="1">
      <c r="A241" s="7" t="s">
        <v>8552</v>
      </c>
      <c r="B241" s="8">
        <v>3</v>
      </c>
      <c r="C241" s="8" t="s">
        <v>8352</v>
      </c>
      <c r="D241" s="271">
        <v>0</v>
      </c>
    </row>
    <row r="242" spans="1:4" ht="27.75" customHeight="1">
      <c r="A242" s="7" t="s">
        <v>8553</v>
      </c>
      <c r="B242" s="8">
        <v>3</v>
      </c>
      <c r="C242" s="8" t="s">
        <v>8346</v>
      </c>
      <c r="D242" s="271">
        <v>0</v>
      </c>
    </row>
    <row r="243" spans="1:4" ht="27.75" customHeight="1">
      <c r="A243" s="7" t="s">
        <v>8554</v>
      </c>
      <c r="B243" s="8">
        <v>3</v>
      </c>
      <c r="C243" s="8" t="s">
        <v>8363</v>
      </c>
      <c r="D243" s="271">
        <v>0</v>
      </c>
    </row>
    <row r="244" spans="1:4" ht="27.75" customHeight="1">
      <c r="A244" s="7" t="s">
        <v>8555</v>
      </c>
      <c r="B244" s="8">
        <v>3</v>
      </c>
      <c r="C244" s="8" t="s">
        <v>8355</v>
      </c>
      <c r="D244" s="271">
        <v>0</v>
      </c>
    </row>
    <row r="245" spans="1:4" ht="27.75" customHeight="1">
      <c r="A245" s="7" t="s">
        <v>8556</v>
      </c>
      <c r="B245" s="8">
        <v>3</v>
      </c>
      <c r="C245" s="8" t="s">
        <v>8355</v>
      </c>
      <c r="D245" s="271">
        <v>0</v>
      </c>
    </row>
    <row r="246" spans="1:4" ht="27.75" customHeight="1">
      <c r="A246" s="7" t="s">
        <v>8557</v>
      </c>
      <c r="B246" s="8">
        <v>3</v>
      </c>
      <c r="C246" s="8" t="s">
        <v>8355</v>
      </c>
      <c r="D246" s="271">
        <v>0</v>
      </c>
    </row>
    <row r="247" spans="1:4" ht="27.75" customHeight="1">
      <c r="A247" s="7" t="s">
        <v>8558</v>
      </c>
      <c r="B247" s="8">
        <v>3</v>
      </c>
      <c r="C247" s="8" t="s">
        <v>8336</v>
      </c>
      <c r="D247" s="271">
        <v>0</v>
      </c>
    </row>
    <row r="248" spans="1:4" ht="27.75" customHeight="1">
      <c r="A248" s="7" t="s">
        <v>8559</v>
      </c>
      <c r="B248" s="8">
        <v>3</v>
      </c>
      <c r="C248" s="8" t="s">
        <v>8347</v>
      </c>
      <c r="D248" s="271">
        <v>0</v>
      </c>
    </row>
    <row r="249" spans="1:4" ht="27.75" customHeight="1">
      <c r="A249" s="7" t="s">
        <v>8560</v>
      </c>
      <c r="B249" s="8">
        <v>3</v>
      </c>
      <c r="C249" s="8" t="s">
        <v>8345</v>
      </c>
      <c r="D249" s="271">
        <v>0</v>
      </c>
    </row>
    <row r="250" spans="1:4" ht="27.75" customHeight="1">
      <c r="A250" s="7" t="s">
        <v>8561</v>
      </c>
      <c r="B250" s="8">
        <v>3</v>
      </c>
      <c r="C250" s="8" t="s">
        <v>8366</v>
      </c>
      <c r="D250" s="271">
        <v>0</v>
      </c>
    </row>
    <row r="251" spans="1:4" ht="27.75" customHeight="1">
      <c r="A251" s="7" t="s">
        <v>8562</v>
      </c>
      <c r="B251" s="8">
        <v>3</v>
      </c>
      <c r="C251" s="8" t="s">
        <v>8355</v>
      </c>
      <c r="D251" s="271">
        <v>0</v>
      </c>
    </row>
    <row r="252" spans="1:4" ht="27.75" customHeight="1">
      <c r="A252" s="7" t="s">
        <v>8563</v>
      </c>
      <c r="B252" s="8">
        <v>3</v>
      </c>
      <c r="C252" s="8" t="s">
        <v>8336</v>
      </c>
      <c r="D252" s="271">
        <v>0</v>
      </c>
    </row>
    <row r="253" spans="1:4" ht="27.75" customHeight="1">
      <c r="A253" s="7" t="s">
        <v>8564</v>
      </c>
      <c r="B253" s="8">
        <v>3</v>
      </c>
      <c r="C253" s="8" t="s">
        <v>8358</v>
      </c>
      <c r="D253" s="271">
        <v>0</v>
      </c>
    </row>
    <row r="254" spans="1:4" ht="27.75" customHeight="1">
      <c r="A254" s="7" t="s">
        <v>8565</v>
      </c>
      <c r="B254" s="8">
        <v>3</v>
      </c>
      <c r="C254" s="8" t="s">
        <v>8339</v>
      </c>
      <c r="D254" s="271">
        <v>0</v>
      </c>
    </row>
    <row r="255" spans="1:4" ht="27.75" customHeight="1">
      <c r="A255" s="7" t="s">
        <v>8566</v>
      </c>
      <c r="B255" s="8">
        <v>3</v>
      </c>
      <c r="C255" s="8" t="s">
        <v>8364</v>
      </c>
      <c r="D255" s="271">
        <v>0</v>
      </c>
    </row>
    <row r="256" spans="1:4" ht="27.75" customHeight="1">
      <c r="A256" s="7" t="s">
        <v>8567</v>
      </c>
      <c r="B256" s="8">
        <v>3</v>
      </c>
      <c r="C256" s="8" t="s">
        <v>8343</v>
      </c>
      <c r="D256" s="271">
        <v>0</v>
      </c>
    </row>
    <row r="257" spans="1:4" ht="27.75" customHeight="1">
      <c r="A257" s="7" t="s">
        <v>8568</v>
      </c>
      <c r="B257" s="8">
        <v>3</v>
      </c>
      <c r="C257" s="8" t="s">
        <v>8365</v>
      </c>
      <c r="D257" s="271">
        <v>0</v>
      </c>
    </row>
    <row r="258" spans="1:4" ht="27.75" customHeight="1">
      <c r="A258" s="7" t="s">
        <v>8569</v>
      </c>
      <c r="B258" s="8">
        <v>3</v>
      </c>
      <c r="C258" s="8" t="s">
        <v>8360</v>
      </c>
      <c r="D258" s="271">
        <v>0</v>
      </c>
    </row>
    <row r="259" spans="1:4" ht="27.75" customHeight="1">
      <c r="A259" s="7" t="s">
        <v>8570</v>
      </c>
      <c r="B259" s="8">
        <v>3</v>
      </c>
      <c r="C259" s="8" t="s">
        <v>8359</v>
      </c>
      <c r="D259" s="271">
        <v>2.2928246249800002</v>
      </c>
    </row>
    <row r="260" spans="1:4" ht="27.75" customHeight="1">
      <c r="A260" s="7" t="s">
        <v>8571</v>
      </c>
      <c r="B260" s="8">
        <v>3</v>
      </c>
      <c r="C260" s="8" t="s">
        <v>8353</v>
      </c>
      <c r="D260" s="271">
        <v>0</v>
      </c>
    </row>
    <row r="261" spans="1:4" ht="27.75" customHeight="1">
      <c r="A261" s="7" t="s">
        <v>8572</v>
      </c>
      <c r="B261" s="8">
        <v>3</v>
      </c>
      <c r="C261" s="8" t="s">
        <v>8336</v>
      </c>
      <c r="D261" s="271">
        <v>0</v>
      </c>
    </row>
    <row r="262" spans="1:4" ht="27.75" customHeight="1">
      <c r="A262" s="7" t="s">
        <v>8573</v>
      </c>
      <c r="B262" s="8">
        <v>3</v>
      </c>
      <c r="C262" s="8" t="s">
        <v>8347</v>
      </c>
      <c r="D262" s="271">
        <v>0</v>
      </c>
    </row>
    <row r="263" spans="1:4" ht="27.75" customHeight="1">
      <c r="A263" s="7" t="s">
        <v>8574</v>
      </c>
      <c r="B263" s="8">
        <v>3</v>
      </c>
      <c r="C263" s="8" t="s">
        <v>8341</v>
      </c>
      <c r="D263" s="271">
        <v>0</v>
      </c>
    </row>
    <row r="264" spans="1:4" ht="27.75" customHeight="1">
      <c r="A264" s="7" t="s">
        <v>8575</v>
      </c>
      <c r="B264" s="8">
        <v>3</v>
      </c>
      <c r="C264" s="8" t="s">
        <v>8353</v>
      </c>
      <c r="D264" s="271">
        <v>0</v>
      </c>
    </row>
    <row r="265" spans="1:4" ht="27.75" customHeight="1">
      <c r="A265" s="7" t="s">
        <v>8576</v>
      </c>
      <c r="B265" s="8">
        <v>3</v>
      </c>
      <c r="C265" s="8" t="s">
        <v>8350</v>
      </c>
      <c r="D265" s="271">
        <v>0</v>
      </c>
    </row>
    <row r="266" spans="1:4" ht="27.75" customHeight="1">
      <c r="A266" s="7" t="s">
        <v>8577</v>
      </c>
      <c r="B266" s="8">
        <v>3</v>
      </c>
      <c r="C266" s="8" t="s">
        <v>8335</v>
      </c>
      <c r="D266" s="271">
        <v>0</v>
      </c>
    </row>
    <row r="267" spans="1:4" ht="27.75" customHeight="1">
      <c r="A267" s="7" t="s">
        <v>8578</v>
      </c>
      <c r="B267" s="8">
        <v>3</v>
      </c>
      <c r="C267" s="8" t="s">
        <v>8340</v>
      </c>
      <c r="D267" s="271">
        <v>0</v>
      </c>
    </row>
    <row r="268" spans="1:4" ht="27.75" customHeight="1">
      <c r="A268" s="7" t="s">
        <v>8579</v>
      </c>
      <c r="B268" s="8">
        <v>3</v>
      </c>
      <c r="C268" s="8" t="s">
        <v>8350</v>
      </c>
      <c r="D268" s="271">
        <v>0</v>
      </c>
    </row>
    <row r="269" spans="1:4" ht="27.75" customHeight="1">
      <c r="A269" s="7" t="s">
        <v>8580</v>
      </c>
      <c r="B269" s="8">
        <v>3</v>
      </c>
      <c r="C269" s="8" t="s">
        <v>8359</v>
      </c>
      <c r="D269" s="271">
        <v>0</v>
      </c>
    </row>
    <row r="270" spans="1:4" ht="27.75" customHeight="1">
      <c r="A270" s="7" t="s">
        <v>8581</v>
      </c>
      <c r="B270" s="8">
        <v>3</v>
      </c>
      <c r="C270" s="8" t="s">
        <v>8336</v>
      </c>
      <c r="D270" s="271">
        <v>0</v>
      </c>
    </row>
    <row r="271" spans="1:4" ht="27.75" customHeight="1">
      <c r="A271" s="7" t="s">
        <v>8582</v>
      </c>
      <c r="B271" s="8">
        <v>3</v>
      </c>
      <c r="C271" s="8" t="s">
        <v>8366</v>
      </c>
      <c r="D271" s="271">
        <v>0</v>
      </c>
    </row>
    <row r="272" spans="1:4" ht="27.75" customHeight="1">
      <c r="A272" s="7" t="s">
        <v>8583</v>
      </c>
      <c r="B272" s="8">
        <v>3</v>
      </c>
      <c r="C272" s="8" t="s">
        <v>8362</v>
      </c>
      <c r="D272" s="271">
        <v>0</v>
      </c>
    </row>
    <row r="273" spans="1:4" ht="27.75" customHeight="1">
      <c r="A273" s="7" t="s">
        <v>8584</v>
      </c>
      <c r="B273" s="8">
        <v>3</v>
      </c>
      <c r="C273" s="8" t="s">
        <v>8352</v>
      </c>
      <c r="D273" s="271">
        <v>0</v>
      </c>
    </row>
    <row r="274" spans="1:4" ht="27.75" customHeight="1">
      <c r="A274" s="7" t="s">
        <v>8585</v>
      </c>
      <c r="B274" s="8">
        <v>3</v>
      </c>
      <c r="C274" s="8" t="s">
        <v>8331</v>
      </c>
      <c r="D274" s="271">
        <v>0</v>
      </c>
    </row>
    <row r="275" spans="1:4" ht="27.75" customHeight="1">
      <c r="A275" s="7" t="s">
        <v>8586</v>
      </c>
      <c r="B275" s="8">
        <v>3</v>
      </c>
      <c r="C275" s="8" t="s">
        <v>8353</v>
      </c>
      <c r="D275" s="271">
        <v>0</v>
      </c>
    </row>
    <row r="276" spans="1:4" ht="27.75" customHeight="1">
      <c r="A276" s="7" t="s">
        <v>8587</v>
      </c>
      <c r="B276" s="8">
        <v>3</v>
      </c>
      <c r="C276" s="8" t="s">
        <v>8339</v>
      </c>
      <c r="D276" s="271">
        <v>0</v>
      </c>
    </row>
    <row r="277" spans="1:4" ht="27.75" customHeight="1">
      <c r="A277" s="7" t="s">
        <v>8588</v>
      </c>
      <c r="B277" s="8">
        <v>3</v>
      </c>
      <c r="C277" s="8" t="s">
        <v>8363</v>
      </c>
      <c r="D277" s="271">
        <v>0</v>
      </c>
    </row>
    <row r="278" spans="1:4" ht="27.75" customHeight="1">
      <c r="A278" s="7" t="s">
        <v>8589</v>
      </c>
      <c r="B278" s="8">
        <v>3</v>
      </c>
      <c r="C278" s="8" t="s">
        <v>8338</v>
      </c>
      <c r="D278" s="271">
        <v>0</v>
      </c>
    </row>
    <row r="279" spans="1:4" ht="27.75" customHeight="1">
      <c r="A279" s="7" t="s">
        <v>8590</v>
      </c>
      <c r="B279" s="8">
        <v>3</v>
      </c>
      <c r="C279" s="8" t="s">
        <v>8364</v>
      </c>
      <c r="D279" s="271">
        <v>0</v>
      </c>
    </row>
    <row r="280" spans="1:4" ht="27.75" customHeight="1">
      <c r="A280" s="7" t="s">
        <v>8591</v>
      </c>
      <c r="B280" s="8">
        <v>3</v>
      </c>
      <c r="C280" s="8" t="s">
        <v>8353</v>
      </c>
      <c r="D280" s="271">
        <v>0</v>
      </c>
    </row>
    <row r="281" spans="1:4" ht="27.75" customHeight="1">
      <c r="A281" s="7" t="s">
        <v>8592</v>
      </c>
      <c r="B281" s="8">
        <v>3</v>
      </c>
      <c r="C281" s="8" t="s">
        <v>8364</v>
      </c>
      <c r="D281" s="271">
        <v>0</v>
      </c>
    </row>
    <row r="282" spans="1:4" ht="27.75" customHeight="1">
      <c r="A282" s="7" t="s">
        <v>8593</v>
      </c>
      <c r="B282" s="8">
        <v>3</v>
      </c>
      <c r="C282" s="8" t="s">
        <v>8353</v>
      </c>
      <c r="D282" s="271">
        <v>0</v>
      </c>
    </row>
    <row r="283" spans="1:4" ht="27.75" customHeight="1">
      <c r="A283" s="7" t="s">
        <v>8594</v>
      </c>
      <c r="B283" s="8">
        <v>3</v>
      </c>
      <c r="C283" s="8" t="s">
        <v>8341</v>
      </c>
      <c r="D283" s="271">
        <v>0</v>
      </c>
    </row>
    <row r="284" spans="1:4" ht="27.75" customHeight="1">
      <c r="A284" s="7" t="s">
        <v>8595</v>
      </c>
      <c r="B284" s="8">
        <v>3</v>
      </c>
      <c r="C284" s="8" t="s">
        <v>8364</v>
      </c>
      <c r="D284" s="271">
        <v>0</v>
      </c>
    </row>
    <row r="285" spans="1:4" ht="27.75" customHeight="1">
      <c r="A285" s="7" t="s">
        <v>8596</v>
      </c>
      <c r="B285" s="8">
        <v>3</v>
      </c>
      <c r="C285" s="8" t="s">
        <v>8343</v>
      </c>
      <c r="D285" s="271">
        <v>5.0257085697599999</v>
      </c>
    </row>
    <row r="286" spans="1:4" ht="27.75" customHeight="1">
      <c r="A286" s="7" t="s">
        <v>8597</v>
      </c>
      <c r="B286" s="8">
        <v>3</v>
      </c>
      <c r="C286" s="8" t="s">
        <v>8364</v>
      </c>
      <c r="D286" s="271">
        <v>0</v>
      </c>
    </row>
    <row r="287" spans="1:4" ht="27.75" customHeight="1">
      <c r="A287" s="7" t="s">
        <v>8598</v>
      </c>
      <c r="B287" s="8">
        <v>3</v>
      </c>
      <c r="C287" s="8" t="s">
        <v>8353</v>
      </c>
      <c r="D287" s="271">
        <v>0</v>
      </c>
    </row>
    <row r="288" spans="1:4" ht="27.75" customHeight="1">
      <c r="A288" s="7" t="s">
        <v>8599</v>
      </c>
      <c r="B288" s="8">
        <v>3</v>
      </c>
      <c r="C288" s="8" t="s">
        <v>8364</v>
      </c>
      <c r="D288" s="271">
        <v>0</v>
      </c>
    </row>
    <row r="289" spans="1:4" ht="27.75" customHeight="1">
      <c r="A289" s="7" t="s">
        <v>8600</v>
      </c>
      <c r="B289" s="8">
        <v>3</v>
      </c>
      <c r="C289" s="8" t="s">
        <v>8341</v>
      </c>
      <c r="D289" s="271">
        <v>0</v>
      </c>
    </row>
    <row r="290" spans="1:4" ht="27.75" customHeight="1">
      <c r="A290" s="7" t="s">
        <v>8601</v>
      </c>
      <c r="B290" s="8">
        <v>3</v>
      </c>
      <c r="C290" s="8" t="s">
        <v>8363</v>
      </c>
      <c r="D290" s="271">
        <v>0</v>
      </c>
    </row>
    <row r="291" spans="1:4" ht="27.75" customHeight="1">
      <c r="A291" s="7" t="s">
        <v>8602</v>
      </c>
      <c r="B291" s="8">
        <v>3</v>
      </c>
      <c r="C291" s="8" t="s">
        <v>8363</v>
      </c>
      <c r="D291" s="271">
        <v>3.3314551959699998</v>
      </c>
    </row>
    <row r="292" spans="1:4" ht="27.75" customHeight="1">
      <c r="A292" s="7" t="s">
        <v>8603</v>
      </c>
      <c r="B292" s="8">
        <v>3</v>
      </c>
      <c r="C292" s="8" t="s">
        <v>8353</v>
      </c>
      <c r="D292" s="271">
        <v>7.5707577159700001</v>
      </c>
    </row>
    <row r="293" spans="1:4" ht="27.75" customHeight="1">
      <c r="A293" s="7" t="s">
        <v>8604</v>
      </c>
      <c r="B293" s="8">
        <v>3</v>
      </c>
      <c r="C293" s="8" t="s">
        <v>8364</v>
      </c>
      <c r="D293" s="271">
        <v>0</v>
      </c>
    </row>
    <row r="294" spans="1:4" ht="27.75" customHeight="1">
      <c r="A294" s="7" t="s">
        <v>8605</v>
      </c>
      <c r="B294" s="8">
        <v>3</v>
      </c>
      <c r="C294" s="8" t="s">
        <v>8364</v>
      </c>
      <c r="D294" s="271">
        <v>0</v>
      </c>
    </row>
    <row r="295" spans="1:4" ht="27.75" customHeight="1">
      <c r="A295" s="7" t="s">
        <v>8606</v>
      </c>
      <c r="B295" s="8">
        <v>3</v>
      </c>
      <c r="C295" s="8" t="s">
        <v>8364</v>
      </c>
      <c r="D295" s="271">
        <v>0</v>
      </c>
    </row>
    <row r="296" spans="1:4" ht="27.75" customHeight="1">
      <c r="A296" s="7" t="s">
        <v>8607</v>
      </c>
      <c r="B296" s="8">
        <v>3</v>
      </c>
      <c r="C296" s="8" t="s">
        <v>8353</v>
      </c>
      <c r="D296" s="271">
        <v>0</v>
      </c>
    </row>
    <row r="297" spans="1:4" ht="27.75" customHeight="1">
      <c r="A297" s="7" t="s">
        <v>8608</v>
      </c>
      <c r="B297" s="8">
        <v>3</v>
      </c>
      <c r="C297" s="8" t="s">
        <v>8353</v>
      </c>
      <c r="D297" s="271">
        <v>0</v>
      </c>
    </row>
    <row r="298" spans="1:4" ht="27.75" customHeight="1">
      <c r="A298" s="7" t="s">
        <v>8609</v>
      </c>
      <c r="B298" s="8">
        <v>3</v>
      </c>
      <c r="C298" s="8" t="s">
        <v>8330</v>
      </c>
      <c r="D298" s="271">
        <v>0</v>
      </c>
    </row>
    <row r="299" spans="1:4" ht="27.75" customHeight="1">
      <c r="A299" s="7" t="s">
        <v>8610</v>
      </c>
      <c r="B299" s="8">
        <v>3</v>
      </c>
      <c r="C299" s="8" t="s">
        <v>8341</v>
      </c>
      <c r="D299" s="271">
        <v>0</v>
      </c>
    </row>
    <row r="300" spans="1:4" ht="27.75" customHeight="1">
      <c r="A300" s="7" t="s">
        <v>8611</v>
      </c>
      <c r="B300" s="8">
        <v>3</v>
      </c>
      <c r="C300" s="8" t="s">
        <v>8343</v>
      </c>
      <c r="D300" s="271">
        <v>0</v>
      </c>
    </row>
    <row r="301" spans="1:4" ht="27.75" customHeight="1">
      <c r="A301" s="7" t="s">
        <v>8612</v>
      </c>
      <c r="B301" s="8">
        <v>3</v>
      </c>
      <c r="C301" s="8" t="s">
        <v>8353</v>
      </c>
      <c r="D301" s="271">
        <v>0</v>
      </c>
    </row>
    <row r="302" spans="1:4" ht="27.75" customHeight="1">
      <c r="A302" s="7" t="s">
        <v>8613</v>
      </c>
      <c r="B302" s="8">
        <v>3</v>
      </c>
      <c r="C302" s="8" t="s">
        <v>8353</v>
      </c>
      <c r="D302" s="271">
        <v>3.6173332812200001</v>
      </c>
    </row>
    <row r="303" spans="1:4" ht="27.75" customHeight="1">
      <c r="A303" s="7" t="s">
        <v>8614</v>
      </c>
      <c r="B303" s="8">
        <v>3</v>
      </c>
      <c r="C303" s="8" t="s">
        <v>8347</v>
      </c>
      <c r="D303" s="271">
        <v>0</v>
      </c>
    </row>
    <row r="304" spans="1:4" ht="27.75" customHeight="1">
      <c r="A304" s="7" t="s">
        <v>8615</v>
      </c>
      <c r="B304" s="8">
        <v>3</v>
      </c>
      <c r="C304" s="8" t="s">
        <v>8336</v>
      </c>
      <c r="D304" s="271">
        <v>0</v>
      </c>
    </row>
    <row r="305" spans="1:4" ht="27.75" customHeight="1">
      <c r="A305" s="7" t="s">
        <v>8616</v>
      </c>
      <c r="B305" s="8">
        <v>3</v>
      </c>
      <c r="C305" s="8" t="s">
        <v>8336</v>
      </c>
      <c r="D305" s="271">
        <v>0</v>
      </c>
    </row>
    <row r="306" spans="1:4" ht="27.75" customHeight="1">
      <c r="A306" s="7" t="s">
        <v>8617</v>
      </c>
      <c r="B306" s="8">
        <v>3</v>
      </c>
      <c r="C306" s="8" t="s">
        <v>8331</v>
      </c>
      <c r="D306" s="271">
        <v>0</v>
      </c>
    </row>
    <row r="307" spans="1:4" ht="27.75" customHeight="1">
      <c r="A307" s="7" t="s">
        <v>8618</v>
      </c>
      <c r="B307" s="8">
        <v>3</v>
      </c>
      <c r="C307" s="8" t="s">
        <v>8358</v>
      </c>
      <c r="D307" s="271">
        <v>0</v>
      </c>
    </row>
    <row r="308" spans="1:4" ht="27.75" customHeight="1">
      <c r="A308" s="7" t="s">
        <v>8619</v>
      </c>
      <c r="B308" s="8">
        <v>3</v>
      </c>
      <c r="C308" s="8" t="s">
        <v>8335</v>
      </c>
      <c r="D308" s="271">
        <v>0</v>
      </c>
    </row>
    <row r="309" spans="1:4" ht="27.75" customHeight="1">
      <c r="A309" s="7" t="s">
        <v>8620</v>
      </c>
      <c r="B309" s="8">
        <v>3</v>
      </c>
      <c r="C309" s="8" t="s">
        <v>8330</v>
      </c>
      <c r="D309" s="271">
        <v>0</v>
      </c>
    </row>
    <row r="310" spans="1:4" ht="27.75" customHeight="1">
      <c r="A310" s="7" t="s">
        <v>8621</v>
      </c>
      <c r="B310" s="8">
        <v>3</v>
      </c>
      <c r="C310" s="8" t="s">
        <v>8363</v>
      </c>
      <c r="D310" s="271">
        <v>0</v>
      </c>
    </row>
    <row r="311" spans="1:4" ht="27.75" customHeight="1">
      <c r="A311" s="7" t="s">
        <v>8622</v>
      </c>
      <c r="B311" s="8">
        <v>3</v>
      </c>
      <c r="C311" s="8" t="s">
        <v>8352</v>
      </c>
      <c r="D311" s="271">
        <v>0</v>
      </c>
    </row>
    <row r="312" spans="1:4" ht="27.75" customHeight="1">
      <c r="A312" s="7" t="s">
        <v>8623</v>
      </c>
      <c r="B312" s="8">
        <v>3</v>
      </c>
      <c r="C312" s="8" t="s">
        <v>8363</v>
      </c>
      <c r="D312" s="271">
        <v>0</v>
      </c>
    </row>
    <row r="313" spans="1:4" ht="27.75" customHeight="1">
      <c r="A313" s="7" t="s">
        <v>8624</v>
      </c>
      <c r="B313" s="8">
        <v>3</v>
      </c>
      <c r="C313" s="8" t="s">
        <v>8353</v>
      </c>
      <c r="D313" s="271">
        <v>0</v>
      </c>
    </row>
    <row r="314" spans="1:4" ht="27.75" customHeight="1">
      <c r="A314" s="7" t="s">
        <v>8625</v>
      </c>
      <c r="B314" s="8">
        <v>3</v>
      </c>
      <c r="C314" s="8" t="s">
        <v>8363</v>
      </c>
      <c r="D314" s="271">
        <v>0</v>
      </c>
    </row>
    <row r="315" spans="1:4" ht="27.75" customHeight="1">
      <c r="A315" s="7" t="s">
        <v>8626</v>
      </c>
      <c r="B315" s="8">
        <v>3</v>
      </c>
      <c r="C315" s="8" t="s">
        <v>8346</v>
      </c>
      <c r="D315" s="271">
        <v>0</v>
      </c>
    </row>
    <row r="316" spans="1:4" ht="27.75" customHeight="1">
      <c r="A316" s="7" t="s">
        <v>8627</v>
      </c>
      <c r="B316" s="8">
        <v>3</v>
      </c>
      <c r="C316" s="8" t="s">
        <v>8333</v>
      </c>
      <c r="D316" s="271">
        <v>0</v>
      </c>
    </row>
    <row r="317" spans="1:4" ht="27.75" customHeight="1">
      <c r="A317" s="7" t="s">
        <v>8628</v>
      </c>
      <c r="B317" s="8">
        <v>3</v>
      </c>
      <c r="C317" s="8" t="s">
        <v>8336</v>
      </c>
      <c r="D317" s="271">
        <v>0</v>
      </c>
    </row>
    <row r="318" spans="1:4" ht="27.75" customHeight="1">
      <c r="A318" s="7" t="s">
        <v>8629</v>
      </c>
      <c r="B318" s="8">
        <v>3</v>
      </c>
      <c r="C318" s="8" t="s">
        <v>8336</v>
      </c>
      <c r="D318" s="271">
        <v>0</v>
      </c>
    </row>
    <row r="319" spans="1:4" ht="27.75" customHeight="1">
      <c r="A319" s="7" t="s">
        <v>8630</v>
      </c>
      <c r="B319" s="8">
        <v>3</v>
      </c>
      <c r="C319" s="8" t="s">
        <v>8336</v>
      </c>
      <c r="D319" s="271">
        <v>0</v>
      </c>
    </row>
    <row r="320" spans="1:4" ht="27.75" customHeight="1">
      <c r="A320" s="7" t="s">
        <v>8631</v>
      </c>
      <c r="B320" s="8">
        <v>3</v>
      </c>
      <c r="C320" s="8" t="s">
        <v>8353</v>
      </c>
      <c r="D320" s="271">
        <v>0</v>
      </c>
    </row>
    <row r="321" spans="1:4" ht="27.75" customHeight="1">
      <c r="A321" s="7" t="s">
        <v>8632</v>
      </c>
      <c r="B321" s="8">
        <v>3</v>
      </c>
      <c r="C321" s="8" t="s">
        <v>8353</v>
      </c>
      <c r="D321" s="271">
        <v>0</v>
      </c>
    </row>
    <row r="322" spans="1:4" ht="27.75" customHeight="1">
      <c r="A322" s="7" t="s">
        <v>8633</v>
      </c>
      <c r="B322" s="8">
        <v>3</v>
      </c>
      <c r="C322" s="8" t="s">
        <v>8364</v>
      </c>
      <c r="D322" s="271">
        <v>0</v>
      </c>
    </row>
    <row r="323" spans="1:4" ht="27.75" customHeight="1">
      <c r="A323" s="7" t="s">
        <v>8634</v>
      </c>
      <c r="B323" s="8">
        <v>3</v>
      </c>
      <c r="C323" s="8" t="s">
        <v>8353</v>
      </c>
      <c r="D323" s="271">
        <v>0</v>
      </c>
    </row>
    <row r="324" spans="1:4" ht="27.75" customHeight="1">
      <c r="A324" s="7" t="s">
        <v>8635</v>
      </c>
      <c r="B324" s="8">
        <v>3</v>
      </c>
      <c r="C324" s="8" t="s">
        <v>8365</v>
      </c>
      <c r="D324" s="271">
        <v>0</v>
      </c>
    </row>
    <row r="325" spans="1:4" ht="27.75" customHeight="1">
      <c r="A325" s="7" t="s">
        <v>8636</v>
      </c>
      <c r="B325" s="8">
        <v>3</v>
      </c>
      <c r="C325" s="8" t="s">
        <v>8336</v>
      </c>
      <c r="D325" s="271">
        <v>0</v>
      </c>
    </row>
    <row r="326" spans="1:4" ht="27.75" customHeight="1">
      <c r="A326" s="7" t="s">
        <v>8637</v>
      </c>
      <c r="B326" s="8">
        <v>3</v>
      </c>
      <c r="C326" s="8" t="s">
        <v>8345</v>
      </c>
      <c r="D326" s="271">
        <v>0</v>
      </c>
    </row>
    <row r="327" spans="1:4" ht="27.75" customHeight="1">
      <c r="A327" s="7" t="s">
        <v>8638</v>
      </c>
      <c r="B327" s="8">
        <v>3</v>
      </c>
      <c r="C327" s="8" t="s">
        <v>8341</v>
      </c>
      <c r="D327" s="271">
        <v>0</v>
      </c>
    </row>
    <row r="328" spans="1:4" ht="27.75" customHeight="1">
      <c r="A328" s="7" t="s">
        <v>8639</v>
      </c>
      <c r="B328" s="8">
        <v>3</v>
      </c>
      <c r="C328" s="8" t="s">
        <v>8347</v>
      </c>
      <c r="D328" s="271">
        <v>0</v>
      </c>
    </row>
    <row r="329" spans="1:4" ht="27.75" customHeight="1">
      <c r="A329" s="7" t="s">
        <v>8640</v>
      </c>
      <c r="B329" s="8">
        <v>3</v>
      </c>
      <c r="C329" s="8" t="s">
        <v>8334</v>
      </c>
      <c r="D329" s="271">
        <v>0</v>
      </c>
    </row>
    <row r="330" spans="1:4" ht="27.75" customHeight="1">
      <c r="A330" s="7" t="s">
        <v>8641</v>
      </c>
      <c r="B330" s="8">
        <v>3</v>
      </c>
      <c r="C330" s="8" t="s">
        <v>8345</v>
      </c>
      <c r="D330" s="271">
        <v>0</v>
      </c>
    </row>
    <row r="331" spans="1:4" ht="27.75" customHeight="1">
      <c r="A331" s="7" t="s">
        <v>8642</v>
      </c>
      <c r="B331" s="8">
        <v>3</v>
      </c>
      <c r="C331" s="8" t="s">
        <v>8339</v>
      </c>
      <c r="D331" s="271">
        <v>2.1276234666599998</v>
      </c>
    </row>
    <row r="332" spans="1:4" ht="27.75" customHeight="1">
      <c r="A332" s="7" t="s">
        <v>8643</v>
      </c>
      <c r="B332" s="8">
        <v>3</v>
      </c>
      <c r="C332" s="8" t="s">
        <v>8345</v>
      </c>
      <c r="D332" s="271">
        <v>0</v>
      </c>
    </row>
    <row r="333" spans="1:4" ht="27.75" customHeight="1">
      <c r="A333" s="7" t="s">
        <v>8644</v>
      </c>
      <c r="B333" s="8">
        <v>3</v>
      </c>
      <c r="C333" s="8" t="s">
        <v>8335</v>
      </c>
      <c r="D333" s="271">
        <v>0</v>
      </c>
    </row>
    <row r="334" spans="1:4" ht="27.75" customHeight="1">
      <c r="A334" s="7" t="s">
        <v>8645</v>
      </c>
      <c r="B334" s="8">
        <v>3</v>
      </c>
      <c r="C334" s="8" t="s">
        <v>8342</v>
      </c>
      <c r="D334" s="271">
        <v>0</v>
      </c>
    </row>
    <row r="335" spans="1:4" ht="27.75" customHeight="1">
      <c r="A335" s="7" t="s">
        <v>8646</v>
      </c>
      <c r="B335" s="8">
        <v>3</v>
      </c>
      <c r="C335" s="8" t="s">
        <v>8348</v>
      </c>
      <c r="D335" s="271">
        <v>0</v>
      </c>
    </row>
    <row r="336" spans="1:4" ht="27.75" customHeight="1">
      <c r="A336" s="7" t="s">
        <v>8647</v>
      </c>
      <c r="B336" s="8">
        <v>3</v>
      </c>
      <c r="C336" s="8" t="s">
        <v>8335</v>
      </c>
      <c r="D336" s="271">
        <v>0</v>
      </c>
    </row>
    <row r="337" spans="1:4" ht="27.75" customHeight="1">
      <c r="A337" s="7" t="s">
        <v>8648</v>
      </c>
      <c r="B337" s="8">
        <v>3</v>
      </c>
      <c r="C337" s="8" t="s">
        <v>8350</v>
      </c>
      <c r="D337" s="271">
        <v>0</v>
      </c>
    </row>
    <row r="338" spans="1:4" ht="27.75" customHeight="1">
      <c r="A338" s="7" t="s">
        <v>8649</v>
      </c>
      <c r="B338" s="8">
        <v>3</v>
      </c>
      <c r="C338" s="8" t="s">
        <v>8353</v>
      </c>
      <c r="D338" s="271">
        <v>0</v>
      </c>
    </row>
    <row r="339" spans="1:4" ht="27.75" customHeight="1">
      <c r="A339" s="7" t="s">
        <v>8650</v>
      </c>
      <c r="B339" s="8">
        <v>3</v>
      </c>
      <c r="C339" s="8" t="s">
        <v>8352</v>
      </c>
      <c r="D339" s="271">
        <v>3.4456989931900002</v>
      </c>
    </row>
    <row r="340" spans="1:4" ht="27.75" customHeight="1">
      <c r="A340" s="7" t="s">
        <v>8651</v>
      </c>
      <c r="B340" s="8">
        <v>3</v>
      </c>
      <c r="C340" s="8" t="s">
        <v>8338</v>
      </c>
      <c r="D340" s="271">
        <v>0</v>
      </c>
    </row>
    <row r="341" spans="1:4" ht="27.75" customHeight="1">
      <c r="A341" s="7" t="s">
        <v>8652</v>
      </c>
      <c r="B341" s="8">
        <v>3</v>
      </c>
      <c r="C341" s="8" t="s">
        <v>8364</v>
      </c>
      <c r="D341" s="271">
        <v>0</v>
      </c>
    </row>
    <row r="342" spans="1:4" ht="27.75" customHeight="1">
      <c r="A342" s="7" t="s">
        <v>8653</v>
      </c>
      <c r="B342" s="8">
        <v>3</v>
      </c>
      <c r="C342" s="8" t="s">
        <v>8338</v>
      </c>
      <c r="D342" s="271">
        <v>0</v>
      </c>
    </row>
    <row r="343" spans="1:4" ht="27.75" customHeight="1">
      <c r="A343" s="7" t="s">
        <v>8654</v>
      </c>
      <c r="B343" s="8">
        <v>3</v>
      </c>
      <c r="C343" s="8" t="s">
        <v>8363</v>
      </c>
      <c r="D343" s="271">
        <v>0</v>
      </c>
    </row>
    <row r="344" spans="1:4" ht="27.75" customHeight="1">
      <c r="A344" s="7" t="s">
        <v>8655</v>
      </c>
      <c r="B344" s="8">
        <v>3</v>
      </c>
      <c r="C344" s="8" t="s">
        <v>8341</v>
      </c>
      <c r="D344" s="271">
        <v>0</v>
      </c>
    </row>
    <row r="345" spans="1:4" ht="27.75" customHeight="1">
      <c r="A345" s="7" t="s">
        <v>8656</v>
      </c>
      <c r="B345" s="8">
        <v>3</v>
      </c>
      <c r="C345" s="8" t="s">
        <v>8364</v>
      </c>
      <c r="D345" s="271">
        <v>0</v>
      </c>
    </row>
    <row r="346" spans="1:4" ht="27.75" customHeight="1">
      <c r="A346" s="7" t="s">
        <v>8657</v>
      </c>
      <c r="B346" s="8">
        <v>3</v>
      </c>
      <c r="C346" s="8" t="s">
        <v>8363</v>
      </c>
      <c r="D346" s="271">
        <v>3.1539275867400001</v>
      </c>
    </row>
    <row r="347" spans="1:4" ht="27.75" customHeight="1">
      <c r="A347" s="7" t="s">
        <v>8658</v>
      </c>
      <c r="B347" s="8">
        <v>3</v>
      </c>
      <c r="C347" s="8" t="s">
        <v>8358</v>
      </c>
      <c r="D347" s="271">
        <v>0</v>
      </c>
    </row>
    <row r="348" spans="1:4" ht="27.75" customHeight="1">
      <c r="A348" s="7" t="s">
        <v>8659</v>
      </c>
      <c r="B348" s="8">
        <v>3</v>
      </c>
      <c r="C348" s="8" t="s">
        <v>8343</v>
      </c>
      <c r="D348" s="271">
        <v>0</v>
      </c>
    </row>
    <row r="349" spans="1:4" ht="27.75" customHeight="1">
      <c r="A349" s="7" t="s">
        <v>8660</v>
      </c>
      <c r="B349" s="8">
        <v>3</v>
      </c>
      <c r="C349" s="8" t="s">
        <v>8343</v>
      </c>
      <c r="D349" s="271">
        <v>0</v>
      </c>
    </row>
    <row r="350" spans="1:4" ht="27.75" customHeight="1">
      <c r="A350" s="7" t="s">
        <v>8661</v>
      </c>
      <c r="B350" s="8">
        <v>3</v>
      </c>
      <c r="C350" s="8" t="s">
        <v>8363</v>
      </c>
      <c r="D350" s="271">
        <v>0</v>
      </c>
    </row>
    <row r="351" spans="1:4" ht="27.75" customHeight="1">
      <c r="A351" s="7" t="s">
        <v>8662</v>
      </c>
      <c r="B351" s="8">
        <v>3</v>
      </c>
      <c r="C351" s="8" t="s">
        <v>8353</v>
      </c>
      <c r="D351" s="271">
        <v>4.8192486400199996</v>
      </c>
    </row>
    <row r="352" spans="1:4" ht="27.75" customHeight="1">
      <c r="A352" s="7" t="s">
        <v>8663</v>
      </c>
      <c r="B352" s="8">
        <v>3</v>
      </c>
      <c r="C352" s="8" t="s">
        <v>8336</v>
      </c>
      <c r="D352" s="271">
        <v>0</v>
      </c>
    </row>
    <row r="353" spans="1:4" ht="27.75" customHeight="1">
      <c r="A353" s="7" t="s">
        <v>8664</v>
      </c>
      <c r="B353" s="8">
        <v>3</v>
      </c>
      <c r="C353" s="8" t="s">
        <v>8363</v>
      </c>
      <c r="D353" s="271">
        <v>0</v>
      </c>
    </row>
    <row r="354" spans="1:4" ht="27.75" customHeight="1">
      <c r="A354" s="7" t="s">
        <v>8665</v>
      </c>
      <c r="B354" s="8">
        <v>3</v>
      </c>
      <c r="C354" s="8" t="s">
        <v>8345</v>
      </c>
      <c r="D354" s="271">
        <v>0</v>
      </c>
    </row>
    <row r="355" spans="1:4" ht="27.75" customHeight="1">
      <c r="A355" s="7" t="s">
        <v>8666</v>
      </c>
      <c r="B355" s="8">
        <v>3</v>
      </c>
      <c r="C355" s="8" t="s">
        <v>8364</v>
      </c>
      <c r="D355" s="271">
        <v>0</v>
      </c>
    </row>
    <row r="356" spans="1:4" ht="27.75" customHeight="1">
      <c r="A356" s="7" t="s">
        <v>8667</v>
      </c>
      <c r="B356" s="8">
        <v>3</v>
      </c>
      <c r="C356" s="8" t="s">
        <v>8341</v>
      </c>
      <c r="D356" s="271">
        <v>0</v>
      </c>
    </row>
    <row r="357" spans="1:4" ht="27.75" customHeight="1">
      <c r="A357" s="7" t="s">
        <v>8668</v>
      </c>
      <c r="B357" s="8">
        <v>3</v>
      </c>
      <c r="C357" s="8" t="s">
        <v>8336</v>
      </c>
      <c r="D357" s="271">
        <v>0</v>
      </c>
    </row>
    <row r="358" spans="1:4" ht="27.75" customHeight="1">
      <c r="A358" s="7" t="s">
        <v>8669</v>
      </c>
      <c r="B358" s="8">
        <v>3</v>
      </c>
      <c r="C358" s="8" t="s">
        <v>8363</v>
      </c>
      <c r="D358" s="271">
        <v>0</v>
      </c>
    </row>
    <row r="359" spans="1:4" ht="27.75" customHeight="1">
      <c r="A359" s="7" t="s">
        <v>8670</v>
      </c>
      <c r="B359" s="8">
        <v>3</v>
      </c>
      <c r="C359" s="8" t="s">
        <v>8343</v>
      </c>
      <c r="D359" s="271">
        <v>0</v>
      </c>
    </row>
    <row r="360" spans="1:4" ht="27.75" customHeight="1">
      <c r="A360" s="7" t="s">
        <v>8671</v>
      </c>
      <c r="B360" s="8">
        <v>3</v>
      </c>
      <c r="C360" s="8" t="s">
        <v>8330</v>
      </c>
      <c r="D360" s="271">
        <v>0</v>
      </c>
    </row>
    <row r="361" spans="1:4" ht="27.75" customHeight="1">
      <c r="A361" s="7" t="s">
        <v>8672</v>
      </c>
      <c r="B361" s="8">
        <v>3</v>
      </c>
      <c r="C361" s="8" t="s">
        <v>8341</v>
      </c>
      <c r="D361" s="271">
        <v>0</v>
      </c>
    </row>
    <row r="362" spans="1:4" ht="27.75" customHeight="1">
      <c r="A362" s="7" t="s">
        <v>8673</v>
      </c>
      <c r="B362" s="8">
        <v>3</v>
      </c>
      <c r="C362" s="8" t="s">
        <v>8336</v>
      </c>
      <c r="D362" s="271">
        <v>0</v>
      </c>
    </row>
    <row r="363" spans="1:4" ht="27.75" customHeight="1">
      <c r="A363" s="7" t="s">
        <v>8674</v>
      </c>
      <c r="B363" s="8">
        <v>3</v>
      </c>
      <c r="C363" s="8" t="s">
        <v>8363</v>
      </c>
      <c r="D363" s="271">
        <v>0</v>
      </c>
    </row>
    <row r="364" spans="1:4" ht="27.75" customHeight="1">
      <c r="A364" s="7" t="s">
        <v>8675</v>
      </c>
      <c r="B364" s="8">
        <v>3</v>
      </c>
      <c r="C364" s="8" t="s">
        <v>8344</v>
      </c>
      <c r="D364" s="271">
        <v>0</v>
      </c>
    </row>
    <row r="365" spans="1:4" ht="27.75" customHeight="1">
      <c r="A365" s="7" t="s">
        <v>8676</v>
      </c>
      <c r="B365" s="8">
        <v>3</v>
      </c>
      <c r="C365" s="8" t="s">
        <v>8352</v>
      </c>
      <c r="D365" s="271">
        <v>0</v>
      </c>
    </row>
    <row r="366" spans="1:4" ht="27.75" customHeight="1">
      <c r="A366" s="7" t="s">
        <v>8677</v>
      </c>
      <c r="B366" s="8">
        <v>3</v>
      </c>
      <c r="C366" s="8" t="s">
        <v>8355</v>
      </c>
      <c r="D366" s="271">
        <v>0</v>
      </c>
    </row>
    <row r="367" spans="1:4" ht="27.75" customHeight="1">
      <c r="A367" s="7" t="s">
        <v>8678</v>
      </c>
      <c r="B367" s="8">
        <v>3</v>
      </c>
      <c r="C367" s="8" t="s">
        <v>8355</v>
      </c>
      <c r="D367" s="271">
        <v>0</v>
      </c>
    </row>
    <row r="368" spans="1:4" ht="27.75" customHeight="1">
      <c r="A368" s="7" t="s">
        <v>8679</v>
      </c>
      <c r="B368" s="8">
        <v>3</v>
      </c>
      <c r="C368" s="8" t="s">
        <v>8353</v>
      </c>
      <c r="D368" s="271">
        <v>0</v>
      </c>
    </row>
    <row r="369" spans="1:4" ht="27.75" customHeight="1">
      <c r="A369" s="7" t="s">
        <v>8680</v>
      </c>
      <c r="B369" s="8">
        <v>3</v>
      </c>
      <c r="C369" s="8" t="s">
        <v>8345</v>
      </c>
      <c r="D369" s="271">
        <v>1.4065544562600001</v>
      </c>
    </row>
    <row r="370" spans="1:4" ht="27.75" customHeight="1">
      <c r="A370" s="7" t="s">
        <v>8681</v>
      </c>
      <c r="B370" s="8">
        <v>3</v>
      </c>
      <c r="C370" s="8" t="s">
        <v>8353</v>
      </c>
      <c r="D370" s="271">
        <v>0</v>
      </c>
    </row>
    <row r="371" spans="1:4" ht="27.75" customHeight="1">
      <c r="A371" s="7" t="s">
        <v>8682</v>
      </c>
      <c r="B371" s="8">
        <v>3</v>
      </c>
      <c r="C371" s="8" t="s">
        <v>8345</v>
      </c>
      <c r="D371" s="271">
        <v>0</v>
      </c>
    </row>
    <row r="372" spans="1:4" ht="27.75" customHeight="1">
      <c r="A372" s="7" t="s">
        <v>8683</v>
      </c>
      <c r="B372" s="8">
        <v>3</v>
      </c>
      <c r="C372" s="8" t="s">
        <v>8345</v>
      </c>
      <c r="D372" s="271">
        <v>0</v>
      </c>
    </row>
    <row r="373" spans="1:4" ht="27.75" customHeight="1">
      <c r="A373" s="7" t="s">
        <v>8684</v>
      </c>
      <c r="B373" s="8">
        <v>3</v>
      </c>
      <c r="C373" s="8" t="s">
        <v>8338</v>
      </c>
      <c r="D373" s="271">
        <v>0</v>
      </c>
    </row>
    <row r="374" spans="1:4" ht="27.75" customHeight="1">
      <c r="A374" s="7" t="s">
        <v>8685</v>
      </c>
      <c r="B374" s="8">
        <v>3</v>
      </c>
      <c r="C374" s="8" t="s">
        <v>8345</v>
      </c>
      <c r="D374" s="271">
        <v>0</v>
      </c>
    </row>
    <row r="375" spans="1:4" ht="27.75" customHeight="1">
      <c r="A375" s="7" t="s">
        <v>8686</v>
      </c>
      <c r="B375" s="8">
        <v>3</v>
      </c>
      <c r="C375" s="8" t="s">
        <v>8336</v>
      </c>
      <c r="D375" s="271">
        <v>0</v>
      </c>
    </row>
    <row r="376" spans="1:4" ht="27.75" customHeight="1">
      <c r="A376" s="7" t="s">
        <v>8687</v>
      </c>
      <c r="B376" s="8">
        <v>3</v>
      </c>
      <c r="C376" s="8" t="s">
        <v>8366</v>
      </c>
      <c r="D376" s="271">
        <v>0</v>
      </c>
    </row>
    <row r="377" spans="1:4" ht="27.75" customHeight="1">
      <c r="A377" s="7" t="s">
        <v>8688</v>
      </c>
      <c r="B377" s="8">
        <v>3</v>
      </c>
      <c r="C377" s="8" t="s">
        <v>8366</v>
      </c>
      <c r="D377" s="271">
        <v>0</v>
      </c>
    </row>
    <row r="378" spans="1:4" ht="27.75" customHeight="1">
      <c r="A378" s="7" t="s">
        <v>8689</v>
      </c>
      <c r="B378" s="8">
        <v>3</v>
      </c>
      <c r="C378" s="8" t="s">
        <v>8363</v>
      </c>
      <c r="D378" s="271">
        <v>0</v>
      </c>
    </row>
    <row r="379" spans="1:4" ht="27.75" customHeight="1">
      <c r="A379" s="7" t="s">
        <v>8690</v>
      </c>
      <c r="B379" s="8">
        <v>3</v>
      </c>
      <c r="C379" s="8" t="s">
        <v>8345</v>
      </c>
      <c r="D379" s="271">
        <v>0</v>
      </c>
    </row>
    <row r="380" spans="1:4" ht="27.75" customHeight="1">
      <c r="A380" s="7" t="s">
        <v>8691</v>
      </c>
      <c r="B380" s="8">
        <v>3</v>
      </c>
      <c r="C380" s="8" t="s">
        <v>8330</v>
      </c>
      <c r="D380" s="271">
        <v>4.8007730285900001</v>
      </c>
    </row>
    <row r="381" spans="1:4" ht="27.75" customHeight="1">
      <c r="A381" s="7" t="s">
        <v>8692</v>
      </c>
      <c r="B381" s="8">
        <v>3</v>
      </c>
      <c r="C381" s="8" t="s">
        <v>8365</v>
      </c>
      <c r="D381" s="271">
        <v>0</v>
      </c>
    </row>
    <row r="382" spans="1:4" ht="27.75" customHeight="1">
      <c r="A382" s="7" t="s">
        <v>8693</v>
      </c>
      <c r="B382" s="8">
        <v>3</v>
      </c>
      <c r="C382" s="8" t="s">
        <v>8338</v>
      </c>
      <c r="D382" s="271">
        <v>0</v>
      </c>
    </row>
    <row r="383" spans="1:4" ht="27.75" customHeight="1">
      <c r="A383" s="7" t="s">
        <v>8694</v>
      </c>
      <c r="B383" s="8">
        <v>3</v>
      </c>
      <c r="C383" s="8" t="s">
        <v>8353</v>
      </c>
      <c r="D383" s="271">
        <v>0</v>
      </c>
    </row>
    <row r="384" spans="1:4" ht="27.75" customHeight="1">
      <c r="A384" s="7" t="s">
        <v>8695</v>
      </c>
      <c r="B384" s="8">
        <v>3</v>
      </c>
      <c r="C384" s="8" t="s">
        <v>8353</v>
      </c>
      <c r="D384" s="271">
        <v>0</v>
      </c>
    </row>
    <row r="385" spans="1:4" ht="27.75" customHeight="1">
      <c r="A385" s="7" t="s">
        <v>8696</v>
      </c>
      <c r="B385" s="8">
        <v>3</v>
      </c>
      <c r="C385" s="8" t="s">
        <v>8366</v>
      </c>
      <c r="D385" s="271">
        <v>0</v>
      </c>
    </row>
    <row r="386" spans="1:4" ht="27.75" customHeight="1">
      <c r="A386" s="7" t="s">
        <v>8697</v>
      </c>
      <c r="B386" s="8">
        <v>3</v>
      </c>
      <c r="C386" s="8" t="s">
        <v>8353</v>
      </c>
      <c r="D386" s="271">
        <v>0</v>
      </c>
    </row>
    <row r="387" spans="1:4" ht="27.75" customHeight="1">
      <c r="A387" s="7" t="s">
        <v>8698</v>
      </c>
      <c r="B387" s="8">
        <v>3</v>
      </c>
      <c r="C387" s="8" t="s">
        <v>8345</v>
      </c>
      <c r="D387" s="271">
        <v>0</v>
      </c>
    </row>
    <row r="388" spans="1:4" ht="27.75" customHeight="1">
      <c r="A388" s="7" t="s">
        <v>8699</v>
      </c>
      <c r="B388" s="8">
        <v>3</v>
      </c>
      <c r="C388" s="8" t="s">
        <v>8345</v>
      </c>
      <c r="D388" s="271">
        <v>0</v>
      </c>
    </row>
    <row r="389" spans="1:4" ht="27.75" customHeight="1">
      <c r="A389" s="7" t="s">
        <v>8700</v>
      </c>
      <c r="B389" s="8">
        <v>3</v>
      </c>
      <c r="C389" s="8" t="s">
        <v>8339</v>
      </c>
      <c r="D389" s="271">
        <v>0</v>
      </c>
    </row>
    <row r="390" spans="1:4" ht="27.75" customHeight="1">
      <c r="A390" s="7" t="s">
        <v>8701</v>
      </c>
      <c r="B390" s="8">
        <v>3</v>
      </c>
      <c r="C390" s="8" t="s">
        <v>8336</v>
      </c>
      <c r="D390" s="271">
        <v>0</v>
      </c>
    </row>
    <row r="391" spans="1:4" ht="27.75" customHeight="1">
      <c r="A391" s="7" t="s">
        <v>8702</v>
      </c>
      <c r="B391" s="8">
        <v>3</v>
      </c>
      <c r="C391" s="8" t="s">
        <v>8345</v>
      </c>
      <c r="D391" s="271">
        <v>0</v>
      </c>
    </row>
    <row r="392" spans="1:4" ht="27.75" customHeight="1">
      <c r="A392" s="7" t="s">
        <v>8703</v>
      </c>
      <c r="B392" s="8">
        <v>3</v>
      </c>
      <c r="C392" s="8" t="s">
        <v>8345</v>
      </c>
      <c r="D392" s="271">
        <v>0</v>
      </c>
    </row>
    <row r="393" spans="1:4" ht="27.75" customHeight="1">
      <c r="A393" s="7" t="s">
        <v>8704</v>
      </c>
      <c r="B393" s="8">
        <v>3</v>
      </c>
      <c r="C393" s="8" t="s">
        <v>8358</v>
      </c>
      <c r="D393" s="271">
        <v>0</v>
      </c>
    </row>
    <row r="394" spans="1:4" ht="27.75" customHeight="1">
      <c r="A394" s="7" t="s">
        <v>8705</v>
      </c>
      <c r="B394" s="8">
        <v>3</v>
      </c>
      <c r="C394" s="8" t="s">
        <v>8344</v>
      </c>
      <c r="D394" s="271">
        <v>0</v>
      </c>
    </row>
    <row r="395" spans="1:4" ht="27.75" customHeight="1">
      <c r="A395" s="7" t="s">
        <v>8706</v>
      </c>
      <c r="B395" s="8">
        <v>3</v>
      </c>
      <c r="C395" s="8" t="s">
        <v>8350</v>
      </c>
      <c r="D395" s="271">
        <v>0</v>
      </c>
    </row>
    <row r="396" spans="1:4" ht="27.75" customHeight="1">
      <c r="A396" s="7" t="s">
        <v>8707</v>
      </c>
      <c r="B396" s="8">
        <v>3</v>
      </c>
      <c r="C396" s="8" t="s">
        <v>8335</v>
      </c>
      <c r="D396" s="271">
        <v>0</v>
      </c>
    </row>
    <row r="397" spans="1:4" ht="27.75" customHeight="1">
      <c r="A397" s="7" t="s">
        <v>8708</v>
      </c>
      <c r="B397" s="8">
        <v>3</v>
      </c>
      <c r="C397" s="8" t="s">
        <v>8346</v>
      </c>
      <c r="D397" s="271">
        <v>0</v>
      </c>
    </row>
    <row r="398" spans="1:4" ht="27.75" customHeight="1">
      <c r="A398" s="7" t="s">
        <v>8709</v>
      </c>
      <c r="B398" s="8">
        <v>3</v>
      </c>
      <c r="C398" s="8" t="s">
        <v>8352</v>
      </c>
      <c r="D398" s="271">
        <v>0</v>
      </c>
    </row>
    <row r="399" spans="1:4" ht="27.75" customHeight="1">
      <c r="A399" s="7" t="s">
        <v>8710</v>
      </c>
      <c r="B399" s="8">
        <v>3</v>
      </c>
      <c r="C399" s="8" t="s">
        <v>8349</v>
      </c>
      <c r="D399" s="271">
        <v>0</v>
      </c>
    </row>
    <row r="400" spans="1:4" ht="27.75" customHeight="1">
      <c r="A400" s="7" t="s">
        <v>8711</v>
      </c>
      <c r="B400" s="8">
        <v>3</v>
      </c>
      <c r="C400" s="8" t="s">
        <v>8333</v>
      </c>
      <c r="D400" s="271">
        <v>0</v>
      </c>
    </row>
    <row r="401" spans="1:4" ht="27.75" customHeight="1">
      <c r="A401" s="7" t="s">
        <v>8712</v>
      </c>
      <c r="B401" s="8">
        <v>3</v>
      </c>
      <c r="C401" s="8" t="s">
        <v>8331</v>
      </c>
      <c r="D401" s="271">
        <v>0</v>
      </c>
    </row>
    <row r="402" spans="1:4" ht="27.75" customHeight="1">
      <c r="A402" s="7" t="s">
        <v>8713</v>
      </c>
      <c r="B402" s="8">
        <v>3</v>
      </c>
      <c r="C402" s="8" t="s">
        <v>8354</v>
      </c>
      <c r="D402" s="271">
        <v>0</v>
      </c>
    </row>
    <row r="403" spans="1:4" ht="27.75" customHeight="1">
      <c r="A403" s="7" t="s">
        <v>8714</v>
      </c>
      <c r="B403" s="8">
        <v>3</v>
      </c>
      <c r="C403" s="8" t="s">
        <v>8360</v>
      </c>
      <c r="D403" s="271">
        <v>0</v>
      </c>
    </row>
    <row r="404" spans="1:4" ht="27.75" customHeight="1">
      <c r="A404" s="7" t="s">
        <v>8715</v>
      </c>
      <c r="B404" s="8">
        <v>3</v>
      </c>
      <c r="C404" s="8" t="s">
        <v>8362</v>
      </c>
      <c r="D404" s="271">
        <v>0</v>
      </c>
    </row>
    <row r="405" spans="1:4" ht="27.75" customHeight="1">
      <c r="A405" s="7" t="s">
        <v>8716</v>
      </c>
      <c r="B405" s="8">
        <v>3</v>
      </c>
      <c r="C405" s="8" t="s">
        <v>8362</v>
      </c>
      <c r="D405" s="271">
        <v>0</v>
      </c>
    </row>
    <row r="406" spans="1:4" ht="27.75" customHeight="1">
      <c r="A406" s="7" t="s">
        <v>8717</v>
      </c>
      <c r="B406" s="8">
        <v>3</v>
      </c>
      <c r="C406" s="8" t="s">
        <v>8355</v>
      </c>
      <c r="D406" s="271">
        <v>0</v>
      </c>
    </row>
    <row r="407" spans="1:4" ht="27.75" customHeight="1">
      <c r="A407" s="7" t="s">
        <v>8718</v>
      </c>
      <c r="B407" s="8">
        <v>3</v>
      </c>
      <c r="C407" s="8" t="s">
        <v>8362</v>
      </c>
      <c r="D407" s="271">
        <v>0</v>
      </c>
    </row>
    <row r="408" spans="1:4" ht="27.75" customHeight="1">
      <c r="A408" s="7" t="s">
        <v>8719</v>
      </c>
      <c r="B408" s="8">
        <v>3</v>
      </c>
      <c r="C408" s="8" t="s">
        <v>8360</v>
      </c>
      <c r="D408" s="271">
        <v>0</v>
      </c>
    </row>
    <row r="409" spans="1:4" ht="27.75" customHeight="1">
      <c r="A409" s="7" t="s">
        <v>8720</v>
      </c>
      <c r="B409" s="8">
        <v>3</v>
      </c>
      <c r="C409" s="8" t="s">
        <v>8354</v>
      </c>
      <c r="D409" s="271">
        <v>0</v>
      </c>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1"/>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WPD West Midlands Area (GSP Group _E)"</f>
        <v>Southern Electric Power Distribution plc - Effective from 1 April 2020 - Final Nodal/Zonal charges in WPD West Midlands Area (GSP Group _E)</v>
      </c>
      <c r="B2" s="394"/>
      <c r="C2" s="394"/>
      <c r="D2" s="419"/>
    </row>
    <row r="3" spans="1:7" ht="60.75" customHeight="1">
      <c r="A3" s="21" t="s">
        <v>484</v>
      </c>
      <c r="B3" s="21" t="s">
        <v>51</v>
      </c>
      <c r="C3" s="21" t="s">
        <v>455</v>
      </c>
      <c r="D3" s="21" t="s">
        <v>456</v>
      </c>
    </row>
    <row r="4" spans="1:7" ht="21.75" customHeight="1">
      <c r="A4" s="7" t="s">
        <v>3310</v>
      </c>
      <c r="B4" s="7">
        <v>0</v>
      </c>
      <c r="C4" s="7">
        <v>0</v>
      </c>
      <c r="D4" s="8"/>
    </row>
    <row r="5" spans="1:7" ht="21.75" customHeight="1">
      <c r="A5" s="7" t="s">
        <v>3311</v>
      </c>
      <c r="B5" s="7" t="s">
        <v>3310</v>
      </c>
      <c r="C5" s="7">
        <v>0</v>
      </c>
      <c r="D5" s="8"/>
    </row>
    <row r="6" spans="1:7" ht="21.75" customHeight="1">
      <c r="A6" s="7" t="s">
        <v>3312</v>
      </c>
      <c r="B6" s="7" t="s">
        <v>3310</v>
      </c>
      <c r="C6" s="7">
        <v>0</v>
      </c>
      <c r="D6" s="8"/>
    </row>
    <row r="7" spans="1:7" ht="21.75" customHeight="1">
      <c r="A7" s="7" t="s">
        <v>3313</v>
      </c>
      <c r="B7" s="7" t="s">
        <v>3310</v>
      </c>
      <c r="C7" s="7">
        <v>0</v>
      </c>
      <c r="D7" s="8"/>
    </row>
    <row r="8" spans="1:7" ht="21.75" customHeight="1">
      <c r="A8" s="7" t="s">
        <v>3314</v>
      </c>
      <c r="B8" s="7" t="s">
        <v>3310</v>
      </c>
      <c r="C8" s="7">
        <v>0</v>
      </c>
      <c r="D8" s="8"/>
    </row>
    <row r="9" spans="1:7" ht="21.75" customHeight="1">
      <c r="A9" s="7" t="s">
        <v>3315</v>
      </c>
      <c r="B9" s="7">
        <v>0</v>
      </c>
      <c r="C9" s="7">
        <v>0</v>
      </c>
      <c r="D9" s="8"/>
    </row>
    <row r="10" spans="1:7" ht="21.75" customHeight="1">
      <c r="A10" s="7" t="s">
        <v>3316</v>
      </c>
      <c r="B10" s="7">
        <v>0</v>
      </c>
      <c r="C10" s="7">
        <v>0</v>
      </c>
      <c r="D10" s="8"/>
    </row>
    <row r="11" spans="1:7" ht="21.75" customHeight="1">
      <c r="A11" s="7" t="s">
        <v>3317</v>
      </c>
      <c r="B11" s="7" t="s">
        <v>3310</v>
      </c>
      <c r="C11" s="7">
        <v>0</v>
      </c>
      <c r="D11" s="8"/>
    </row>
    <row r="12" spans="1:7" ht="21.75" customHeight="1">
      <c r="A12" s="7" t="s">
        <v>3318</v>
      </c>
      <c r="B12" s="7" t="s">
        <v>3310</v>
      </c>
      <c r="C12" s="7">
        <v>0</v>
      </c>
      <c r="D12" s="8"/>
    </row>
    <row r="13" spans="1:7" ht="21.75" customHeight="1">
      <c r="A13" s="7" t="s">
        <v>3319</v>
      </c>
      <c r="B13" s="7" t="s">
        <v>3318</v>
      </c>
      <c r="C13" s="7">
        <v>0</v>
      </c>
      <c r="D13" s="8"/>
    </row>
    <row r="14" spans="1:7" ht="21.75" customHeight="1">
      <c r="A14" s="7" t="s">
        <v>3320</v>
      </c>
      <c r="B14" s="7" t="s">
        <v>3313</v>
      </c>
      <c r="C14" s="7">
        <v>0</v>
      </c>
      <c r="D14" s="8"/>
    </row>
    <row r="15" spans="1:7" ht="21.75" customHeight="1">
      <c r="A15" s="7" t="s">
        <v>3321</v>
      </c>
      <c r="B15" s="7" t="s">
        <v>3311</v>
      </c>
      <c r="C15" s="7">
        <v>0</v>
      </c>
      <c r="D15" s="8"/>
    </row>
    <row r="16" spans="1:7" ht="21.75" customHeight="1">
      <c r="A16" s="7" t="s">
        <v>3322</v>
      </c>
      <c r="B16" s="7" t="s">
        <v>3311</v>
      </c>
      <c r="C16" s="7">
        <v>0</v>
      </c>
      <c r="D16" s="8"/>
    </row>
    <row r="17" spans="1:4" ht="21.75" customHeight="1">
      <c r="A17" s="7" t="s">
        <v>3323</v>
      </c>
      <c r="B17" s="7" t="s">
        <v>3314</v>
      </c>
      <c r="C17" s="7">
        <v>0</v>
      </c>
      <c r="D17" s="8"/>
    </row>
    <row r="18" spans="1:4" ht="21.75" customHeight="1">
      <c r="A18" s="7" t="s">
        <v>3324</v>
      </c>
      <c r="B18" s="7" t="s">
        <v>3314</v>
      </c>
      <c r="C18" s="7">
        <v>0</v>
      </c>
      <c r="D18" s="8"/>
    </row>
    <row r="19" spans="1:4" ht="21.75" customHeight="1">
      <c r="A19" s="7" t="s">
        <v>3324</v>
      </c>
      <c r="B19" s="7" t="s">
        <v>3314</v>
      </c>
      <c r="C19" s="7">
        <v>0</v>
      </c>
      <c r="D19" s="8"/>
    </row>
    <row r="20" spans="1:4" ht="21.75" customHeight="1">
      <c r="A20" s="7" t="s">
        <v>3325</v>
      </c>
      <c r="B20" s="7" t="s">
        <v>3312</v>
      </c>
      <c r="C20" s="7">
        <v>0</v>
      </c>
      <c r="D20" s="8"/>
    </row>
    <row r="21" spans="1:4" ht="21.75" customHeight="1">
      <c r="A21" s="7" t="s">
        <v>3326</v>
      </c>
      <c r="B21" s="7" t="s">
        <v>3311</v>
      </c>
      <c r="C21" s="7">
        <v>0</v>
      </c>
      <c r="D21" s="8"/>
    </row>
    <row r="22" spans="1:4" ht="21.75" customHeight="1">
      <c r="A22" s="7" t="s">
        <v>3327</v>
      </c>
      <c r="B22" s="7" t="s">
        <v>3312</v>
      </c>
      <c r="C22" s="7">
        <v>0</v>
      </c>
      <c r="D22" s="8"/>
    </row>
    <row r="23" spans="1:4" ht="21.75" customHeight="1">
      <c r="A23" s="7" t="s">
        <v>3328</v>
      </c>
      <c r="B23" s="7" t="s">
        <v>3314</v>
      </c>
      <c r="C23" s="7">
        <v>0</v>
      </c>
      <c r="D23" s="8"/>
    </row>
    <row r="24" spans="1:4" ht="21.75" customHeight="1">
      <c r="A24" s="7" t="s">
        <v>3329</v>
      </c>
      <c r="B24" s="7" t="s">
        <v>3317</v>
      </c>
      <c r="C24" s="7">
        <v>15.465113168954446</v>
      </c>
      <c r="D24" s="8"/>
    </row>
    <row r="25" spans="1:4" ht="21.75" customHeight="1">
      <c r="A25" s="7" t="s">
        <v>3330</v>
      </c>
      <c r="B25" s="7" t="s">
        <v>3311</v>
      </c>
      <c r="C25" s="7">
        <v>0</v>
      </c>
      <c r="D25" s="8"/>
    </row>
    <row r="26" spans="1:4" ht="21.75" customHeight="1">
      <c r="A26" s="7" t="s">
        <v>3331</v>
      </c>
      <c r="B26" s="7" t="s">
        <v>3313</v>
      </c>
      <c r="C26" s="7">
        <v>0</v>
      </c>
      <c r="D26" s="8"/>
    </row>
    <row r="27" spans="1:4" ht="27.75" customHeight="1">
      <c r="A27" s="7" t="s">
        <v>3332</v>
      </c>
      <c r="B27" s="7" t="s">
        <v>3311</v>
      </c>
      <c r="C27" s="7">
        <v>0</v>
      </c>
      <c r="D27" s="8"/>
    </row>
    <row r="28" spans="1:4" ht="27.75" customHeight="1">
      <c r="A28" s="7" t="s">
        <v>3333</v>
      </c>
      <c r="B28" s="7" t="s">
        <v>3311</v>
      </c>
      <c r="C28" s="7">
        <v>0</v>
      </c>
      <c r="D28" s="8"/>
    </row>
    <row r="29" spans="1:4" ht="27.75" customHeight="1">
      <c r="A29" s="7" t="s">
        <v>3334</v>
      </c>
      <c r="B29" s="7" t="s">
        <v>3311</v>
      </c>
      <c r="C29" s="7">
        <v>0</v>
      </c>
      <c r="D29" s="8"/>
    </row>
    <row r="30" spans="1:4" ht="27.75" customHeight="1">
      <c r="A30" s="7" t="s">
        <v>3335</v>
      </c>
      <c r="B30" s="7" t="s">
        <v>3316</v>
      </c>
      <c r="C30" s="7">
        <v>0</v>
      </c>
      <c r="D30" s="8"/>
    </row>
    <row r="31" spans="1:4" ht="27.75" customHeight="1">
      <c r="A31" s="7" t="s">
        <v>3336</v>
      </c>
      <c r="B31" s="7" t="s">
        <v>3311</v>
      </c>
      <c r="C31" s="7">
        <v>0</v>
      </c>
      <c r="D31" s="8"/>
    </row>
    <row r="32" spans="1:4" ht="27.75" customHeight="1">
      <c r="A32" s="7" t="s">
        <v>3337</v>
      </c>
      <c r="B32" s="7" t="s">
        <v>3311</v>
      </c>
      <c r="C32" s="7">
        <v>0</v>
      </c>
      <c r="D32" s="8"/>
    </row>
    <row r="33" spans="1:4" ht="27.75" customHeight="1">
      <c r="A33" s="7" t="s">
        <v>3338</v>
      </c>
      <c r="B33" s="7" t="s">
        <v>3311</v>
      </c>
      <c r="C33" s="7">
        <v>0</v>
      </c>
      <c r="D33" s="8"/>
    </row>
    <row r="34" spans="1:4" ht="27.75" customHeight="1">
      <c r="A34" s="7" t="s">
        <v>3339</v>
      </c>
      <c r="B34" s="7" t="s">
        <v>3310</v>
      </c>
      <c r="C34" s="7">
        <v>0</v>
      </c>
      <c r="D34" s="8"/>
    </row>
    <row r="35" spans="1:4" ht="27.75" customHeight="1">
      <c r="A35" s="7" t="s">
        <v>3340</v>
      </c>
      <c r="B35" s="7" t="s">
        <v>3311</v>
      </c>
      <c r="C35" s="7">
        <v>0</v>
      </c>
      <c r="D35" s="8"/>
    </row>
    <row r="36" spans="1:4" ht="27.75" customHeight="1">
      <c r="A36" s="7" t="s">
        <v>3341</v>
      </c>
      <c r="B36" s="7" t="s">
        <v>3311</v>
      </c>
      <c r="C36" s="7">
        <v>0</v>
      </c>
      <c r="D36" s="8"/>
    </row>
    <row r="37" spans="1:4" ht="27.75" customHeight="1">
      <c r="A37" s="7" t="s">
        <v>3342</v>
      </c>
      <c r="B37" s="7" t="s">
        <v>3310</v>
      </c>
      <c r="C37" s="7">
        <v>0</v>
      </c>
      <c r="D37" s="8"/>
    </row>
    <row r="38" spans="1:4" ht="27.75" customHeight="1">
      <c r="A38" s="7" t="s">
        <v>3343</v>
      </c>
      <c r="B38" s="7" t="s">
        <v>3311</v>
      </c>
      <c r="C38" s="7">
        <v>0</v>
      </c>
      <c r="D38" s="8"/>
    </row>
    <row r="39" spans="1:4" ht="27.75" customHeight="1">
      <c r="A39" s="7" t="s">
        <v>3344</v>
      </c>
      <c r="B39" s="7" t="s">
        <v>3311</v>
      </c>
      <c r="C39" s="7">
        <v>0</v>
      </c>
      <c r="D39" s="8"/>
    </row>
    <row r="40" spans="1:4" ht="27.75" customHeight="1">
      <c r="A40" s="7" t="s">
        <v>3345</v>
      </c>
      <c r="B40" s="7" t="s">
        <v>3313</v>
      </c>
      <c r="C40" s="7">
        <v>0</v>
      </c>
      <c r="D40" s="8"/>
    </row>
    <row r="41" spans="1:4" ht="27.75" customHeight="1">
      <c r="A41" s="7" t="s">
        <v>3346</v>
      </c>
      <c r="B41" s="7" t="s">
        <v>3312</v>
      </c>
      <c r="C41" s="7">
        <v>0</v>
      </c>
      <c r="D41" s="8"/>
    </row>
    <row r="42" spans="1:4" ht="27.75" customHeight="1">
      <c r="A42" s="7" t="s">
        <v>3347</v>
      </c>
      <c r="B42" s="7" t="s">
        <v>3314</v>
      </c>
      <c r="C42" s="7">
        <v>0</v>
      </c>
      <c r="D42" s="8"/>
    </row>
    <row r="43" spans="1:4" ht="27.75" customHeight="1">
      <c r="A43" s="7" t="s">
        <v>3348</v>
      </c>
      <c r="B43" s="7" t="s">
        <v>3311</v>
      </c>
      <c r="C43" s="7">
        <v>0</v>
      </c>
      <c r="D43" s="8"/>
    </row>
    <row r="44" spans="1:4" ht="27.75" customHeight="1">
      <c r="A44" s="7" t="s">
        <v>3349</v>
      </c>
      <c r="B44" s="7" t="s">
        <v>3310</v>
      </c>
      <c r="C44" s="7">
        <v>0</v>
      </c>
      <c r="D44" s="8"/>
    </row>
    <row r="45" spans="1:4" ht="27.75" customHeight="1">
      <c r="A45" s="7" t="s">
        <v>3350</v>
      </c>
      <c r="B45" s="7" t="s">
        <v>3314</v>
      </c>
      <c r="C45" s="7">
        <v>0</v>
      </c>
      <c r="D45" s="8"/>
    </row>
    <row r="46" spans="1:4" ht="27.75" customHeight="1">
      <c r="A46" s="7" t="s">
        <v>3351</v>
      </c>
      <c r="B46" s="7" t="s">
        <v>3314</v>
      </c>
      <c r="C46" s="7">
        <v>0</v>
      </c>
      <c r="D46" s="8"/>
    </row>
    <row r="47" spans="1:4" ht="27.75" customHeight="1">
      <c r="A47" s="7" t="s">
        <v>3352</v>
      </c>
      <c r="B47" s="7" t="s">
        <v>3310</v>
      </c>
      <c r="C47" s="7">
        <v>0</v>
      </c>
      <c r="D47" s="8"/>
    </row>
    <row r="48" spans="1:4" ht="27.75" customHeight="1">
      <c r="A48" s="7" t="s">
        <v>3353</v>
      </c>
      <c r="B48" s="7" t="s">
        <v>3312</v>
      </c>
      <c r="C48" s="7">
        <v>0</v>
      </c>
      <c r="D48" s="8"/>
    </row>
    <row r="49" spans="1:4" ht="27.75" customHeight="1">
      <c r="A49" s="7" t="s">
        <v>3354</v>
      </c>
      <c r="B49" s="7" t="s">
        <v>3311</v>
      </c>
      <c r="C49" s="7">
        <v>0</v>
      </c>
      <c r="D49" s="8"/>
    </row>
    <row r="50" spans="1:4" ht="27.75" customHeight="1">
      <c r="A50" s="7" t="s">
        <v>3355</v>
      </c>
      <c r="B50" s="7" t="s">
        <v>3313</v>
      </c>
      <c r="C50" s="7">
        <v>0</v>
      </c>
      <c r="D50" s="8"/>
    </row>
    <row r="51" spans="1:4" ht="27.75" customHeight="1">
      <c r="A51" s="7" t="s">
        <v>3356</v>
      </c>
      <c r="B51" s="7">
        <v>0</v>
      </c>
      <c r="C51" s="7">
        <v>0</v>
      </c>
      <c r="D51" s="8"/>
    </row>
    <row r="52" spans="1:4" ht="27.75" customHeight="1">
      <c r="A52" s="7" t="s">
        <v>3357</v>
      </c>
      <c r="B52" s="7">
        <v>0</v>
      </c>
      <c r="C52" s="7">
        <v>0</v>
      </c>
      <c r="D52" s="8"/>
    </row>
    <row r="53" spans="1:4" ht="27.75" customHeight="1">
      <c r="A53" s="7" t="s">
        <v>3358</v>
      </c>
      <c r="B53" s="7">
        <v>0</v>
      </c>
      <c r="C53" s="7">
        <v>0</v>
      </c>
      <c r="D53" s="8"/>
    </row>
    <row r="54" spans="1:4" ht="27.75" customHeight="1">
      <c r="A54" s="7" t="s">
        <v>3359</v>
      </c>
      <c r="B54" s="7">
        <v>0</v>
      </c>
      <c r="C54" s="7">
        <v>0</v>
      </c>
      <c r="D54" s="8"/>
    </row>
    <row r="55" spans="1:4" ht="27.75" customHeight="1">
      <c r="A55" s="7" t="s">
        <v>3360</v>
      </c>
      <c r="B55" s="7">
        <v>0</v>
      </c>
      <c r="C55" s="7">
        <v>0</v>
      </c>
      <c r="D55" s="8"/>
    </row>
    <row r="56" spans="1:4" ht="27.75" customHeight="1">
      <c r="A56" s="7" t="s">
        <v>3361</v>
      </c>
      <c r="B56" s="7">
        <v>0</v>
      </c>
      <c r="C56" s="7">
        <v>0</v>
      </c>
      <c r="D56" s="8"/>
    </row>
    <row r="57" spans="1:4" ht="27.75" customHeight="1">
      <c r="A57" s="7" t="s">
        <v>3362</v>
      </c>
      <c r="B57" s="7">
        <v>0</v>
      </c>
      <c r="C57" s="7">
        <v>0</v>
      </c>
      <c r="D57" s="8"/>
    </row>
    <row r="58" spans="1:4" ht="27.75" customHeight="1">
      <c r="A58" s="7" t="s">
        <v>3363</v>
      </c>
      <c r="B58" s="7">
        <v>0</v>
      </c>
      <c r="C58" s="7">
        <v>0</v>
      </c>
      <c r="D58" s="8"/>
    </row>
    <row r="59" spans="1:4" ht="27.75" customHeight="1">
      <c r="A59" s="7" t="s">
        <v>3364</v>
      </c>
      <c r="B59" s="7">
        <v>0</v>
      </c>
      <c r="C59" s="7">
        <v>0</v>
      </c>
      <c r="D59" s="8"/>
    </row>
    <row r="60" spans="1:4" ht="27.75" customHeight="1">
      <c r="A60" s="7" t="s">
        <v>3365</v>
      </c>
      <c r="B60" s="7" t="s">
        <v>3359</v>
      </c>
      <c r="C60" s="7">
        <v>0</v>
      </c>
      <c r="D60" s="8"/>
    </row>
    <row r="61" spans="1:4" ht="27.75" customHeight="1">
      <c r="A61" s="7" t="s">
        <v>3366</v>
      </c>
      <c r="B61" s="7" t="s">
        <v>3357</v>
      </c>
      <c r="C61" s="7">
        <v>0</v>
      </c>
      <c r="D61" s="8"/>
    </row>
    <row r="62" spans="1:4" ht="27.75" customHeight="1">
      <c r="A62" s="7" t="s">
        <v>3367</v>
      </c>
      <c r="B62" s="7" t="s">
        <v>3358</v>
      </c>
      <c r="C62" s="7">
        <v>0</v>
      </c>
      <c r="D62" s="8"/>
    </row>
    <row r="63" spans="1:4" ht="27.75" customHeight="1">
      <c r="A63" s="7" t="s">
        <v>3368</v>
      </c>
      <c r="B63" s="7" t="s">
        <v>3356</v>
      </c>
      <c r="C63" s="7">
        <v>0</v>
      </c>
      <c r="D63" s="8"/>
    </row>
    <row r="64" spans="1:4" ht="27.75" customHeight="1">
      <c r="A64" s="7" t="s">
        <v>3369</v>
      </c>
      <c r="B64" s="7" t="s">
        <v>3357</v>
      </c>
      <c r="C64" s="7">
        <v>0</v>
      </c>
      <c r="D64" s="8"/>
    </row>
    <row r="65" spans="1:4" ht="27.75" customHeight="1">
      <c r="A65" s="7" t="s">
        <v>3370</v>
      </c>
      <c r="B65" s="7" t="s">
        <v>3363</v>
      </c>
      <c r="C65" s="7">
        <v>0</v>
      </c>
      <c r="D65" s="8"/>
    </row>
    <row r="66" spans="1:4" ht="27.75" customHeight="1">
      <c r="A66" s="7" t="s">
        <v>3371</v>
      </c>
      <c r="B66" s="7" t="s">
        <v>3356</v>
      </c>
      <c r="C66" s="7">
        <v>0</v>
      </c>
      <c r="D66" s="8"/>
    </row>
    <row r="67" spans="1:4" ht="27.75" customHeight="1">
      <c r="A67" s="7" t="s">
        <v>3372</v>
      </c>
      <c r="B67" s="7" t="s">
        <v>3357</v>
      </c>
      <c r="C67" s="7">
        <v>0</v>
      </c>
      <c r="D67" s="8"/>
    </row>
    <row r="68" spans="1:4" ht="27.75" customHeight="1">
      <c r="A68" s="7" t="s">
        <v>3373</v>
      </c>
      <c r="B68" s="7">
        <v>0</v>
      </c>
      <c r="C68" s="7">
        <v>0</v>
      </c>
      <c r="D68" s="8"/>
    </row>
    <row r="69" spans="1:4" ht="27.75" customHeight="1">
      <c r="A69" s="7" t="s">
        <v>3374</v>
      </c>
      <c r="B69" s="7" t="s">
        <v>3359</v>
      </c>
      <c r="C69" s="7">
        <v>0</v>
      </c>
      <c r="D69" s="8"/>
    </row>
    <row r="70" spans="1:4" ht="27.75" customHeight="1">
      <c r="A70" s="7" t="s">
        <v>3375</v>
      </c>
      <c r="B70" s="7" t="s">
        <v>3361</v>
      </c>
      <c r="C70" s="7">
        <v>0</v>
      </c>
      <c r="D70" s="8"/>
    </row>
    <row r="71" spans="1:4" ht="27.75" customHeight="1">
      <c r="A71" s="7" t="s">
        <v>3376</v>
      </c>
      <c r="B71" s="7" t="s">
        <v>3358</v>
      </c>
      <c r="C71" s="7">
        <v>0</v>
      </c>
      <c r="D71" s="8"/>
    </row>
    <row r="72" spans="1:4" ht="27.75" customHeight="1">
      <c r="A72" s="7" t="s">
        <v>3377</v>
      </c>
      <c r="B72" s="7" t="s">
        <v>3358</v>
      </c>
      <c r="C72" s="7">
        <v>0</v>
      </c>
      <c r="D72" s="8"/>
    </row>
    <row r="73" spans="1:4" ht="27.75" customHeight="1">
      <c r="A73" s="7" t="s">
        <v>3378</v>
      </c>
      <c r="B73" s="7" t="s">
        <v>3360</v>
      </c>
      <c r="C73" s="7">
        <v>0</v>
      </c>
      <c r="D73" s="8"/>
    </row>
    <row r="74" spans="1:4" ht="27.75" customHeight="1">
      <c r="A74" s="7" t="s">
        <v>3379</v>
      </c>
      <c r="B74" s="7" t="s">
        <v>3357</v>
      </c>
      <c r="C74" s="7">
        <v>0</v>
      </c>
      <c r="D74" s="8"/>
    </row>
    <row r="75" spans="1:4" ht="27.75" customHeight="1">
      <c r="A75" s="7" t="s">
        <v>3380</v>
      </c>
      <c r="B75" s="7" t="s">
        <v>3357</v>
      </c>
      <c r="C75" s="7">
        <v>0</v>
      </c>
      <c r="D75" s="8"/>
    </row>
    <row r="76" spans="1:4" ht="27.75" customHeight="1">
      <c r="A76" s="7" t="s">
        <v>3381</v>
      </c>
      <c r="B76" s="7" t="s">
        <v>3365</v>
      </c>
      <c r="C76" s="7">
        <v>0</v>
      </c>
      <c r="D76" s="8"/>
    </row>
    <row r="77" spans="1:4" ht="27.75" customHeight="1">
      <c r="A77" s="7" t="s">
        <v>3382</v>
      </c>
      <c r="B77" s="7" t="s">
        <v>3357</v>
      </c>
      <c r="C77" s="7">
        <v>2.1875090545209837</v>
      </c>
      <c r="D77" s="8"/>
    </row>
    <row r="78" spans="1:4" ht="27.75" customHeight="1">
      <c r="A78" s="7" t="s">
        <v>3383</v>
      </c>
      <c r="B78" s="7" t="s">
        <v>3365</v>
      </c>
      <c r="C78" s="7">
        <v>0</v>
      </c>
      <c r="D78" s="8"/>
    </row>
    <row r="79" spans="1:4" ht="27.75" customHeight="1">
      <c r="A79" s="7" t="s">
        <v>3384</v>
      </c>
      <c r="B79" s="7" t="s">
        <v>3362</v>
      </c>
      <c r="C79" s="7">
        <v>0</v>
      </c>
      <c r="D79" s="8"/>
    </row>
    <row r="80" spans="1:4" ht="27.75" customHeight="1">
      <c r="A80" s="7" t="s">
        <v>3385</v>
      </c>
      <c r="B80" s="7" t="s">
        <v>3357</v>
      </c>
      <c r="C80" s="7">
        <v>0</v>
      </c>
      <c r="D80" s="8"/>
    </row>
    <row r="81" spans="1:4" ht="27.75" customHeight="1">
      <c r="A81" s="7" t="s">
        <v>3386</v>
      </c>
      <c r="B81" s="7" t="s">
        <v>3365</v>
      </c>
      <c r="C81" s="7">
        <v>0</v>
      </c>
      <c r="D81" s="8"/>
    </row>
    <row r="82" spans="1:4" ht="27.75" customHeight="1">
      <c r="A82" s="7" t="s">
        <v>3387</v>
      </c>
      <c r="B82" s="7" t="s">
        <v>3357</v>
      </c>
      <c r="C82" s="7">
        <v>0</v>
      </c>
      <c r="D82" s="8"/>
    </row>
    <row r="83" spans="1:4" ht="27.75" customHeight="1">
      <c r="A83" s="7" t="s">
        <v>3388</v>
      </c>
      <c r="B83" s="7" t="s">
        <v>3357</v>
      </c>
      <c r="C83" s="7">
        <v>0</v>
      </c>
      <c r="D83" s="8"/>
    </row>
    <row r="84" spans="1:4" ht="27.75" customHeight="1">
      <c r="A84" s="7" t="s">
        <v>3389</v>
      </c>
      <c r="B84" s="7" t="s">
        <v>3358</v>
      </c>
      <c r="C84" s="7">
        <v>0</v>
      </c>
      <c r="D84" s="8"/>
    </row>
    <row r="85" spans="1:4" ht="27.75" customHeight="1">
      <c r="A85" s="7" t="s">
        <v>3390</v>
      </c>
      <c r="B85" s="7" t="s">
        <v>3357</v>
      </c>
      <c r="C85" s="7">
        <v>0</v>
      </c>
      <c r="D85" s="8"/>
    </row>
    <row r="86" spans="1:4" ht="27.75" customHeight="1">
      <c r="A86" s="7" t="s">
        <v>3391</v>
      </c>
      <c r="B86" s="7" t="s">
        <v>3364</v>
      </c>
      <c r="C86" s="7">
        <v>0</v>
      </c>
      <c r="D86" s="8"/>
    </row>
    <row r="87" spans="1:4" ht="27.75" customHeight="1">
      <c r="A87" s="7" t="s">
        <v>3392</v>
      </c>
      <c r="B87" s="7" t="s">
        <v>3359</v>
      </c>
      <c r="C87" s="7">
        <v>0</v>
      </c>
      <c r="D87" s="8"/>
    </row>
    <row r="88" spans="1:4" ht="27.75" customHeight="1">
      <c r="A88" s="7" t="s">
        <v>3393</v>
      </c>
      <c r="B88" s="7" t="s">
        <v>3356</v>
      </c>
      <c r="C88" s="7">
        <v>0</v>
      </c>
      <c r="D88" s="8"/>
    </row>
    <row r="89" spans="1:4" ht="27.75" customHeight="1">
      <c r="A89" s="7" t="s">
        <v>3394</v>
      </c>
      <c r="B89" s="7" t="s">
        <v>3368</v>
      </c>
      <c r="C89" s="7">
        <v>0</v>
      </c>
      <c r="D89" s="8"/>
    </row>
    <row r="90" spans="1:4" ht="27.75" customHeight="1">
      <c r="A90" s="7" t="s">
        <v>3395</v>
      </c>
      <c r="B90" s="7" t="s">
        <v>3368</v>
      </c>
      <c r="C90" s="7">
        <v>0</v>
      </c>
      <c r="D90" s="8"/>
    </row>
    <row r="91" spans="1:4" ht="27.75" customHeight="1">
      <c r="A91" s="7" t="s">
        <v>3396</v>
      </c>
      <c r="B91" s="7" t="s">
        <v>3368</v>
      </c>
      <c r="C91" s="7">
        <v>0</v>
      </c>
      <c r="D91" s="8"/>
    </row>
    <row r="92" spans="1:4" ht="27.75" customHeight="1">
      <c r="A92" s="7" t="s">
        <v>3397</v>
      </c>
      <c r="B92" s="7">
        <v>0</v>
      </c>
      <c r="C92" s="7">
        <v>0</v>
      </c>
      <c r="D92" s="8"/>
    </row>
    <row r="93" spans="1:4" ht="27.75" customHeight="1">
      <c r="A93" s="7" t="s">
        <v>3398</v>
      </c>
      <c r="B93" s="7" t="s">
        <v>3397</v>
      </c>
      <c r="C93" s="7">
        <v>0</v>
      </c>
      <c r="D93" s="8"/>
    </row>
    <row r="94" spans="1:4" ht="27.75" customHeight="1">
      <c r="A94" s="7" t="s">
        <v>3399</v>
      </c>
      <c r="B94" s="7" t="s">
        <v>3397</v>
      </c>
      <c r="C94" s="7">
        <v>0</v>
      </c>
      <c r="D94" s="8"/>
    </row>
    <row r="95" spans="1:4" ht="27.75" customHeight="1">
      <c r="A95" s="7" t="s">
        <v>3400</v>
      </c>
      <c r="B95" s="7" t="s">
        <v>3397</v>
      </c>
      <c r="C95" s="7">
        <v>0</v>
      </c>
      <c r="D95" s="8"/>
    </row>
    <row r="96" spans="1:4" ht="27.75" customHeight="1">
      <c r="A96" s="7" t="s">
        <v>3401</v>
      </c>
      <c r="B96" s="7" t="s">
        <v>3397</v>
      </c>
      <c r="C96" s="7">
        <v>1.3056976501484212</v>
      </c>
      <c r="D96" s="8"/>
    </row>
    <row r="97" spans="1:4" ht="27.75" customHeight="1">
      <c r="A97" s="7" t="s">
        <v>3402</v>
      </c>
      <c r="B97" s="7" t="s">
        <v>3397</v>
      </c>
      <c r="C97" s="7">
        <v>0</v>
      </c>
      <c r="D97" s="8"/>
    </row>
    <row r="98" spans="1:4" ht="27.75" customHeight="1">
      <c r="A98" s="7" t="s">
        <v>3403</v>
      </c>
      <c r="B98" s="7" t="s">
        <v>3397</v>
      </c>
      <c r="C98" s="7">
        <v>0</v>
      </c>
      <c r="D98" s="8"/>
    </row>
    <row r="99" spans="1:4" ht="27.75" customHeight="1">
      <c r="A99" s="7" t="s">
        <v>3404</v>
      </c>
      <c r="B99" s="7" t="s">
        <v>3397</v>
      </c>
      <c r="C99" s="7">
        <v>0</v>
      </c>
      <c r="D99" s="8"/>
    </row>
    <row r="100" spans="1:4" ht="27.75" customHeight="1">
      <c r="A100" s="7" t="s">
        <v>3405</v>
      </c>
      <c r="B100" s="7" t="s">
        <v>3397</v>
      </c>
      <c r="C100" s="7">
        <v>0</v>
      </c>
      <c r="D100" s="8"/>
    </row>
    <row r="101" spans="1:4" ht="27.75" customHeight="1">
      <c r="A101" s="7" t="s">
        <v>3406</v>
      </c>
      <c r="B101" s="7" t="s">
        <v>3397</v>
      </c>
      <c r="C101" s="7">
        <v>0</v>
      </c>
      <c r="D101" s="8"/>
    </row>
    <row r="102" spans="1:4" ht="27.75" customHeight="1">
      <c r="A102" s="7" t="s">
        <v>3407</v>
      </c>
      <c r="B102" s="7" t="s">
        <v>3398</v>
      </c>
      <c r="C102" s="7">
        <v>0</v>
      </c>
      <c r="D102" s="8"/>
    </row>
    <row r="103" spans="1:4" ht="27.75" customHeight="1">
      <c r="A103" s="7" t="s">
        <v>3408</v>
      </c>
      <c r="B103" s="7" t="s">
        <v>3397</v>
      </c>
      <c r="C103" s="7">
        <v>0</v>
      </c>
      <c r="D103" s="8"/>
    </row>
    <row r="104" spans="1:4" ht="27.75" customHeight="1">
      <c r="A104" s="7" t="s">
        <v>3408</v>
      </c>
      <c r="B104" s="7" t="s">
        <v>3399</v>
      </c>
      <c r="C104" s="7">
        <v>0</v>
      </c>
      <c r="D104" s="8"/>
    </row>
    <row r="105" spans="1:4" ht="27.75" customHeight="1">
      <c r="A105" s="7" t="s">
        <v>3409</v>
      </c>
      <c r="B105" s="7" t="s">
        <v>3397</v>
      </c>
      <c r="C105" s="7">
        <v>0</v>
      </c>
      <c r="D105" s="8"/>
    </row>
    <row r="106" spans="1:4" ht="27.75" customHeight="1">
      <c r="A106" s="7" t="s">
        <v>3410</v>
      </c>
      <c r="B106" s="7" t="s">
        <v>3400</v>
      </c>
      <c r="C106" s="7">
        <v>0</v>
      </c>
      <c r="D106" s="8"/>
    </row>
    <row r="107" spans="1:4" ht="27.75" customHeight="1">
      <c r="A107" s="7" t="s">
        <v>3411</v>
      </c>
      <c r="B107" s="7" t="s">
        <v>3401</v>
      </c>
      <c r="C107" s="7">
        <v>0</v>
      </c>
      <c r="D107" s="8"/>
    </row>
    <row r="108" spans="1:4" ht="27.75" customHeight="1">
      <c r="A108" s="7" t="s">
        <v>3412</v>
      </c>
      <c r="B108" s="7" t="s">
        <v>3400</v>
      </c>
      <c r="C108" s="7">
        <v>0</v>
      </c>
      <c r="D108" s="8"/>
    </row>
    <row r="109" spans="1:4" ht="27.75" customHeight="1">
      <c r="A109" s="7" t="s">
        <v>3413</v>
      </c>
      <c r="B109" s="7" t="s">
        <v>3401</v>
      </c>
      <c r="C109" s="7">
        <v>0</v>
      </c>
      <c r="D109" s="8"/>
    </row>
    <row r="110" spans="1:4" ht="27.75" customHeight="1">
      <c r="A110" s="7" t="s">
        <v>3414</v>
      </c>
      <c r="B110" s="7" t="s">
        <v>3398</v>
      </c>
      <c r="C110" s="7">
        <v>0</v>
      </c>
      <c r="D110" s="8"/>
    </row>
    <row r="111" spans="1:4" ht="27.75" customHeight="1">
      <c r="A111" s="7" t="s">
        <v>3415</v>
      </c>
      <c r="B111" s="7" t="s">
        <v>3401</v>
      </c>
      <c r="C111" s="7">
        <v>0</v>
      </c>
      <c r="D111" s="8"/>
    </row>
    <row r="112" spans="1:4" ht="27.75" customHeight="1">
      <c r="A112" s="7" t="s">
        <v>3416</v>
      </c>
      <c r="B112" s="7" t="s">
        <v>3398</v>
      </c>
      <c r="C112" s="7">
        <v>0</v>
      </c>
      <c r="D112" s="8"/>
    </row>
    <row r="113" spans="1:4" ht="27.75" customHeight="1">
      <c r="A113" s="7" t="s">
        <v>3417</v>
      </c>
      <c r="B113" s="7" t="s">
        <v>3401</v>
      </c>
      <c r="C113" s="7">
        <v>0</v>
      </c>
      <c r="D113" s="8"/>
    </row>
    <row r="114" spans="1:4" ht="27.75" customHeight="1">
      <c r="A114" s="7" t="s">
        <v>3418</v>
      </c>
      <c r="B114" s="7" t="s">
        <v>3397</v>
      </c>
      <c r="C114" s="7">
        <v>0</v>
      </c>
      <c r="D114" s="8"/>
    </row>
    <row r="115" spans="1:4" ht="27.75" customHeight="1">
      <c r="A115" s="7" t="s">
        <v>3419</v>
      </c>
      <c r="B115" s="7" t="s">
        <v>3400</v>
      </c>
      <c r="C115" s="7">
        <v>0</v>
      </c>
      <c r="D115" s="8"/>
    </row>
    <row r="116" spans="1:4" ht="27.75" customHeight="1">
      <c r="A116" s="7" t="s">
        <v>3420</v>
      </c>
      <c r="B116" s="7" t="s">
        <v>3398</v>
      </c>
      <c r="C116" s="7">
        <v>0</v>
      </c>
      <c r="D116" s="8"/>
    </row>
    <row r="117" spans="1:4" ht="27.75" customHeight="1">
      <c r="A117" s="7" t="s">
        <v>3421</v>
      </c>
      <c r="B117" s="7" t="s">
        <v>3401</v>
      </c>
      <c r="C117" s="7">
        <v>0</v>
      </c>
      <c r="D117" s="8"/>
    </row>
    <row r="118" spans="1:4" ht="27.75" customHeight="1">
      <c r="A118" s="7" t="s">
        <v>3422</v>
      </c>
      <c r="B118" s="7" t="s">
        <v>3399</v>
      </c>
      <c r="C118" s="7">
        <v>0</v>
      </c>
      <c r="D118" s="8"/>
    </row>
    <row r="119" spans="1:4" ht="27.75" customHeight="1">
      <c r="A119" s="7" t="s">
        <v>3423</v>
      </c>
      <c r="B119" s="7" t="s">
        <v>3398</v>
      </c>
      <c r="C119" s="7">
        <v>0</v>
      </c>
      <c r="D119" s="8"/>
    </row>
    <row r="120" spans="1:4" ht="27.75" customHeight="1">
      <c r="A120" s="7" t="s">
        <v>3424</v>
      </c>
      <c r="B120" s="7" t="s">
        <v>3398</v>
      </c>
      <c r="C120" s="7">
        <v>0</v>
      </c>
      <c r="D120" s="8"/>
    </row>
    <row r="121" spans="1:4" ht="27.75" customHeight="1">
      <c r="A121" s="7" t="s">
        <v>3425</v>
      </c>
      <c r="B121" s="7" t="s">
        <v>3398</v>
      </c>
      <c r="C121" s="7">
        <v>0</v>
      </c>
      <c r="D121" s="8"/>
    </row>
    <row r="122" spans="1:4" ht="27.75" customHeight="1">
      <c r="A122" s="7" t="s">
        <v>3426</v>
      </c>
      <c r="B122" s="7" t="s">
        <v>3397</v>
      </c>
      <c r="C122" s="7">
        <v>0</v>
      </c>
      <c r="D122" s="8"/>
    </row>
    <row r="123" spans="1:4" ht="27.75" customHeight="1">
      <c r="A123" s="7" t="s">
        <v>3427</v>
      </c>
      <c r="B123" s="7" t="s">
        <v>3398</v>
      </c>
      <c r="C123" s="7">
        <v>0</v>
      </c>
      <c r="D123" s="8"/>
    </row>
    <row r="124" spans="1:4" ht="27.75" customHeight="1">
      <c r="A124" s="7" t="s">
        <v>3428</v>
      </c>
      <c r="B124" s="7" t="s">
        <v>3400</v>
      </c>
      <c r="C124" s="7">
        <v>0</v>
      </c>
      <c r="D124" s="8"/>
    </row>
    <row r="125" spans="1:4" ht="27.75" customHeight="1">
      <c r="A125" s="7" t="s">
        <v>3428</v>
      </c>
      <c r="B125" s="7" t="s">
        <v>3400</v>
      </c>
      <c r="C125" s="7">
        <v>0</v>
      </c>
      <c r="D125" s="8"/>
    </row>
    <row r="126" spans="1:4" ht="27.75" customHeight="1">
      <c r="A126" s="7" t="s">
        <v>3429</v>
      </c>
      <c r="B126" s="7" t="s">
        <v>3401</v>
      </c>
      <c r="C126" s="7">
        <v>0</v>
      </c>
      <c r="D126" s="8"/>
    </row>
    <row r="127" spans="1:4" ht="27.75" customHeight="1">
      <c r="A127" s="7" t="s">
        <v>3430</v>
      </c>
      <c r="B127" s="7" t="s">
        <v>3401</v>
      </c>
      <c r="C127" s="7">
        <v>0</v>
      </c>
      <c r="D127" s="8"/>
    </row>
    <row r="128" spans="1:4" ht="27.75" customHeight="1">
      <c r="A128" s="7" t="s">
        <v>3431</v>
      </c>
      <c r="B128" s="7" t="s">
        <v>3398</v>
      </c>
      <c r="C128" s="7">
        <v>0</v>
      </c>
      <c r="D128" s="8"/>
    </row>
    <row r="129" spans="1:4" ht="27.75" customHeight="1">
      <c r="A129" s="7" t="s">
        <v>3432</v>
      </c>
      <c r="B129" s="7" t="s">
        <v>3398</v>
      </c>
      <c r="C129" s="7">
        <v>0</v>
      </c>
      <c r="D129" s="8"/>
    </row>
    <row r="130" spans="1:4" ht="27.75" customHeight="1">
      <c r="A130" s="7" t="s">
        <v>3433</v>
      </c>
      <c r="B130" s="7" t="s">
        <v>3405</v>
      </c>
      <c r="C130" s="7">
        <v>0</v>
      </c>
      <c r="D130" s="8"/>
    </row>
    <row r="131" spans="1:4" ht="27.75" customHeight="1">
      <c r="A131" s="7" t="s">
        <v>3434</v>
      </c>
      <c r="B131" s="7" t="s">
        <v>3406</v>
      </c>
      <c r="C131" s="7">
        <v>0</v>
      </c>
      <c r="D131" s="8"/>
    </row>
    <row r="132" spans="1:4" ht="27.75" customHeight="1">
      <c r="A132" s="7" t="s">
        <v>3435</v>
      </c>
      <c r="B132" s="7" t="s">
        <v>3397</v>
      </c>
      <c r="C132" s="7">
        <v>0</v>
      </c>
      <c r="D132" s="8"/>
    </row>
    <row r="133" spans="1:4" ht="27.75" customHeight="1">
      <c r="A133" s="7" t="s">
        <v>3436</v>
      </c>
      <c r="B133" s="7" t="s">
        <v>3400</v>
      </c>
      <c r="C133" s="7">
        <v>0</v>
      </c>
      <c r="D133" s="8"/>
    </row>
    <row r="134" spans="1:4" ht="27.75" customHeight="1">
      <c r="A134" s="7" t="s">
        <v>3437</v>
      </c>
      <c r="B134" s="7" t="s">
        <v>3405</v>
      </c>
      <c r="C134" s="7">
        <v>0</v>
      </c>
      <c r="D134" s="8"/>
    </row>
    <row r="135" spans="1:4" ht="27.75" customHeight="1">
      <c r="A135" s="7" t="s">
        <v>3438</v>
      </c>
      <c r="B135" s="7" t="s">
        <v>3399</v>
      </c>
      <c r="C135" s="7">
        <v>0</v>
      </c>
      <c r="D135" s="8"/>
    </row>
    <row r="136" spans="1:4" ht="27.75" customHeight="1">
      <c r="A136" s="7" t="s">
        <v>3439</v>
      </c>
      <c r="B136" s="7" t="s">
        <v>3405</v>
      </c>
      <c r="C136" s="7">
        <v>0</v>
      </c>
      <c r="D136" s="8"/>
    </row>
    <row r="137" spans="1:4" ht="27.75" customHeight="1">
      <c r="A137" s="7" t="s">
        <v>3440</v>
      </c>
      <c r="B137" s="7" t="s">
        <v>3400</v>
      </c>
      <c r="C137" s="7">
        <v>0</v>
      </c>
      <c r="D137" s="8"/>
    </row>
    <row r="138" spans="1:4" ht="27.75" customHeight="1">
      <c r="A138" s="7" t="s">
        <v>3441</v>
      </c>
      <c r="B138" s="7" t="s">
        <v>3401</v>
      </c>
      <c r="C138" s="7">
        <v>0</v>
      </c>
      <c r="D138" s="8"/>
    </row>
    <row r="139" spans="1:4" ht="27.75" customHeight="1">
      <c r="A139" s="7" t="s">
        <v>3442</v>
      </c>
      <c r="B139" s="7">
        <v>0</v>
      </c>
      <c r="C139" s="7">
        <v>2.5981029691802591</v>
      </c>
      <c r="D139" s="8"/>
    </row>
    <row r="140" spans="1:4" ht="27.75" customHeight="1">
      <c r="A140" s="7" t="s">
        <v>3443</v>
      </c>
      <c r="B140" s="7" t="s">
        <v>3442</v>
      </c>
      <c r="C140" s="7">
        <v>0</v>
      </c>
      <c r="D140" s="8"/>
    </row>
    <row r="141" spans="1:4" ht="27.75" customHeight="1">
      <c r="A141" s="7" t="s">
        <v>3444</v>
      </c>
      <c r="B141" s="7" t="s">
        <v>3442</v>
      </c>
      <c r="C141" s="7">
        <v>4.3051504401743923</v>
      </c>
      <c r="D141" s="8"/>
    </row>
    <row r="142" spans="1:4" ht="27.75" customHeight="1">
      <c r="A142" s="7" t="s">
        <v>3445</v>
      </c>
      <c r="B142" s="7" t="s">
        <v>3442</v>
      </c>
      <c r="C142" s="7">
        <v>0</v>
      </c>
      <c r="D142" s="8"/>
    </row>
    <row r="143" spans="1:4" ht="27.75" customHeight="1">
      <c r="A143" s="7" t="s">
        <v>3446</v>
      </c>
      <c r="B143" s="7" t="s">
        <v>3442</v>
      </c>
      <c r="C143" s="7">
        <v>0</v>
      </c>
      <c r="D143" s="8"/>
    </row>
    <row r="144" spans="1:4" ht="27.75" customHeight="1">
      <c r="A144" s="7" t="s">
        <v>3447</v>
      </c>
      <c r="B144" s="7" t="s">
        <v>3442</v>
      </c>
      <c r="C144" s="7">
        <v>0</v>
      </c>
      <c r="D144" s="8"/>
    </row>
    <row r="145" spans="1:4" ht="27.75" customHeight="1">
      <c r="A145" s="7" t="s">
        <v>3448</v>
      </c>
      <c r="B145" s="7" t="s">
        <v>3442</v>
      </c>
      <c r="C145" s="7">
        <v>0</v>
      </c>
      <c r="D145" s="8"/>
    </row>
    <row r="146" spans="1:4" ht="27.75" customHeight="1">
      <c r="A146" s="7" t="s">
        <v>3449</v>
      </c>
      <c r="B146" s="7" t="s">
        <v>3442</v>
      </c>
      <c r="C146" s="7">
        <v>0</v>
      </c>
      <c r="D146" s="8"/>
    </row>
    <row r="147" spans="1:4" ht="27.75" customHeight="1">
      <c r="A147" s="7" t="s">
        <v>3450</v>
      </c>
      <c r="B147" s="7" t="s">
        <v>3442</v>
      </c>
      <c r="C147" s="7">
        <v>0</v>
      </c>
      <c r="D147" s="8"/>
    </row>
    <row r="148" spans="1:4" ht="27.75" customHeight="1">
      <c r="A148" s="7" t="s">
        <v>3451</v>
      </c>
      <c r="B148" s="7" t="s">
        <v>3442</v>
      </c>
      <c r="C148" s="7">
        <v>2.4969472862910185</v>
      </c>
      <c r="D148" s="8"/>
    </row>
    <row r="149" spans="1:4" ht="27.75" customHeight="1">
      <c r="A149" s="7" t="s">
        <v>3452</v>
      </c>
      <c r="B149" s="7" t="s">
        <v>3442</v>
      </c>
      <c r="C149" s="7">
        <v>6.3587399705517003</v>
      </c>
      <c r="D149" s="8"/>
    </row>
    <row r="150" spans="1:4" ht="27.75" customHeight="1">
      <c r="A150" s="7" t="s">
        <v>3453</v>
      </c>
      <c r="B150" s="7" t="s">
        <v>3442</v>
      </c>
      <c r="C150" s="7">
        <v>0</v>
      </c>
      <c r="D150" s="8"/>
    </row>
    <row r="151" spans="1:4" ht="27.75" customHeight="1">
      <c r="A151" s="7" t="s">
        <v>3454</v>
      </c>
      <c r="B151" s="7" t="s">
        <v>3442</v>
      </c>
      <c r="C151" s="7">
        <v>0</v>
      </c>
      <c r="D151" s="8"/>
    </row>
    <row r="152" spans="1:4" ht="27.75" customHeight="1">
      <c r="A152" s="7" t="s">
        <v>3455</v>
      </c>
      <c r="B152" s="7" t="s">
        <v>3442</v>
      </c>
      <c r="C152" s="7">
        <v>0</v>
      </c>
      <c r="D152" s="8"/>
    </row>
    <row r="153" spans="1:4" ht="27.75" customHeight="1">
      <c r="A153" s="7" t="s">
        <v>3456</v>
      </c>
      <c r="B153" s="7" t="s">
        <v>3442</v>
      </c>
      <c r="C153" s="7">
        <v>0</v>
      </c>
      <c r="D153" s="8"/>
    </row>
    <row r="154" spans="1:4" ht="27.75" customHeight="1">
      <c r="A154" s="7" t="s">
        <v>3457</v>
      </c>
      <c r="B154" s="7" t="s">
        <v>3442</v>
      </c>
      <c r="C154" s="7">
        <v>0</v>
      </c>
      <c r="D154" s="8"/>
    </row>
    <row r="155" spans="1:4" ht="27.75" customHeight="1">
      <c r="A155" s="7" t="s">
        <v>3458</v>
      </c>
      <c r="B155" s="7" t="s">
        <v>3442</v>
      </c>
      <c r="C155" s="7">
        <v>0</v>
      </c>
      <c r="D155" s="8"/>
    </row>
    <row r="156" spans="1:4" ht="27.75" customHeight="1">
      <c r="A156" s="7" t="s">
        <v>3459</v>
      </c>
      <c r="B156" s="7" t="s">
        <v>3442</v>
      </c>
      <c r="C156" s="7">
        <v>0</v>
      </c>
      <c r="D156" s="8"/>
    </row>
    <row r="157" spans="1:4" ht="27.75" customHeight="1">
      <c r="A157" s="7" t="s">
        <v>3460</v>
      </c>
      <c r="B157" s="7" t="s">
        <v>3442</v>
      </c>
      <c r="C157" s="7">
        <v>0</v>
      </c>
      <c r="D157" s="8"/>
    </row>
    <row r="158" spans="1:4" ht="27.75" customHeight="1">
      <c r="A158" s="7" t="s">
        <v>3461</v>
      </c>
      <c r="B158" s="7" t="s">
        <v>3442</v>
      </c>
      <c r="C158" s="7">
        <v>0</v>
      </c>
      <c r="D158" s="8"/>
    </row>
    <row r="159" spans="1:4" ht="27.75" customHeight="1">
      <c r="A159" s="7" t="s">
        <v>3461</v>
      </c>
      <c r="B159" s="7" t="s">
        <v>3442</v>
      </c>
      <c r="C159" s="7">
        <v>0</v>
      </c>
      <c r="D159" s="8"/>
    </row>
    <row r="160" spans="1:4" ht="27.75" customHeight="1">
      <c r="A160" s="7" t="s">
        <v>3462</v>
      </c>
      <c r="B160" s="7" t="s">
        <v>3442</v>
      </c>
      <c r="C160" s="7">
        <v>0</v>
      </c>
      <c r="D160" s="8"/>
    </row>
    <row r="161" spans="1:4" ht="27.75" customHeight="1">
      <c r="A161" s="7" t="s">
        <v>3463</v>
      </c>
      <c r="B161" s="7" t="s">
        <v>3442</v>
      </c>
      <c r="C161" s="7">
        <v>0</v>
      </c>
      <c r="D161" s="8"/>
    </row>
    <row r="162" spans="1:4" ht="27.75" customHeight="1">
      <c r="A162" s="7" t="s">
        <v>3464</v>
      </c>
      <c r="B162" s="7" t="s">
        <v>3442</v>
      </c>
      <c r="C162" s="7">
        <v>0</v>
      </c>
      <c r="D162" s="8"/>
    </row>
    <row r="163" spans="1:4" ht="27.75" customHeight="1">
      <c r="A163" s="7" t="s">
        <v>3462</v>
      </c>
      <c r="B163" s="7" t="s">
        <v>3442</v>
      </c>
      <c r="C163" s="7">
        <v>0</v>
      </c>
      <c r="D163" s="8"/>
    </row>
    <row r="164" spans="1:4" ht="27.75" customHeight="1">
      <c r="A164" s="7" t="s">
        <v>3462</v>
      </c>
      <c r="B164" s="7" t="s">
        <v>3442</v>
      </c>
      <c r="C164" s="7">
        <v>0</v>
      </c>
      <c r="D164" s="8"/>
    </row>
    <row r="165" spans="1:4" ht="27.75" customHeight="1">
      <c r="A165" s="7" t="s">
        <v>3465</v>
      </c>
      <c r="B165" s="7" t="s">
        <v>3442</v>
      </c>
      <c r="C165" s="7">
        <v>0</v>
      </c>
      <c r="D165" s="8"/>
    </row>
    <row r="166" spans="1:4" ht="27.75" customHeight="1">
      <c r="A166" s="7" t="s">
        <v>3466</v>
      </c>
      <c r="B166" s="7" t="s">
        <v>3442</v>
      </c>
      <c r="C166" s="7">
        <v>0</v>
      </c>
      <c r="D166" s="8"/>
    </row>
    <row r="167" spans="1:4" ht="27.75" customHeight="1">
      <c r="A167" s="7" t="s">
        <v>3467</v>
      </c>
      <c r="B167" s="7" t="s">
        <v>3442</v>
      </c>
      <c r="C167" s="7">
        <v>0</v>
      </c>
      <c r="D167" s="8"/>
    </row>
    <row r="168" spans="1:4" ht="27.75" customHeight="1">
      <c r="A168" s="7" t="s">
        <v>3468</v>
      </c>
      <c r="B168" s="7">
        <v>0</v>
      </c>
      <c r="C168" s="7">
        <v>0</v>
      </c>
      <c r="D168" s="8"/>
    </row>
    <row r="169" spans="1:4" ht="27.75" customHeight="1">
      <c r="A169" s="7" t="s">
        <v>3469</v>
      </c>
      <c r="B169" s="7" t="s">
        <v>3468</v>
      </c>
      <c r="C169" s="7">
        <v>0</v>
      </c>
      <c r="D169" s="8"/>
    </row>
    <row r="170" spans="1:4" ht="27.75" customHeight="1">
      <c r="A170" s="7" t="s">
        <v>3470</v>
      </c>
      <c r="B170" s="7" t="s">
        <v>3468</v>
      </c>
      <c r="C170" s="7">
        <v>3.9543075749596723</v>
      </c>
      <c r="D170" s="8"/>
    </row>
    <row r="171" spans="1:4" ht="27.75" customHeight="1">
      <c r="A171" s="7" t="s">
        <v>3471</v>
      </c>
      <c r="B171" s="7" t="s">
        <v>3468</v>
      </c>
      <c r="C171" s="7">
        <v>0</v>
      </c>
      <c r="D171" s="8"/>
    </row>
    <row r="172" spans="1:4" ht="27.75" customHeight="1">
      <c r="A172" s="7" t="s">
        <v>3472</v>
      </c>
      <c r="B172" s="7" t="s">
        <v>3468</v>
      </c>
      <c r="C172" s="7">
        <v>1.692342312178706</v>
      </c>
      <c r="D172" s="8"/>
    </row>
    <row r="173" spans="1:4" ht="27.75" customHeight="1">
      <c r="A173" s="7" t="s">
        <v>3473</v>
      </c>
      <c r="B173" s="7" t="s">
        <v>3468</v>
      </c>
      <c r="C173" s="7">
        <v>1.849003640445479</v>
      </c>
      <c r="D173" s="8"/>
    </row>
    <row r="174" spans="1:4" ht="27.75" customHeight="1">
      <c r="A174" s="7" t="s">
        <v>3474</v>
      </c>
      <c r="B174" s="7" t="s">
        <v>3468</v>
      </c>
      <c r="C174" s="7">
        <v>1.7984695372609236</v>
      </c>
      <c r="D174" s="8"/>
    </row>
    <row r="175" spans="1:4" ht="27.75" customHeight="1">
      <c r="A175" s="7" t="s">
        <v>3475</v>
      </c>
      <c r="B175" s="7" t="s">
        <v>3468</v>
      </c>
      <c r="C175" s="7">
        <v>0</v>
      </c>
      <c r="D175" s="8"/>
    </row>
    <row r="176" spans="1:4" ht="27.75" customHeight="1">
      <c r="A176" s="7" t="s">
        <v>3476</v>
      </c>
      <c r="B176" s="7" t="s">
        <v>3469</v>
      </c>
      <c r="C176" s="7">
        <v>0</v>
      </c>
      <c r="D176" s="8"/>
    </row>
    <row r="177" spans="1:4" ht="27.75" customHeight="1">
      <c r="A177" s="7" t="s">
        <v>3477</v>
      </c>
      <c r="B177" s="7" t="s">
        <v>3470</v>
      </c>
      <c r="C177" s="7">
        <v>0</v>
      </c>
      <c r="D177" s="8"/>
    </row>
    <row r="178" spans="1:4" ht="27.75" customHeight="1">
      <c r="A178" s="7" t="s">
        <v>3478</v>
      </c>
      <c r="B178" s="7" t="s">
        <v>3470</v>
      </c>
      <c r="C178" s="7">
        <v>0</v>
      </c>
      <c r="D178" s="8"/>
    </row>
    <row r="179" spans="1:4" ht="27.75" customHeight="1">
      <c r="A179" s="7" t="s">
        <v>3479</v>
      </c>
      <c r="B179" s="7" t="s">
        <v>3470</v>
      </c>
      <c r="C179" s="7">
        <v>0</v>
      </c>
      <c r="D179" s="8"/>
    </row>
    <row r="180" spans="1:4" ht="27.75" customHeight="1">
      <c r="A180" s="7" t="s">
        <v>3480</v>
      </c>
      <c r="B180" s="7" t="s">
        <v>3469</v>
      </c>
      <c r="C180" s="7">
        <v>0</v>
      </c>
      <c r="D180" s="8"/>
    </row>
    <row r="181" spans="1:4" ht="27.75" customHeight="1">
      <c r="A181" s="7" t="s">
        <v>3481</v>
      </c>
      <c r="B181" s="7" t="s">
        <v>3469</v>
      </c>
      <c r="C181" s="7">
        <v>0</v>
      </c>
      <c r="D181" s="8"/>
    </row>
    <row r="182" spans="1:4" ht="27.75" customHeight="1">
      <c r="A182" s="7" t="s">
        <v>3482</v>
      </c>
      <c r="B182" s="7" t="s">
        <v>3470</v>
      </c>
      <c r="C182" s="7">
        <v>0</v>
      </c>
      <c r="D182" s="8"/>
    </row>
    <row r="183" spans="1:4" ht="27.75" customHeight="1">
      <c r="A183" s="7" t="s">
        <v>3483</v>
      </c>
      <c r="B183" s="7" t="s">
        <v>3470</v>
      </c>
      <c r="C183" s="7">
        <v>0</v>
      </c>
      <c r="D183" s="8"/>
    </row>
    <row r="184" spans="1:4" ht="27.75" customHeight="1">
      <c r="A184" s="7" t="s">
        <v>3484</v>
      </c>
      <c r="B184" s="7" t="s">
        <v>3470</v>
      </c>
      <c r="C184" s="7">
        <v>0</v>
      </c>
      <c r="D184" s="8"/>
    </row>
    <row r="185" spans="1:4" ht="27.75" customHeight="1">
      <c r="A185" s="7" t="s">
        <v>3485</v>
      </c>
      <c r="B185" s="7" t="s">
        <v>3470</v>
      </c>
      <c r="C185" s="7">
        <v>0</v>
      </c>
      <c r="D185" s="8"/>
    </row>
    <row r="186" spans="1:4" ht="27.75" customHeight="1">
      <c r="A186" s="7" t="s">
        <v>3486</v>
      </c>
      <c r="B186" s="7" t="s">
        <v>3469</v>
      </c>
      <c r="C186" s="7">
        <v>0</v>
      </c>
      <c r="D186" s="8"/>
    </row>
    <row r="187" spans="1:4" ht="27.75" customHeight="1">
      <c r="A187" s="7" t="s">
        <v>3487</v>
      </c>
      <c r="B187" s="7" t="s">
        <v>3469</v>
      </c>
      <c r="C187" s="7">
        <v>0</v>
      </c>
      <c r="D187" s="8"/>
    </row>
    <row r="188" spans="1:4" ht="27.75" customHeight="1">
      <c r="A188" s="7" t="s">
        <v>3488</v>
      </c>
      <c r="B188" s="7" t="s">
        <v>3470</v>
      </c>
      <c r="C188" s="7">
        <v>0</v>
      </c>
      <c r="D188" s="8"/>
    </row>
    <row r="189" spans="1:4" ht="27.75" customHeight="1">
      <c r="A189" s="7" t="s">
        <v>3489</v>
      </c>
      <c r="B189" s="7">
        <v>0</v>
      </c>
      <c r="C189" s="7">
        <v>0</v>
      </c>
      <c r="D189" s="8"/>
    </row>
    <row r="190" spans="1:4" ht="27.75" customHeight="1">
      <c r="A190" s="7" t="s">
        <v>3490</v>
      </c>
      <c r="B190" s="7" t="s">
        <v>3489</v>
      </c>
      <c r="C190" s="7">
        <v>2.093289390553434</v>
      </c>
      <c r="D190" s="8"/>
    </row>
    <row r="191" spans="1:4" ht="27.75" customHeight="1">
      <c r="A191" s="7" t="s">
        <v>3491</v>
      </c>
      <c r="B191" s="7">
        <v>0</v>
      </c>
      <c r="C191" s="7">
        <v>0</v>
      </c>
      <c r="D191" s="8"/>
    </row>
    <row r="192" spans="1:4" ht="27.75" customHeight="1">
      <c r="A192" s="7" t="s">
        <v>3492</v>
      </c>
      <c r="B192" s="7" t="s">
        <v>3489</v>
      </c>
      <c r="C192" s="7">
        <v>1.7009690784354359</v>
      </c>
      <c r="D192" s="8"/>
    </row>
    <row r="193" spans="1:4" ht="27.75" customHeight="1">
      <c r="A193" s="7" t="s">
        <v>3493</v>
      </c>
      <c r="B193" s="7" t="s">
        <v>3489</v>
      </c>
      <c r="C193" s="7">
        <v>0</v>
      </c>
      <c r="D193" s="8"/>
    </row>
    <row r="194" spans="1:4" ht="27.75" customHeight="1">
      <c r="A194" s="7" t="s">
        <v>3494</v>
      </c>
      <c r="B194" s="7">
        <v>0</v>
      </c>
      <c r="C194" s="7">
        <v>0</v>
      </c>
      <c r="D194" s="8"/>
    </row>
    <row r="195" spans="1:4" ht="27.75" customHeight="1">
      <c r="A195" s="7" t="s">
        <v>3495</v>
      </c>
      <c r="B195" s="7" t="s">
        <v>3490</v>
      </c>
      <c r="C195" s="7">
        <v>0</v>
      </c>
      <c r="D195" s="8"/>
    </row>
    <row r="196" spans="1:4" ht="27.75" customHeight="1">
      <c r="A196" s="7" t="s">
        <v>3496</v>
      </c>
      <c r="B196" s="7" t="s">
        <v>3490</v>
      </c>
      <c r="C196" s="7">
        <v>0</v>
      </c>
      <c r="D196" s="8"/>
    </row>
    <row r="197" spans="1:4" ht="27.75" customHeight="1">
      <c r="A197" s="7" t="s">
        <v>3497</v>
      </c>
      <c r="B197" s="7" t="s">
        <v>3490</v>
      </c>
      <c r="C197" s="7">
        <v>0</v>
      </c>
      <c r="D197" s="8"/>
    </row>
    <row r="198" spans="1:4" ht="27.75" customHeight="1">
      <c r="A198" s="7" t="s">
        <v>3498</v>
      </c>
      <c r="B198" s="7" t="s">
        <v>3492</v>
      </c>
      <c r="C198" s="7">
        <v>0</v>
      </c>
      <c r="D198" s="8"/>
    </row>
    <row r="199" spans="1:4" ht="27.75" customHeight="1">
      <c r="A199" s="7" t="s">
        <v>3498</v>
      </c>
      <c r="B199" s="7" t="s">
        <v>3492</v>
      </c>
      <c r="C199" s="7">
        <v>0</v>
      </c>
      <c r="D199" s="8"/>
    </row>
    <row r="200" spans="1:4" ht="27.75" customHeight="1">
      <c r="A200" s="7" t="s">
        <v>3499</v>
      </c>
      <c r="B200" s="7" t="s">
        <v>3493</v>
      </c>
      <c r="C200" s="7">
        <v>0</v>
      </c>
      <c r="D200" s="8"/>
    </row>
    <row r="201" spans="1:4" ht="27.75" customHeight="1">
      <c r="A201" s="7" t="s">
        <v>3500</v>
      </c>
      <c r="B201" s="7" t="s">
        <v>3490</v>
      </c>
      <c r="C201" s="7">
        <v>0</v>
      </c>
      <c r="D201" s="8"/>
    </row>
    <row r="202" spans="1:4" ht="27.75" customHeight="1">
      <c r="A202" s="7" t="s">
        <v>3501</v>
      </c>
      <c r="B202" s="7" t="s">
        <v>3493</v>
      </c>
      <c r="C202" s="7">
        <v>0</v>
      </c>
      <c r="D202" s="8"/>
    </row>
    <row r="203" spans="1:4" ht="27.75" customHeight="1">
      <c r="A203" s="7" t="s">
        <v>3502</v>
      </c>
      <c r="B203" s="7" t="s">
        <v>3490</v>
      </c>
      <c r="C203" s="7">
        <v>0</v>
      </c>
      <c r="D203" s="8"/>
    </row>
    <row r="204" spans="1:4" ht="27.75" customHeight="1">
      <c r="A204" s="7" t="s">
        <v>3502</v>
      </c>
      <c r="B204" s="7" t="s">
        <v>3493</v>
      </c>
      <c r="C204" s="7">
        <v>0</v>
      </c>
      <c r="D204" s="8"/>
    </row>
    <row r="205" spans="1:4" ht="27.75" customHeight="1">
      <c r="A205" s="7" t="s">
        <v>3503</v>
      </c>
      <c r="B205" s="7" t="s">
        <v>3492</v>
      </c>
      <c r="C205" s="7">
        <v>0</v>
      </c>
      <c r="D205" s="8"/>
    </row>
    <row r="206" spans="1:4" ht="27.75" customHeight="1">
      <c r="A206" s="7" t="s">
        <v>3504</v>
      </c>
      <c r="B206" s="7" t="s">
        <v>3493</v>
      </c>
      <c r="C206" s="7">
        <v>0</v>
      </c>
      <c r="D206" s="8"/>
    </row>
    <row r="207" spans="1:4" ht="27.75" customHeight="1">
      <c r="A207" s="7" t="s">
        <v>3505</v>
      </c>
      <c r="B207" s="7" t="s">
        <v>3493</v>
      </c>
      <c r="C207" s="7">
        <v>0</v>
      </c>
      <c r="D207" s="8"/>
    </row>
    <row r="208" spans="1:4" ht="27.75" customHeight="1">
      <c r="A208" s="7" t="s">
        <v>3506</v>
      </c>
      <c r="B208" s="7" t="s">
        <v>3492</v>
      </c>
      <c r="C208" s="7">
        <v>0</v>
      </c>
      <c r="D208" s="8"/>
    </row>
    <row r="209" spans="1:4" ht="27.75" customHeight="1">
      <c r="A209" s="7" t="s">
        <v>3507</v>
      </c>
      <c r="B209" s="7" t="s">
        <v>3490</v>
      </c>
      <c r="C209" s="7">
        <v>0</v>
      </c>
      <c r="D209" s="8"/>
    </row>
    <row r="210" spans="1:4" ht="27.75" customHeight="1">
      <c r="A210" s="7" t="s">
        <v>3508</v>
      </c>
      <c r="B210" s="7" t="s">
        <v>3489</v>
      </c>
      <c r="C210" s="7">
        <v>0</v>
      </c>
      <c r="D210" s="8"/>
    </row>
    <row r="211" spans="1:4" ht="27.75" customHeight="1">
      <c r="A211" s="7" t="s">
        <v>3509</v>
      </c>
      <c r="B211" s="7" t="s">
        <v>3490</v>
      </c>
      <c r="C211" s="7">
        <v>0</v>
      </c>
      <c r="D211" s="8"/>
    </row>
    <row r="212" spans="1:4" ht="27.75" customHeight="1">
      <c r="A212" s="7" t="s">
        <v>3510</v>
      </c>
      <c r="B212" s="7" t="s">
        <v>3492</v>
      </c>
      <c r="C212" s="7">
        <v>0</v>
      </c>
      <c r="D212" s="8"/>
    </row>
    <row r="213" spans="1:4" ht="27.75" customHeight="1">
      <c r="A213" s="7" t="s">
        <v>3511</v>
      </c>
      <c r="B213" s="7" t="s">
        <v>3492</v>
      </c>
      <c r="C213" s="7">
        <v>0</v>
      </c>
      <c r="D213" s="8"/>
    </row>
    <row r="214" spans="1:4" ht="27.75" customHeight="1">
      <c r="A214" s="7" t="s">
        <v>3512</v>
      </c>
      <c r="B214" s="7" t="s">
        <v>3490</v>
      </c>
      <c r="C214" s="7">
        <v>0</v>
      </c>
      <c r="D214" s="8"/>
    </row>
    <row r="215" spans="1:4" ht="27.75" customHeight="1">
      <c r="A215" s="7" t="s">
        <v>3513</v>
      </c>
      <c r="B215" s="7" t="s">
        <v>3490</v>
      </c>
      <c r="C215" s="7">
        <v>0</v>
      </c>
      <c r="D215" s="8"/>
    </row>
    <row r="216" spans="1:4" ht="27.75" customHeight="1">
      <c r="A216" s="7" t="s">
        <v>3514</v>
      </c>
      <c r="B216" s="7" t="s">
        <v>3492</v>
      </c>
      <c r="C216" s="7">
        <v>0</v>
      </c>
      <c r="D216" s="8"/>
    </row>
    <row r="217" spans="1:4" ht="27.75" customHeight="1">
      <c r="A217" s="7" t="s">
        <v>3515</v>
      </c>
      <c r="B217" s="7" t="s">
        <v>3490</v>
      </c>
      <c r="C217" s="7">
        <v>0</v>
      </c>
      <c r="D217" s="8"/>
    </row>
    <row r="218" spans="1:4" ht="27.75" customHeight="1">
      <c r="A218" s="7" t="s">
        <v>3516</v>
      </c>
      <c r="B218" s="7" t="s">
        <v>3490</v>
      </c>
      <c r="C218" s="7">
        <v>0</v>
      </c>
      <c r="D218" s="8"/>
    </row>
    <row r="219" spans="1:4" ht="27.75" customHeight="1">
      <c r="A219" s="7" t="s">
        <v>3517</v>
      </c>
      <c r="B219" s="7" t="s">
        <v>3493</v>
      </c>
      <c r="C219" s="7">
        <v>0</v>
      </c>
      <c r="D219" s="8"/>
    </row>
    <row r="220" spans="1:4" ht="27.75" customHeight="1">
      <c r="A220" s="7" t="s">
        <v>3518</v>
      </c>
      <c r="B220" s="7" t="s">
        <v>3493</v>
      </c>
      <c r="C220" s="7">
        <v>0</v>
      </c>
      <c r="D220" s="8"/>
    </row>
    <row r="221" spans="1:4" ht="27.75" customHeight="1">
      <c r="A221" s="7" t="s">
        <v>3519</v>
      </c>
      <c r="B221" s="7" t="s">
        <v>3493</v>
      </c>
      <c r="C221" s="7">
        <v>0</v>
      </c>
      <c r="D221" s="8"/>
    </row>
    <row r="222" spans="1:4" ht="27.75" customHeight="1">
      <c r="A222" s="7" t="s">
        <v>3520</v>
      </c>
      <c r="B222" s="7" t="s">
        <v>3492</v>
      </c>
      <c r="C222" s="7">
        <v>0</v>
      </c>
      <c r="D222" s="8"/>
    </row>
    <row r="223" spans="1:4" ht="27.75" customHeight="1">
      <c r="A223" s="7" t="s">
        <v>3521</v>
      </c>
      <c r="B223" s="7" t="s">
        <v>3492</v>
      </c>
      <c r="C223" s="7">
        <v>0</v>
      </c>
      <c r="D223" s="8"/>
    </row>
    <row r="224" spans="1:4" ht="27.75" customHeight="1">
      <c r="A224" s="7" t="s">
        <v>3522</v>
      </c>
      <c r="B224" s="7" t="s">
        <v>3492</v>
      </c>
      <c r="C224" s="7">
        <v>0</v>
      </c>
      <c r="D224" s="8"/>
    </row>
    <row r="225" spans="1:4" ht="27.75" customHeight="1">
      <c r="A225" s="7" t="s">
        <v>3523</v>
      </c>
      <c r="B225" s="7" t="s">
        <v>3492</v>
      </c>
      <c r="C225" s="7">
        <v>0</v>
      </c>
      <c r="D225" s="8"/>
    </row>
    <row r="226" spans="1:4" ht="27.75" customHeight="1">
      <c r="A226" s="7" t="s">
        <v>3524</v>
      </c>
      <c r="B226" s="7">
        <v>0</v>
      </c>
      <c r="C226" s="7">
        <v>0</v>
      </c>
      <c r="D226" s="8"/>
    </row>
    <row r="227" spans="1:4" ht="27.75" customHeight="1">
      <c r="A227" s="7" t="s">
        <v>3525</v>
      </c>
      <c r="B227" s="7">
        <v>0</v>
      </c>
      <c r="C227" s="7">
        <v>0</v>
      </c>
      <c r="D227" s="8"/>
    </row>
    <row r="228" spans="1:4" ht="27.75" customHeight="1">
      <c r="A228" s="7" t="s">
        <v>2858</v>
      </c>
      <c r="B228" s="7">
        <v>0</v>
      </c>
      <c r="C228" s="7">
        <v>0</v>
      </c>
      <c r="D228" s="8"/>
    </row>
    <row r="229" spans="1:4" ht="27.75" customHeight="1">
      <c r="A229" s="7" t="s">
        <v>3526</v>
      </c>
      <c r="B229" s="7">
        <v>0</v>
      </c>
      <c r="C229" s="7">
        <v>0</v>
      </c>
      <c r="D229" s="8"/>
    </row>
    <row r="230" spans="1:4" ht="27.75" customHeight="1">
      <c r="A230" s="7" t="s">
        <v>3527</v>
      </c>
      <c r="B230" s="7">
        <v>0</v>
      </c>
      <c r="C230" s="7">
        <v>0</v>
      </c>
      <c r="D230" s="8"/>
    </row>
    <row r="231" spans="1:4" ht="27.75" customHeight="1">
      <c r="A231" s="7" t="s">
        <v>3528</v>
      </c>
      <c r="B231" s="7">
        <v>0</v>
      </c>
      <c r="C231" s="7">
        <v>0</v>
      </c>
      <c r="D231" s="8"/>
    </row>
    <row r="232" spans="1:4" ht="27.75" customHeight="1">
      <c r="A232" s="7" t="s">
        <v>2859</v>
      </c>
      <c r="B232" s="7" t="s">
        <v>2858</v>
      </c>
      <c r="C232" s="7">
        <v>0</v>
      </c>
      <c r="D232" s="8"/>
    </row>
    <row r="233" spans="1:4" ht="27.75" customHeight="1">
      <c r="A233" s="7" t="s">
        <v>3529</v>
      </c>
      <c r="B233" s="7" t="s">
        <v>2858</v>
      </c>
      <c r="C233" s="7">
        <v>0</v>
      </c>
      <c r="D233" s="8"/>
    </row>
    <row r="234" spans="1:4" ht="27.75" customHeight="1">
      <c r="A234" s="7" t="s">
        <v>3530</v>
      </c>
      <c r="B234" s="7" t="s">
        <v>3524</v>
      </c>
      <c r="C234" s="7">
        <v>0</v>
      </c>
      <c r="D234" s="8"/>
    </row>
    <row r="235" spans="1:4" ht="27.75" customHeight="1">
      <c r="A235" s="7" t="s">
        <v>3531</v>
      </c>
      <c r="B235" s="7" t="s">
        <v>2859</v>
      </c>
      <c r="C235" s="7">
        <v>0</v>
      </c>
      <c r="D235" s="8"/>
    </row>
    <row r="236" spans="1:4" ht="27.75" customHeight="1">
      <c r="A236" s="7" t="s">
        <v>3532</v>
      </c>
      <c r="B236" s="7" t="s">
        <v>3524</v>
      </c>
      <c r="C236" s="7">
        <v>0</v>
      </c>
      <c r="D236" s="8"/>
    </row>
    <row r="237" spans="1:4" ht="27.75" customHeight="1">
      <c r="A237" s="7" t="s">
        <v>3533</v>
      </c>
      <c r="B237" s="7" t="s">
        <v>2859</v>
      </c>
      <c r="C237" s="7">
        <v>0</v>
      </c>
      <c r="D237" s="8"/>
    </row>
    <row r="238" spans="1:4" ht="27.75" customHeight="1">
      <c r="A238" s="7" t="s">
        <v>3534</v>
      </c>
      <c r="B238" s="7" t="s">
        <v>2859</v>
      </c>
      <c r="C238" s="7">
        <v>0</v>
      </c>
      <c r="D238" s="8"/>
    </row>
    <row r="239" spans="1:4" ht="27.75" customHeight="1">
      <c r="A239" s="7" t="s">
        <v>3535</v>
      </c>
      <c r="B239" s="7" t="s">
        <v>3525</v>
      </c>
      <c r="C239" s="7">
        <v>0</v>
      </c>
      <c r="D239" s="8"/>
    </row>
    <row r="240" spans="1:4" ht="27.75" customHeight="1">
      <c r="A240" s="7" t="s">
        <v>3536</v>
      </c>
      <c r="B240" s="7" t="s">
        <v>2859</v>
      </c>
      <c r="C240" s="7">
        <v>0</v>
      </c>
      <c r="D240" s="8"/>
    </row>
    <row r="241" spans="1:4" ht="27.75" customHeight="1">
      <c r="A241" s="7" t="s">
        <v>3537</v>
      </c>
      <c r="B241" s="7" t="s">
        <v>3527</v>
      </c>
      <c r="C241" s="7">
        <v>0</v>
      </c>
      <c r="D241" s="8"/>
    </row>
    <row r="242" spans="1:4" ht="27.75" customHeight="1">
      <c r="A242" s="7" t="s">
        <v>3538</v>
      </c>
      <c r="B242" s="7" t="s">
        <v>2859</v>
      </c>
      <c r="C242" s="7">
        <v>0</v>
      </c>
      <c r="D242" s="8"/>
    </row>
    <row r="243" spans="1:4" ht="27.75" customHeight="1">
      <c r="A243" s="7" t="s">
        <v>3539</v>
      </c>
      <c r="B243" s="7" t="s">
        <v>3524</v>
      </c>
      <c r="C243" s="7">
        <v>0</v>
      </c>
      <c r="D243" s="8"/>
    </row>
    <row r="244" spans="1:4" ht="27.75" customHeight="1">
      <c r="A244" s="7" t="s">
        <v>3540</v>
      </c>
      <c r="B244" s="7" t="s">
        <v>3525</v>
      </c>
      <c r="C244" s="7">
        <v>0</v>
      </c>
      <c r="D244" s="8"/>
    </row>
    <row r="245" spans="1:4" ht="27.75" customHeight="1">
      <c r="A245" s="7" t="s">
        <v>3541</v>
      </c>
      <c r="B245" s="7" t="s">
        <v>3526</v>
      </c>
      <c r="C245" s="7">
        <v>0</v>
      </c>
      <c r="D245" s="8"/>
    </row>
    <row r="246" spans="1:4" ht="27.75" customHeight="1">
      <c r="A246" s="7" t="s">
        <v>3542</v>
      </c>
      <c r="B246" s="7" t="s">
        <v>3524</v>
      </c>
      <c r="C246" s="7">
        <v>0</v>
      </c>
      <c r="D246" s="8"/>
    </row>
    <row r="247" spans="1:4" ht="27.75" customHeight="1">
      <c r="A247" s="7" t="s">
        <v>3543</v>
      </c>
      <c r="B247" s="7" t="s">
        <v>3525</v>
      </c>
      <c r="C247" s="7">
        <v>0</v>
      </c>
      <c r="D247" s="8"/>
    </row>
    <row r="248" spans="1:4" ht="27.75" customHeight="1">
      <c r="A248" s="7" t="s">
        <v>3544</v>
      </c>
      <c r="B248" s="7" t="s">
        <v>3524</v>
      </c>
      <c r="C248" s="7">
        <v>0</v>
      </c>
      <c r="D248" s="8"/>
    </row>
    <row r="249" spans="1:4" ht="27.75" customHeight="1">
      <c r="A249" s="7" t="s">
        <v>3545</v>
      </c>
      <c r="B249" s="7" t="s">
        <v>2858</v>
      </c>
      <c r="C249" s="7">
        <v>0</v>
      </c>
      <c r="D249" s="8"/>
    </row>
    <row r="250" spans="1:4" ht="27.75" customHeight="1">
      <c r="A250" s="7" t="s">
        <v>3546</v>
      </c>
      <c r="B250" s="7" t="s">
        <v>2858</v>
      </c>
      <c r="C250" s="7">
        <v>0</v>
      </c>
      <c r="D250" s="8"/>
    </row>
    <row r="251" spans="1:4" ht="27.75" customHeight="1">
      <c r="A251" s="7" t="s">
        <v>3547</v>
      </c>
      <c r="B251" s="7" t="s">
        <v>2858</v>
      </c>
      <c r="C251" s="7">
        <v>0</v>
      </c>
      <c r="D251" s="8"/>
    </row>
    <row r="252" spans="1:4" ht="27.75" customHeight="1">
      <c r="A252" s="7" t="s">
        <v>3548</v>
      </c>
      <c r="B252" s="7" t="s">
        <v>3524</v>
      </c>
      <c r="C252" s="7">
        <v>0</v>
      </c>
      <c r="D252" s="8"/>
    </row>
    <row r="253" spans="1:4" ht="27.75" customHeight="1">
      <c r="A253" s="7" t="s">
        <v>3549</v>
      </c>
      <c r="B253" s="7" t="s">
        <v>3524</v>
      </c>
      <c r="C253" s="7">
        <v>0</v>
      </c>
      <c r="D253" s="8"/>
    </row>
    <row r="254" spans="1:4" ht="27.75" customHeight="1">
      <c r="A254" s="7" t="s">
        <v>3550</v>
      </c>
      <c r="B254" s="7" t="s">
        <v>2858</v>
      </c>
      <c r="C254" s="7">
        <v>0</v>
      </c>
      <c r="D254" s="8"/>
    </row>
    <row r="255" spans="1:4" ht="27.75" customHeight="1">
      <c r="A255" s="7" t="s">
        <v>3551</v>
      </c>
      <c r="B255" s="7" t="s">
        <v>3525</v>
      </c>
      <c r="C255" s="7">
        <v>0</v>
      </c>
      <c r="D255" s="8"/>
    </row>
    <row r="256" spans="1:4" ht="27.75" customHeight="1">
      <c r="A256" s="7" t="s">
        <v>3552</v>
      </c>
      <c r="B256" s="7" t="s">
        <v>3525</v>
      </c>
      <c r="C256" s="7">
        <v>0</v>
      </c>
      <c r="D256" s="8"/>
    </row>
    <row r="257" spans="1:4" ht="27.75" customHeight="1">
      <c r="A257" s="7" t="s">
        <v>3553</v>
      </c>
      <c r="B257" s="7" t="s">
        <v>3524</v>
      </c>
      <c r="C257" s="7">
        <v>0</v>
      </c>
      <c r="D257" s="8"/>
    </row>
    <row r="258" spans="1:4" ht="27.75" customHeight="1">
      <c r="A258" s="7" t="s">
        <v>3554</v>
      </c>
      <c r="B258" s="7" t="s">
        <v>3525</v>
      </c>
      <c r="C258" s="7">
        <v>0</v>
      </c>
      <c r="D258" s="8"/>
    </row>
    <row r="259" spans="1:4" ht="27.75" customHeight="1">
      <c r="A259" s="7" t="s">
        <v>3555</v>
      </c>
      <c r="B259" s="7" t="s">
        <v>3524</v>
      </c>
      <c r="C259" s="7">
        <v>0</v>
      </c>
      <c r="D259" s="8"/>
    </row>
    <row r="260" spans="1:4" ht="27.75" customHeight="1">
      <c r="A260" s="7" t="s">
        <v>3556</v>
      </c>
      <c r="B260" s="7" t="s">
        <v>3524</v>
      </c>
      <c r="C260" s="7">
        <v>0</v>
      </c>
      <c r="D260" s="8"/>
    </row>
    <row r="261" spans="1:4" ht="27.75" customHeight="1">
      <c r="A261" s="7" t="s">
        <v>3557</v>
      </c>
      <c r="B261" s="7" t="s">
        <v>2858</v>
      </c>
      <c r="C261" s="7">
        <v>0</v>
      </c>
      <c r="D261" s="8"/>
    </row>
    <row r="262" spans="1:4" ht="27.75" customHeight="1">
      <c r="A262" s="7" t="s">
        <v>3557</v>
      </c>
      <c r="B262" s="7" t="s">
        <v>2858</v>
      </c>
      <c r="C262" s="7">
        <v>0</v>
      </c>
      <c r="D262" s="8"/>
    </row>
    <row r="263" spans="1:4" ht="27.75" customHeight="1">
      <c r="A263" s="7" t="s">
        <v>3557</v>
      </c>
      <c r="B263" s="7" t="s">
        <v>2858</v>
      </c>
      <c r="C263" s="7">
        <v>0</v>
      </c>
      <c r="D263" s="8"/>
    </row>
    <row r="264" spans="1:4" ht="27.75" customHeight="1">
      <c r="A264" s="7" t="s">
        <v>3558</v>
      </c>
      <c r="B264" s="7" t="s">
        <v>3525</v>
      </c>
      <c r="C264" s="7">
        <v>1.5678375548149959</v>
      </c>
      <c r="D264" s="8"/>
    </row>
    <row r="265" spans="1:4" ht="27.75" customHeight="1">
      <c r="A265" s="7" t="s">
        <v>3559</v>
      </c>
      <c r="B265" s="7" t="s">
        <v>2858</v>
      </c>
      <c r="C265" s="7">
        <v>0</v>
      </c>
      <c r="D265" s="8"/>
    </row>
    <row r="266" spans="1:4" ht="27.75" customHeight="1">
      <c r="A266" s="7" t="s">
        <v>3532</v>
      </c>
      <c r="B266" s="7" t="s">
        <v>3524</v>
      </c>
      <c r="C266" s="7">
        <v>0</v>
      </c>
      <c r="D266" s="8"/>
    </row>
    <row r="267" spans="1:4" ht="27.75" customHeight="1">
      <c r="A267" s="7" t="s">
        <v>3560</v>
      </c>
      <c r="B267" s="7" t="s">
        <v>3525</v>
      </c>
      <c r="C267" s="7">
        <v>0</v>
      </c>
      <c r="D267" s="8"/>
    </row>
    <row r="268" spans="1:4" ht="27.75" customHeight="1">
      <c r="A268" s="7" t="s">
        <v>3561</v>
      </c>
      <c r="B268" s="7" t="s">
        <v>3525</v>
      </c>
      <c r="C268" s="7">
        <v>0</v>
      </c>
      <c r="D268" s="8"/>
    </row>
    <row r="269" spans="1:4" ht="27.75" customHeight="1">
      <c r="A269" s="7" t="s">
        <v>3562</v>
      </c>
      <c r="B269" s="7" t="s">
        <v>3528</v>
      </c>
      <c r="C269" s="7">
        <v>0</v>
      </c>
      <c r="D269" s="8"/>
    </row>
    <row r="270" spans="1:4" ht="27.75" customHeight="1">
      <c r="A270" s="7" t="s">
        <v>3563</v>
      </c>
      <c r="B270" s="7" t="s">
        <v>2858</v>
      </c>
      <c r="C270" s="7">
        <v>0</v>
      </c>
      <c r="D270" s="8"/>
    </row>
    <row r="271" spans="1:4" ht="27.75" customHeight="1">
      <c r="A271" s="7" t="s">
        <v>3564</v>
      </c>
      <c r="B271" s="7" t="s">
        <v>2858</v>
      </c>
      <c r="C271" s="7">
        <v>0</v>
      </c>
      <c r="D271" s="8"/>
    </row>
    <row r="272" spans="1:4" ht="27.75" customHeight="1">
      <c r="A272" s="7" t="s">
        <v>3565</v>
      </c>
      <c r="B272" s="7" t="s">
        <v>3524</v>
      </c>
      <c r="C272" s="7">
        <v>0</v>
      </c>
      <c r="D272" s="8"/>
    </row>
    <row r="273" spans="1:4" ht="27.75" customHeight="1">
      <c r="A273" s="7" t="s">
        <v>3566</v>
      </c>
      <c r="B273" s="7" t="s">
        <v>3525</v>
      </c>
      <c r="C273" s="7">
        <v>0</v>
      </c>
      <c r="D273" s="8"/>
    </row>
    <row r="274" spans="1:4" ht="27.75" customHeight="1">
      <c r="A274" s="7" t="s">
        <v>3567</v>
      </c>
      <c r="B274" s="7" t="s">
        <v>2859</v>
      </c>
      <c r="C274" s="7">
        <v>0</v>
      </c>
      <c r="D274" s="8"/>
    </row>
    <row r="275" spans="1:4" ht="27.75" customHeight="1">
      <c r="A275" s="7" t="s">
        <v>3568</v>
      </c>
      <c r="B275" s="7">
        <v>0</v>
      </c>
      <c r="C275" s="7">
        <v>0</v>
      </c>
      <c r="D275" s="8"/>
    </row>
    <row r="276" spans="1:4" ht="27.75" customHeight="1">
      <c r="A276" s="7" t="s">
        <v>3569</v>
      </c>
      <c r="B276" s="7" t="s">
        <v>3568</v>
      </c>
      <c r="C276" s="7">
        <v>0</v>
      </c>
      <c r="D276" s="8"/>
    </row>
    <row r="277" spans="1:4" ht="27.75" customHeight="1">
      <c r="A277" s="7" t="s">
        <v>3570</v>
      </c>
      <c r="B277" s="7" t="s">
        <v>3568</v>
      </c>
      <c r="C277" s="7">
        <v>0</v>
      </c>
      <c r="D277" s="8"/>
    </row>
    <row r="278" spans="1:4" ht="27.75" customHeight="1">
      <c r="A278" s="7" t="s">
        <v>3571</v>
      </c>
      <c r="B278" s="7" t="s">
        <v>3568</v>
      </c>
      <c r="C278" s="7">
        <v>0</v>
      </c>
      <c r="D278" s="8"/>
    </row>
    <row r="279" spans="1:4" ht="27.75" customHeight="1">
      <c r="A279" s="7" t="s">
        <v>3572</v>
      </c>
      <c r="B279" s="7" t="s">
        <v>3568</v>
      </c>
      <c r="C279" s="7">
        <v>2.7194951399184126</v>
      </c>
      <c r="D279" s="8"/>
    </row>
    <row r="280" spans="1:4" ht="27.75" customHeight="1">
      <c r="A280" s="7" t="s">
        <v>3573</v>
      </c>
      <c r="B280" s="7" t="s">
        <v>3570</v>
      </c>
      <c r="C280" s="7">
        <v>0</v>
      </c>
      <c r="D280" s="8"/>
    </row>
    <row r="281" spans="1:4" ht="27.75" customHeight="1">
      <c r="A281" s="7" t="s">
        <v>3574</v>
      </c>
      <c r="B281" s="7" t="s">
        <v>3570</v>
      </c>
      <c r="C281" s="7">
        <v>0</v>
      </c>
      <c r="D281" s="8"/>
    </row>
    <row r="282" spans="1:4" ht="27.75" customHeight="1">
      <c r="A282" s="7" t="s">
        <v>3575</v>
      </c>
      <c r="B282" s="7">
        <v>0</v>
      </c>
      <c r="C282" s="7">
        <v>0</v>
      </c>
      <c r="D282" s="8"/>
    </row>
    <row r="283" spans="1:4" ht="27.75" customHeight="1">
      <c r="A283" s="7" t="s">
        <v>3576</v>
      </c>
      <c r="B283" s="7" t="s">
        <v>3575</v>
      </c>
      <c r="C283" s="7">
        <v>0</v>
      </c>
      <c r="D283" s="8"/>
    </row>
    <row r="284" spans="1:4" ht="27.75" customHeight="1">
      <c r="A284" s="7" t="s">
        <v>3577</v>
      </c>
      <c r="B284" s="7" t="s">
        <v>3575</v>
      </c>
      <c r="C284" s="7">
        <v>0</v>
      </c>
      <c r="D284" s="8"/>
    </row>
    <row r="285" spans="1:4" ht="27.75" customHeight="1">
      <c r="A285" s="7" t="s">
        <v>3578</v>
      </c>
      <c r="B285" s="7" t="s">
        <v>3575</v>
      </c>
      <c r="C285" s="7">
        <v>0</v>
      </c>
      <c r="D285" s="8"/>
    </row>
    <row r="286" spans="1:4" ht="27.75" customHeight="1">
      <c r="A286" s="7" t="s">
        <v>3579</v>
      </c>
      <c r="B286" s="7" t="s">
        <v>3576</v>
      </c>
      <c r="C286" s="7">
        <v>0</v>
      </c>
      <c r="D286" s="8"/>
    </row>
    <row r="287" spans="1:4" ht="27.75" customHeight="1">
      <c r="A287" s="7" t="s">
        <v>3580</v>
      </c>
      <c r="B287" s="7" t="s">
        <v>3576</v>
      </c>
      <c r="C287" s="7">
        <v>0</v>
      </c>
      <c r="D287" s="8"/>
    </row>
    <row r="288" spans="1:4" ht="27.75" customHeight="1">
      <c r="A288" s="7" t="s">
        <v>3581</v>
      </c>
      <c r="B288" s="7">
        <v>0</v>
      </c>
      <c r="C288" s="7">
        <v>0</v>
      </c>
      <c r="D288" s="8"/>
    </row>
    <row r="289" spans="1:4" ht="27.75" customHeight="1">
      <c r="A289" s="7" t="s">
        <v>3582</v>
      </c>
      <c r="B289" s="7" t="s">
        <v>3581</v>
      </c>
      <c r="C289" s="7">
        <v>0</v>
      </c>
      <c r="D289" s="8"/>
    </row>
    <row r="290" spans="1:4" ht="27.75" customHeight="1">
      <c r="A290" s="7" t="s">
        <v>3583</v>
      </c>
      <c r="B290" s="7" t="s">
        <v>3581</v>
      </c>
      <c r="C290" s="7">
        <v>0</v>
      </c>
      <c r="D290" s="8"/>
    </row>
    <row r="291" spans="1:4" ht="27.75" customHeight="1">
      <c r="A291" s="7" t="s">
        <v>3584</v>
      </c>
      <c r="B291" s="7" t="s">
        <v>3582</v>
      </c>
      <c r="C291" s="7">
        <v>0</v>
      </c>
      <c r="D291" s="8"/>
    </row>
    <row r="292" spans="1:4" ht="27.75" customHeight="1">
      <c r="A292" s="7" t="s">
        <v>3585</v>
      </c>
      <c r="B292" s="7" t="s">
        <v>3581</v>
      </c>
      <c r="C292" s="7">
        <v>0</v>
      </c>
      <c r="D292" s="8"/>
    </row>
    <row r="293" spans="1:4" ht="27.75" customHeight="1">
      <c r="A293" s="7" t="s">
        <v>3586</v>
      </c>
      <c r="B293" s="7" t="s">
        <v>3581</v>
      </c>
      <c r="C293" s="7">
        <v>0</v>
      </c>
      <c r="D293" s="8"/>
    </row>
    <row r="294" spans="1:4" ht="27.75" customHeight="1">
      <c r="A294" s="7" t="s">
        <v>3587</v>
      </c>
      <c r="B294" s="7" t="s">
        <v>3583</v>
      </c>
      <c r="C294" s="7">
        <v>0.78505374423499064</v>
      </c>
      <c r="D294" s="8"/>
    </row>
    <row r="295" spans="1:4" ht="27.75" customHeight="1">
      <c r="A295" s="7" t="s">
        <v>3588</v>
      </c>
      <c r="B295" s="7" t="s">
        <v>3583</v>
      </c>
      <c r="C295" s="7">
        <v>0</v>
      </c>
      <c r="D295" s="8"/>
    </row>
    <row r="296" spans="1:4" ht="27.75" customHeight="1">
      <c r="A296" s="7" t="s">
        <v>3589</v>
      </c>
      <c r="B296" s="7" t="s">
        <v>3581</v>
      </c>
      <c r="C296" s="7">
        <v>0</v>
      </c>
      <c r="D296" s="8"/>
    </row>
    <row r="297" spans="1:4" ht="27.75" customHeight="1">
      <c r="A297" s="7" t="s">
        <v>3590</v>
      </c>
      <c r="B297" s="7" t="s">
        <v>3581</v>
      </c>
      <c r="C297" s="7">
        <v>0</v>
      </c>
      <c r="D297" s="8"/>
    </row>
    <row r="298" spans="1:4" ht="27.75" customHeight="1">
      <c r="A298" s="7" t="s">
        <v>3591</v>
      </c>
      <c r="B298" s="7" t="s">
        <v>3582</v>
      </c>
      <c r="C298" s="7">
        <v>0</v>
      </c>
      <c r="D298" s="8"/>
    </row>
    <row r="299" spans="1:4" ht="27.75" customHeight="1">
      <c r="A299" s="7" t="s">
        <v>3592</v>
      </c>
      <c r="B299" s="7" t="s">
        <v>3582</v>
      </c>
      <c r="C299" s="7">
        <v>2.2680179842158328</v>
      </c>
      <c r="D299" s="8"/>
    </row>
    <row r="300" spans="1:4" ht="27.75" customHeight="1">
      <c r="A300" s="7" t="s">
        <v>3593</v>
      </c>
      <c r="B300" s="7" t="s">
        <v>3581</v>
      </c>
      <c r="C300" s="7">
        <v>0</v>
      </c>
      <c r="D300" s="8"/>
    </row>
    <row r="301" spans="1:4" ht="27.75" customHeight="1">
      <c r="A301" s="7" t="s">
        <v>3594</v>
      </c>
      <c r="B301" s="7">
        <v>0</v>
      </c>
      <c r="C301" s="7">
        <v>7.9657247452298883</v>
      </c>
      <c r="D301" s="8"/>
    </row>
    <row r="302" spans="1:4" ht="27.75" customHeight="1">
      <c r="A302" s="7" t="s">
        <v>3595</v>
      </c>
      <c r="B302" s="7">
        <v>0</v>
      </c>
      <c r="C302" s="7">
        <v>0</v>
      </c>
      <c r="D302" s="8"/>
    </row>
    <row r="303" spans="1:4" ht="27.75" customHeight="1">
      <c r="A303" s="7" t="s">
        <v>3596</v>
      </c>
      <c r="B303" s="7" t="s">
        <v>3594</v>
      </c>
      <c r="C303" s="7">
        <v>0</v>
      </c>
      <c r="D303" s="8"/>
    </row>
    <row r="304" spans="1:4" ht="27.75" customHeight="1">
      <c r="A304" s="7" t="s">
        <v>3597</v>
      </c>
      <c r="B304" s="7" t="s">
        <v>3594</v>
      </c>
      <c r="C304" s="7">
        <v>0</v>
      </c>
      <c r="D304" s="8"/>
    </row>
    <row r="305" spans="1:4" ht="27.75" customHeight="1">
      <c r="A305" s="7" t="s">
        <v>3598</v>
      </c>
      <c r="B305" s="7" t="s">
        <v>3594</v>
      </c>
      <c r="C305" s="7">
        <v>2.0421362646764107</v>
      </c>
      <c r="D305" s="8"/>
    </row>
    <row r="306" spans="1:4" ht="27.75" customHeight="1">
      <c r="A306" s="7" t="s">
        <v>3599</v>
      </c>
      <c r="B306" s="7" t="s">
        <v>3594</v>
      </c>
      <c r="C306" s="7">
        <v>0</v>
      </c>
      <c r="D306" s="8"/>
    </row>
    <row r="307" spans="1:4" ht="27.75" customHeight="1">
      <c r="A307" s="7" t="s">
        <v>3600</v>
      </c>
      <c r="B307" s="7" t="s">
        <v>3598</v>
      </c>
      <c r="C307" s="7">
        <v>0</v>
      </c>
      <c r="D307" s="8"/>
    </row>
    <row r="308" spans="1:4" ht="27.75" customHeight="1">
      <c r="A308" s="7" t="s">
        <v>3601</v>
      </c>
      <c r="B308" s="7" t="s">
        <v>3596</v>
      </c>
      <c r="C308" s="7">
        <v>0</v>
      </c>
      <c r="D308" s="8"/>
    </row>
    <row r="309" spans="1:4" ht="27.75" customHeight="1">
      <c r="A309" s="7" t="s">
        <v>3602</v>
      </c>
      <c r="B309" s="7" t="s">
        <v>3594</v>
      </c>
      <c r="C309" s="7">
        <v>0</v>
      </c>
      <c r="D309" s="8"/>
    </row>
    <row r="310" spans="1:4" ht="27.75" customHeight="1">
      <c r="A310" s="7" t="s">
        <v>3603</v>
      </c>
      <c r="B310" s="7" t="s">
        <v>3598</v>
      </c>
      <c r="C310" s="7">
        <v>0</v>
      </c>
      <c r="D310" s="8"/>
    </row>
    <row r="311" spans="1:4" ht="27.75" customHeight="1">
      <c r="A311" s="7" t="s">
        <v>3604</v>
      </c>
      <c r="B311" s="7" t="s">
        <v>3596</v>
      </c>
      <c r="C311" s="7">
        <v>0</v>
      </c>
      <c r="D311" s="8"/>
    </row>
    <row r="312" spans="1:4" ht="27.75" customHeight="1">
      <c r="A312" s="7" t="s">
        <v>3605</v>
      </c>
      <c r="B312" s="7" t="s">
        <v>3598</v>
      </c>
      <c r="C312" s="7">
        <v>0</v>
      </c>
      <c r="D312" s="8"/>
    </row>
    <row r="313" spans="1:4" ht="27.75" customHeight="1">
      <c r="A313" s="7" t="s">
        <v>3606</v>
      </c>
      <c r="B313" s="7" t="s">
        <v>3599</v>
      </c>
      <c r="C313" s="7">
        <v>0</v>
      </c>
      <c r="D313" s="8"/>
    </row>
    <row r="314" spans="1:4" ht="27.75" customHeight="1">
      <c r="A314" s="7" t="s">
        <v>3607</v>
      </c>
      <c r="B314" s="7" t="s">
        <v>3599</v>
      </c>
      <c r="C314" s="7">
        <v>1.9220349403194308</v>
      </c>
      <c r="D314" s="8"/>
    </row>
    <row r="315" spans="1:4" ht="27.75" customHeight="1">
      <c r="A315" s="7" t="s">
        <v>3608</v>
      </c>
      <c r="B315" s="7" t="s">
        <v>3594</v>
      </c>
      <c r="C315" s="7">
        <v>3.0843434178844094</v>
      </c>
      <c r="D315" s="8"/>
    </row>
    <row r="316" spans="1:4" ht="27.75" customHeight="1">
      <c r="A316" s="7" t="s">
        <v>3609</v>
      </c>
      <c r="B316" s="7" t="s">
        <v>3599</v>
      </c>
      <c r="C316" s="7">
        <v>0</v>
      </c>
      <c r="D316" s="8"/>
    </row>
    <row r="317" spans="1:4" ht="27.75" customHeight="1">
      <c r="A317" s="7" t="s">
        <v>3610</v>
      </c>
      <c r="B317" s="7" t="s">
        <v>3597</v>
      </c>
      <c r="C317" s="7">
        <v>0</v>
      </c>
      <c r="D317" s="8"/>
    </row>
    <row r="318" spans="1:4" ht="27.75" customHeight="1">
      <c r="A318" s="7" t="s">
        <v>3611</v>
      </c>
      <c r="B318" s="7" t="s">
        <v>3598</v>
      </c>
      <c r="C318" s="7">
        <v>0</v>
      </c>
      <c r="D318" s="8"/>
    </row>
    <row r="319" spans="1:4" ht="27.75" customHeight="1">
      <c r="A319" s="7" t="s">
        <v>3612</v>
      </c>
      <c r="B319" s="7" t="s">
        <v>3597</v>
      </c>
      <c r="C319" s="7">
        <v>0</v>
      </c>
      <c r="D319" s="8"/>
    </row>
    <row r="320" spans="1:4" ht="27.75" customHeight="1">
      <c r="A320" s="7" t="s">
        <v>3613</v>
      </c>
      <c r="B320" s="7" t="s">
        <v>3597</v>
      </c>
      <c r="C320" s="7">
        <v>0</v>
      </c>
      <c r="D320" s="8"/>
    </row>
    <row r="321" spans="1:4" ht="27.75" customHeight="1">
      <c r="A321" s="7" t="s">
        <v>3613</v>
      </c>
      <c r="B321" s="7" t="s">
        <v>3597</v>
      </c>
      <c r="C321" s="7">
        <v>0</v>
      </c>
      <c r="D321" s="8"/>
    </row>
    <row r="322" spans="1:4" ht="27.75" customHeight="1">
      <c r="A322" s="7" t="s">
        <v>3614</v>
      </c>
      <c r="B322" s="7" t="s">
        <v>3599</v>
      </c>
      <c r="C322" s="7">
        <v>0</v>
      </c>
      <c r="D322" s="8"/>
    </row>
    <row r="323" spans="1:4" ht="27.75" customHeight="1">
      <c r="A323" s="7" t="s">
        <v>3615</v>
      </c>
      <c r="B323" s="7" t="s">
        <v>3598</v>
      </c>
      <c r="C323" s="7">
        <v>0</v>
      </c>
      <c r="D323" s="8"/>
    </row>
    <row r="324" spans="1:4" ht="27.75" customHeight="1">
      <c r="A324" s="7" t="s">
        <v>3616</v>
      </c>
      <c r="B324" s="7" t="s">
        <v>3596</v>
      </c>
      <c r="C324" s="7">
        <v>0</v>
      </c>
      <c r="D324" s="8"/>
    </row>
    <row r="325" spans="1:4" ht="27.75" customHeight="1">
      <c r="A325" s="7" t="s">
        <v>3617</v>
      </c>
      <c r="B325" s="7" t="s">
        <v>3598</v>
      </c>
      <c r="C325" s="7">
        <v>0</v>
      </c>
      <c r="D325" s="8"/>
    </row>
    <row r="326" spans="1:4" ht="27.75" customHeight="1">
      <c r="A326" s="7" t="s">
        <v>3618</v>
      </c>
      <c r="B326" s="7" t="s">
        <v>3594</v>
      </c>
      <c r="C326" s="7">
        <v>0</v>
      </c>
      <c r="D326" s="8"/>
    </row>
    <row r="327" spans="1:4" ht="27.75" customHeight="1">
      <c r="A327" s="7" t="s">
        <v>3619</v>
      </c>
      <c r="B327" s="7" t="s">
        <v>3599</v>
      </c>
      <c r="C327" s="7">
        <v>0</v>
      </c>
      <c r="D327" s="8"/>
    </row>
    <row r="328" spans="1:4" ht="27.75" customHeight="1">
      <c r="A328" s="7" t="s">
        <v>3620</v>
      </c>
      <c r="B328" s="7" t="s">
        <v>3598</v>
      </c>
      <c r="C328" s="7">
        <v>0</v>
      </c>
      <c r="D328" s="8"/>
    </row>
    <row r="329" spans="1:4" ht="27.75" customHeight="1">
      <c r="A329" s="7" t="s">
        <v>3621</v>
      </c>
      <c r="B329" s="7" t="s">
        <v>3598</v>
      </c>
      <c r="C329" s="7">
        <v>0</v>
      </c>
      <c r="D329" s="8"/>
    </row>
    <row r="330" spans="1:4" ht="27.75" customHeight="1">
      <c r="A330" s="7" t="s">
        <v>3622</v>
      </c>
      <c r="B330" s="7" t="s">
        <v>3599</v>
      </c>
      <c r="C330" s="7">
        <v>0</v>
      </c>
      <c r="D330" s="8"/>
    </row>
    <row r="331" spans="1:4" ht="27.75" customHeight="1">
      <c r="A331" s="7" t="s">
        <v>3623</v>
      </c>
      <c r="B331" s="7" t="s">
        <v>3594</v>
      </c>
      <c r="C331" s="7">
        <v>0</v>
      </c>
      <c r="D331" s="8"/>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NPG Northeast Area (GSP Group _F)"</f>
        <v>Southern Electric Power Distribution plc - Effective from 1 April 2020 - Final Nodal/Zonal charges in NPG Northeast Area (GSP Group _F)</v>
      </c>
      <c r="B2" s="394"/>
      <c r="C2" s="394"/>
      <c r="D2" s="419"/>
    </row>
    <row r="3" spans="1:7" ht="60.75" customHeight="1">
      <c r="A3" s="21" t="s">
        <v>484</v>
      </c>
      <c r="B3" s="21" t="s">
        <v>51</v>
      </c>
      <c r="C3" s="21" t="s">
        <v>455</v>
      </c>
      <c r="D3" s="21" t="s">
        <v>456</v>
      </c>
    </row>
    <row r="4" spans="1:7" ht="21.75" customHeight="1">
      <c r="A4" s="7" t="s">
        <v>3624</v>
      </c>
      <c r="B4" s="8" t="s">
        <v>3625</v>
      </c>
      <c r="C4" s="267">
        <v>3.6867046942199999E-2</v>
      </c>
      <c r="D4" s="267">
        <v>3.8742544192400001E-3</v>
      </c>
    </row>
    <row r="5" spans="1:7" ht="21.75" customHeight="1">
      <c r="A5" s="7" t="s">
        <v>3626</v>
      </c>
      <c r="B5" s="8" t="s">
        <v>3625</v>
      </c>
      <c r="C5" s="267">
        <v>1.64166077685</v>
      </c>
      <c r="D5" s="267">
        <v>-0.25132820350399998</v>
      </c>
    </row>
    <row r="6" spans="1:7" ht="21.75" customHeight="1">
      <c r="A6" s="7" t="s">
        <v>3627</v>
      </c>
      <c r="B6" s="8" t="s">
        <v>3625</v>
      </c>
      <c r="C6" s="267">
        <v>1.64166208148</v>
      </c>
      <c r="D6" s="267">
        <v>-0.25132810128999999</v>
      </c>
    </row>
    <row r="7" spans="1:7" ht="21.75" customHeight="1">
      <c r="A7" s="7" t="s">
        <v>3628</v>
      </c>
      <c r="B7" s="8" t="s">
        <v>3625</v>
      </c>
      <c r="C7" s="267">
        <v>0</v>
      </c>
      <c r="D7" s="267">
        <v>0</v>
      </c>
    </row>
    <row r="8" spans="1:7" ht="21.75" customHeight="1">
      <c r="A8" s="7" t="s">
        <v>3629</v>
      </c>
      <c r="B8" s="8" t="s">
        <v>3625</v>
      </c>
      <c r="C8" s="267">
        <v>0</v>
      </c>
      <c r="D8" s="267">
        <v>0</v>
      </c>
    </row>
    <row r="9" spans="1:7" ht="21.75" customHeight="1">
      <c r="A9" s="7" t="s">
        <v>3630</v>
      </c>
      <c r="B9" s="8" t="s">
        <v>3625</v>
      </c>
      <c r="C9" s="267">
        <v>-0.45305812417399999</v>
      </c>
      <c r="D9" s="267">
        <v>0</v>
      </c>
    </row>
    <row r="10" spans="1:7" ht="21.75" customHeight="1">
      <c r="A10" s="7" t="s">
        <v>3631</v>
      </c>
      <c r="B10" s="8" t="s">
        <v>3625</v>
      </c>
      <c r="C10" s="267">
        <v>1.6773492892100001</v>
      </c>
      <c r="D10" s="267">
        <v>-0.25342301941100004</v>
      </c>
    </row>
    <row r="11" spans="1:7" ht="21.75" customHeight="1">
      <c r="A11" s="7" t="s">
        <v>3632</v>
      </c>
      <c r="B11" s="8" t="s">
        <v>3625</v>
      </c>
      <c r="C11" s="267">
        <v>1.67735800969</v>
      </c>
      <c r="D11" s="267">
        <v>-0.25342376625399998</v>
      </c>
    </row>
    <row r="12" spans="1:7" ht="21.75" customHeight="1">
      <c r="A12" s="7" t="s">
        <v>3633</v>
      </c>
      <c r="B12" s="8" t="s">
        <v>3625</v>
      </c>
      <c r="C12" s="267">
        <v>0</v>
      </c>
      <c r="D12" s="267">
        <v>3.3017820066800005E-4</v>
      </c>
    </row>
    <row r="13" spans="1:7" ht="21.75" customHeight="1">
      <c r="A13" s="7" t="s">
        <v>3634</v>
      </c>
      <c r="B13" s="8" t="s">
        <v>3625</v>
      </c>
      <c r="C13" s="267">
        <v>1.9769400075100001</v>
      </c>
      <c r="D13" s="267">
        <v>1.70395596786</v>
      </c>
    </row>
    <row r="14" spans="1:7" ht="21.75" customHeight="1">
      <c r="A14" s="7" t="s">
        <v>3635</v>
      </c>
      <c r="B14" s="8" t="s">
        <v>3625</v>
      </c>
      <c r="C14" s="267">
        <v>1.5417426337500002</v>
      </c>
      <c r="D14" s="267">
        <v>2.8629928809299998</v>
      </c>
    </row>
    <row r="15" spans="1:7" ht="21.75" customHeight="1">
      <c r="A15" s="7" t="s">
        <v>3636</v>
      </c>
      <c r="B15" s="8" t="s">
        <v>3625</v>
      </c>
      <c r="C15" s="267">
        <v>0.68454339863999991</v>
      </c>
      <c r="D15" s="267">
        <v>4.1323922114099999E-2</v>
      </c>
    </row>
    <row r="16" spans="1:7" ht="21.75" customHeight="1">
      <c r="A16" s="7" t="s">
        <v>3637</v>
      </c>
      <c r="B16" s="8" t="s">
        <v>3625</v>
      </c>
      <c r="C16" s="267">
        <v>0.77619395811199998</v>
      </c>
      <c r="D16" s="267">
        <v>1.6056338045299998</v>
      </c>
    </row>
    <row r="17" spans="1:4" ht="21.75" customHeight="1">
      <c r="A17" s="7" t="s">
        <v>3638</v>
      </c>
      <c r="B17" s="8" t="s">
        <v>3625</v>
      </c>
      <c r="C17" s="267">
        <v>0.42111145525100002</v>
      </c>
      <c r="D17" s="267">
        <v>7.6991291257499997E-2</v>
      </c>
    </row>
    <row r="18" spans="1:4" ht="21.75" customHeight="1">
      <c r="A18" s="7" t="s">
        <v>3639</v>
      </c>
      <c r="B18" s="8" t="s">
        <v>3625</v>
      </c>
      <c r="C18" s="267">
        <v>0</v>
      </c>
      <c r="D18" s="267">
        <v>5.8626246628800001</v>
      </c>
    </row>
    <row r="19" spans="1:4" ht="21.75" customHeight="1">
      <c r="A19" s="7" t="s">
        <v>3640</v>
      </c>
      <c r="B19" s="8" t="s">
        <v>3625</v>
      </c>
      <c r="C19" s="267">
        <v>1.6360907963599999E-2</v>
      </c>
      <c r="D19" s="267">
        <v>5.1750396625299996E-2</v>
      </c>
    </row>
    <row r="20" spans="1:4" ht="21.75" customHeight="1">
      <c r="A20" s="7" t="s">
        <v>3641</v>
      </c>
      <c r="B20" s="8" t="s">
        <v>3625</v>
      </c>
      <c r="C20" s="267">
        <v>-6.5525341815999994E-3</v>
      </c>
      <c r="D20" s="267">
        <v>4.5061766616600003E-2</v>
      </c>
    </row>
    <row r="21" spans="1:4" ht="21.75" customHeight="1">
      <c r="A21" s="7" t="s">
        <v>3642</v>
      </c>
      <c r="B21" s="8" t="s">
        <v>3625</v>
      </c>
      <c r="C21" s="267">
        <v>1.8717802433700002</v>
      </c>
      <c r="D21" s="267">
        <v>0.20280500916700001</v>
      </c>
    </row>
    <row r="22" spans="1:4" ht="21.75" customHeight="1">
      <c r="A22" s="7" t="s">
        <v>3643</v>
      </c>
      <c r="B22" s="8" t="s">
        <v>3625</v>
      </c>
      <c r="C22" s="267">
        <v>0.502117726268</v>
      </c>
      <c r="D22" s="267">
        <v>1.12669853436</v>
      </c>
    </row>
    <row r="23" spans="1:4" ht="21.75" customHeight="1">
      <c r="A23" s="7" t="s">
        <v>3644</v>
      </c>
      <c r="B23" s="8" t="s">
        <v>3625</v>
      </c>
      <c r="C23" s="267">
        <v>2.47862469791</v>
      </c>
      <c r="D23" s="267">
        <v>0.39897921367700001</v>
      </c>
    </row>
    <row r="24" spans="1:4" ht="21.75" customHeight="1">
      <c r="A24" s="7" t="s">
        <v>3645</v>
      </c>
      <c r="B24" s="8" t="s">
        <v>3625</v>
      </c>
      <c r="C24" s="267">
        <v>0.17681657023700001</v>
      </c>
      <c r="D24" s="267">
        <v>2.4140218420800004</v>
      </c>
    </row>
    <row r="25" spans="1:4" ht="21.75" customHeight="1">
      <c r="A25" s="7" t="s">
        <v>3646</v>
      </c>
      <c r="B25" s="8" t="s">
        <v>3625</v>
      </c>
      <c r="C25" s="267">
        <v>-7.6018471668400003E-4</v>
      </c>
      <c r="D25" s="267">
        <v>3.6117466248499999E-2</v>
      </c>
    </row>
    <row r="26" spans="1:4" ht="21.75" customHeight="1">
      <c r="A26" s="7" t="s">
        <v>3647</v>
      </c>
      <c r="B26" s="8" t="s">
        <v>3625</v>
      </c>
      <c r="C26" s="267">
        <v>0</v>
      </c>
      <c r="D26" s="267">
        <v>-1.27664791448</v>
      </c>
    </row>
    <row r="27" spans="1:4" ht="27.75" customHeight="1">
      <c r="A27" s="7" t="s">
        <v>3648</v>
      </c>
      <c r="B27" s="8" t="s">
        <v>3625</v>
      </c>
      <c r="C27" s="267">
        <v>6.3555292150200009E-4</v>
      </c>
      <c r="D27" s="267">
        <v>7.8380459901999998E-4</v>
      </c>
    </row>
    <row r="28" spans="1:4" ht="27.75" customHeight="1">
      <c r="A28" s="7" t="s">
        <v>3649</v>
      </c>
      <c r="B28" s="8" t="s">
        <v>3625</v>
      </c>
      <c r="C28" s="267">
        <v>0.49840575243099999</v>
      </c>
      <c r="D28" s="267">
        <v>6.72825835239E-2</v>
      </c>
    </row>
    <row r="29" spans="1:4" ht="27.75" customHeight="1">
      <c r="A29" s="7" t="s">
        <v>3650</v>
      </c>
      <c r="B29" s="8" t="s">
        <v>3625</v>
      </c>
      <c r="C29" s="267">
        <v>2.8624963163499998E-2</v>
      </c>
      <c r="D29" s="267">
        <v>3.6818530349100001E-2</v>
      </c>
    </row>
    <row r="30" spans="1:4" ht="27.75" customHeight="1">
      <c r="A30" s="7" t="s">
        <v>3651</v>
      </c>
      <c r="B30" s="8" t="s">
        <v>3652</v>
      </c>
      <c r="C30" s="267">
        <v>0</v>
      </c>
      <c r="D30" s="267">
        <v>0</v>
      </c>
    </row>
    <row r="31" spans="1:4" ht="27.75" customHeight="1">
      <c r="A31" s="7" t="s">
        <v>3653</v>
      </c>
      <c r="B31" s="8" t="s">
        <v>3652</v>
      </c>
      <c r="C31" s="267">
        <v>0</v>
      </c>
      <c r="D31" s="267">
        <v>1.2782999999999999E-2</v>
      </c>
    </row>
    <row r="32" spans="1:4" ht="27.75" customHeight="1">
      <c r="A32" s="7" t="s">
        <v>3654</v>
      </c>
      <c r="B32" s="8" t="s">
        <v>3655</v>
      </c>
      <c r="C32" s="267">
        <v>0.160315876774</v>
      </c>
      <c r="D32" s="267">
        <v>0.20508420713600001</v>
      </c>
    </row>
    <row r="33" spans="1:4" ht="27.75" customHeight="1">
      <c r="A33" s="7" t="s">
        <v>3656</v>
      </c>
      <c r="B33" s="8" t="s">
        <v>3655</v>
      </c>
      <c r="C33" s="267">
        <v>0.36367277003599996</v>
      </c>
      <c r="D33" s="267">
        <v>0.83372558248299999</v>
      </c>
    </row>
    <row r="34" spans="1:4" ht="27.75" customHeight="1">
      <c r="A34" s="7" t="s">
        <v>3657</v>
      </c>
      <c r="B34" s="8" t="s">
        <v>3655</v>
      </c>
      <c r="C34" s="267">
        <v>1.16831829769</v>
      </c>
      <c r="D34" s="267">
        <v>0</v>
      </c>
    </row>
    <row r="35" spans="1:4" ht="27.75" customHeight="1">
      <c r="A35" s="7" t="s">
        <v>3658</v>
      </c>
      <c r="B35" s="8" t="s">
        <v>3655</v>
      </c>
      <c r="C35" s="267">
        <v>0.68073566007999997</v>
      </c>
      <c r="D35" s="267">
        <v>0</v>
      </c>
    </row>
    <row r="36" spans="1:4" ht="27.75" customHeight="1">
      <c r="A36" s="7" t="s">
        <v>3659</v>
      </c>
      <c r="B36" s="8" t="s">
        <v>3655</v>
      </c>
      <c r="C36" s="267">
        <v>4.9476577340900003E-2</v>
      </c>
      <c r="D36" s="267">
        <v>0.10921571700799999</v>
      </c>
    </row>
    <row r="37" spans="1:4" ht="27.75" customHeight="1">
      <c r="A37" s="7" t="s">
        <v>3660</v>
      </c>
      <c r="B37" s="8" t="s">
        <v>3655</v>
      </c>
      <c r="C37" s="267">
        <v>3.5550416555900004E-3</v>
      </c>
      <c r="D37" s="267">
        <v>2.65694193168E-2</v>
      </c>
    </row>
    <row r="38" spans="1:4" ht="27.75" customHeight="1">
      <c r="A38" s="7" t="s">
        <v>3661</v>
      </c>
      <c r="B38" s="8" t="s">
        <v>3655</v>
      </c>
      <c r="C38" s="267">
        <v>3.2442526529899998E-2</v>
      </c>
      <c r="D38" s="267">
        <v>2.6936579247200002E-2</v>
      </c>
    </row>
    <row r="39" spans="1:4" ht="27.75" customHeight="1">
      <c r="A39" s="7" t="s">
        <v>3662</v>
      </c>
      <c r="B39" s="8" t="s">
        <v>3663</v>
      </c>
      <c r="C39" s="267">
        <v>0.69397390439100004</v>
      </c>
      <c r="D39" s="267">
        <v>0</v>
      </c>
    </row>
    <row r="40" spans="1:4" ht="27.75" customHeight="1">
      <c r="A40" s="7" t="s">
        <v>3664</v>
      </c>
      <c r="B40" s="8" t="s">
        <v>3663</v>
      </c>
      <c r="C40" s="267">
        <v>0.94193347800000005</v>
      </c>
      <c r="D40" s="267">
        <v>0.85288095195199998</v>
      </c>
    </row>
    <row r="41" spans="1:4" ht="27.75" customHeight="1">
      <c r="A41" s="7" t="s">
        <v>3665</v>
      </c>
      <c r="B41" s="8" t="s">
        <v>3663</v>
      </c>
      <c r="C41" s="267">
        <v>0.24123112193500001</v>
      </c>
      <c r="D41" s="267">
        <v>0.336660392995</v>
      </c>
    </row>
    <row r="42" spans="1:4" ht="27.75" customHeight="1">
      <c r="A42" s="7" t="s">
        <v>3666</v>
      </c>
      <c r="B42" s="8" t="s">
        <v>3663</v>
      </c>
      <c r="C42" s="267">
        <v>1.0619350672200001</v>
      </c>
      <c r="D42" s="267">
        <v>0.353245805814</v>
      </c>
    </row>
    <row r="43" spans="1:4" ht="27.75" customHeight="1">
      <c r="A43" s="7" t="s">
        <v>3667</v>
      </c>
      <c r="B43" s="8" t="s">
        <v>3663</v>
      </c>
      <c r="C43" s="267">
        <v>2.20523178445</v>
      </c>
      <c r="D43" s="267">
        <v>0.37248469371700005</v>
      </c>
    </row>
    <row r="44" spans="1:4" ht="27.75" customHeight="1">
      <c r="A44" s="7" t="s">
        <v>3668</v>
      </c>
      <c r="B44" s="8" t="s">
        <v>3663</v>
      </c>
      <c r="C44" s="267">
        <v>1.5950383239299999</v>
      </c>
      <c r="D44" s="267">
        <v>1.0019043144699999</v>
      </c>
    </row>
    <row r="45" spans="1:4" ht="27.75" customHeight="1">
      <c r="A45" s="7" t="s">
        <v>3669</v>
      </c>
      <c r="B45" s="8" t="s">
        <v>3670</v>
      </c>
      <c r="C45" s="267">
        <v>0.202336166619</v>
      </c>
      <c r="D45" s="267">
        <v>0.31047277841200005</v>
      </c>
    </row>
    <row r="46" spans="1:4" ht="27.75" customHeight="1">
      <c r="A46" s="7" t="s">
        <v>3671</v>
      </c>
      <c r="B46" s="8" t="s">
        <v>3670</v>
      </c>
      <c r="C46" s="267">
        <v>0.158694849473</v>
      </c>
      <c r="D46" s="267">
        <v>0.43329240978299999</v>
      </c>
    </row>
    <row r="47" spans="1:4" ht="27.75" customHeight="1">
      <c r="A47" s="7" t="s">
        <v>3672</v>
      </c>
      <c r="B47" s="8" t="s">
        <v>3670</v>
      </c>
      <c r="C47" s="267">
        <v>0.22707684042000001</v>
      </c>
      <c r="D47" s="267">
        <v>0.71786204911899998</v>
      </c>
    </row>
    <row r="48" spans="1:4" ht="27.75" customHeight="1">
      <c r="A48" s="7" t="s">
        <v>3673</v>
      </c>
      <c r="B48" s="8" t="s">
        <v>3670</v>
      </c>
      <c r="C48" s="267">
        <v>0.38280856312200001</v>
      </c>
      <c r="D48" s="267">
        <v>2.4249704787000002</v>
      </c>
    </row>
    <row r="49" spans="1:4" ht="27.75" customHeight="1">
      <c r="A49" s="7" t="s">
        <v>3674</v>
      </c>
      <c r="B49" s="8" t="s">
        <v>3670</v>
      </c>
      <c r="C49" s="267">
        <v>0.136761258458</v>
      </c>
      <c r="D49" s="267">
        <v>3.5069670872900001</v>
      </c>
    </row>
    <row r="50" spans="1:4" ht="27.75" customHeight="1">
      <c r="A50" s="7" t="s">
        <v>3675</v>
      </c>
      <c r="B50" s="8" t="s">
        <v>3670</v>
      </c>
      <c r="C50" s="267">
        <v>0.31083727108199999</v>
      </c>
      <c r="D50" s="267">
        <v>0.67122385264000006</v>
      </c>
    </row>
    <row r="51" spans="1:4" ht="27.75" customHeight="1">
      <c r="A51" s="7" t="s">
        <v>3676</v>
      </c>
      <c r="B51" s="8" t="s">
        <v>3670</v>
      </c>
      <c r="C51" s="267">
        <v>3.2783057496499999</v>
      </c>
      <c r="D51" s="267">
        <v>0.46382266739400002</v>
      </c>
    </row>
    <row r="52" spans="1:4" ht="27.75" customHeight="1">
      <c r="A52" s="7" t="s">
        <v>3677</v>
      </c>
      <c r="B52" s="8" t="s">
        <v>3670</v>
      </c>
      <c r="C52" s="267">
        <v>1.50355128561</v>
      </c>
      <c r="D52" s="267">
        <v>0.95259143806900004</v>
      </c>
    </row>
    <row r="53" spans="1:4" ht="27.75" customHeight="1">
      <c r="A53" s="7" t="s">
        <v>3678</v>
      </c>
      <c r="B53" s="8" t="s">
        <v>3670</v>
      </c>
      <c r="C53" s="267">
        <v>0.17604251136600002</v>
      </c>
      <c r="D53" s="267">
        <v>0.45892687197100002</v>
      </c>
    </row>
    <row r="54" spans="1:4" ht="27.75" customHeight="1">
      <c r="A54" s="7" t="s">
        <v>3679</v>
      </c>
      <c r="B54" s="8" t="s">
        <v>3670</v>
      </c>
      <c r="C54" s="267">
        <v>0.56224477794299998</v>
      </c>
      <c r="D54" s="267">
        <v>1.4990264499299999</v>
      </c>
    </row>
    <row r="55" spans="1:4" ht="27.75" customHeight="1">
      <c r="A55" s="7" t="s">
        <v>3680</v>
      </c>
      <c r="B55" s="8" t="s">
        <v>3670</v>
      </c>
      <c r="C55" s="267">
        <v>0.63933401589200001</v>
      </c>
      <c r="D55" s="267">
        <v>3.8567942048799999</v>
      </c>
    </row>
    <row r="56" spans="1:4" ht="27.75" customHeight="1">
      <c r="A56" s="7" t="s">
        <v>3681</v>
      </c>
      <c r="B56" s="8" t="s">
        <v>3670</v>
      </c>
      <c r="C56" s="267">
        <v>0.25403719884600001</v>
      </c>
      <c r="D56" s="267">
        <v>5.0758242652999996</v>
      </c>
    </row>
    <row r="57" spans="1:4" ht="27.75" customHeight="1">
      <c r="A57" s="7" t="s">
        <v>3682</v>
      </c>
      <c r="B57" s="8" t="s">
        <v>3670</v>
      </c>
      <c r="C57" s="267">
        <v>0.25139567622100001</v>
      </c>
      <c r="D57" s="267">
        <v>5.0939342016099998</v>
      </c>
    </row>
    <row r="58" spans="1:4" ht="27.75" customHeight="1">
      <c r="A58" s="7" t="s">
        <v>3683</v>
      </c>
      <c r="B58" s="8" t="s">
        <v>3670</v>
      </c>
      <c r="C58" s="267">
        <v>1.5787981924500001</v>
      </c>
      <c r="D58" s="267">
        <v>3.2004281144500002</v>
      </c>
    </row>
    <row r="59" spans="1:4" ht="27.75" customHeight="1">
      <c r="A59" s="7" t="s">
        <v>3684</v>
      </c>
      <c r="B59" s="8" t="s">
        <v>3670</v>
      </c>
      <c r="C59" s="267">
        <v>0.19186908620199999</v>
      </c>
      <c r="D59" s="267">
        <v>0.43144878634299999</v>
      </c>
    </row>
    <row r="60" spans="1:4" ht="27.75" customHeight="1">
      <c r="A60" s="7" t="s">
        <v>3685</v>
      </c>
      <c r="B60" s="8" t="s">
        <v>3686</v>
      </c>
      <c r="C60" s="267">
        <v>0</v>
      </c>
      <c r="D60" s="267">
        <v>0</v>
      </c>
    </row>
    <row r="61" spans="1:4" ht="27.75" customHeight="1">
      <c r="A61" s="7" t="s">
        <v>3687</v>
      </c>
      <c r="B61" s="8" t="s">
        <v>3686</v>
      </c>
      <c r="C61" s="267">
        <v>0</v>
      </c>
      <c r="D61" s="267">
        <v>9.2807690313699995E-2</v>
      </c>
    </row>
    <row r="62" spans="1:4" ht="27.75" customHeight="1">
      <c r="A62" s="7" t="s">
        <v>3688</v>
      </c>
      <c r="B62" s="8" t="s">
        <v>3686</v>
      </c>
      <c r="C62" s="267">
        <v>0.17987635025599999</v>
      </c>
      <c r="D62" s="267">
        <v>3.9040124003200001</v>
      </c>
    </row>
    <row r="63" spans="1:4" ht="27.75" customHeight="1">
      <c r="A63" s="7" t="s">
        <v>3689</v>
      </c>
      <c r="B63" s="8" t="s">
        <v>3686</v>
      </c>
      <c r="C63" s="267">
        <v>0.224459455488</v>
      </c>
      <c r="D63" s="267">
        <v>3.9663512459200003</v>
      </c>
    </row>
    <row r="64" spans="1:4" ht="27.75" customHeight="1">
      <c r="A64" s="7" t="s">
        <v>3690</v>
      </c>
      <c r="B64" s="8" t="s">
        <v>3686</v>
      </c>
      <c r="C64" s="267">
        <v>3.81456751785</v>
      </c>
      <c r="D64" s="267">
        <v>0</v>
      </c>
    </row>
    <row r="65" spans="1:4" ht="27.75" customHeight="1">
      <c r="A65" s="7" t="s">
        <v>3691</v>
      </c>
      <c r="B65" s="8" t="s">
        <v>3686</v>
      </c>
      <c r="C65" s="267">
        <v>0.64568137566899997</v>
      </c>
      <c r="D65" s="267">
        <v>9.3298534145900003E-2</v>
      </c>
    </row>
    <row r="66" spans="1:4" ht="27.75" customHeight="1">
      <c r="A66" s="7" t="s">
        <v>3692</v>
      </c>
      <c r="B66" s="8" t="s">
        <v>3686</v>
      </c>
      <c r="C66" s="267">
        <v>0.183169470271</v>
      </c>
      <c r="D66" s="267">
        <v>0.83179384244699994</v>
      </c>
    </row>
    <row r="67" spans="1:4" ht="27.75" customHeight="1">
      <c r="A67" s="7" t="s">
        <v>3693</v>
      </c>
      <c r="B67" s="8" t="s">
        <v>3686</v>
      </c>
      <c r="C67" s="267">
        <v>-3.1581117481800001E-3</v>
      </c>
      <c r="D67" s="267">
        <v>0.41589037824399999</v>
      </c>
    </row>
    <row r="68" spans="1:4" ht="27.75" customHeight="1">
      <c r="A68" s="7" t="s">
        <v>3694</v>
      </c>
      <c r="B68" s="8" t="s">
        <v>3686</v>
      </c>
      <c r="C68" s="267">
        <v>7.4278150818000002E-2</v>
      </c>
      <c r="D68" s="267">
        <v>0</v>
      </c>
    </row>
    <row r="69" spans="1:4" ht="27.75" customHeight="1">
      <c r="A69" s="7" t="s">
        <v>3695</v>
      </c>
      <c r="B69" s="8" t="s">
        <v>3686</v>
      </c>
      <c r="C69" s="267">
        <v>2.6926123660300001</v>
      </c>
      <c r="D69" s="267">
        <v>0.196636818849</v>
      </c>
    </row>
    <row r="70" spans="1:4" ht="27.75" customHeight="1">
      <c r="A70" s="7" t="s">
        <v>3696</v>
      </c>
      <c r="B70" s="8" t="s">
        <v>3686</v>
      </c>
      <c r="C70" s="267">
        <v>0.52398661287299997</v>
      </c>
      <c r="D70" s="267">
        <v>4.0458309508500001</v>
      </c>
    </row>
    <row r="71" spans="1:4" ht="27.75" customHeight="1">
      <c r="A71" s="7" t="s">
        <v>3697</v>
      </c>
      <c r="B71" s="8" t="s">
        <v>3686</v>
      </c>
      <c r="C71" s="267">
        <v>1.06111119716</v>
      </c>
      <c r="D71" s="267">
        <v>0.50625094517000002</v>
      </c>
    </row>
    <row r="72" spans="1:4" ht="27.75" customHeight="1">
      <c r="A72" s="7" t="s">
        <v>3698</v>
      </c>
      <c r="B72" s="8" t="s">
        <v>3699</v>
      </c>
      <c r="C72" s="267">
        <v>1.39511963041</v>
      </c>
      <c r="D72" s="267">
        <v>1.8387489698300001</v>
      </c>
    </row>
    <row r="73" spans="1:4" ht="27.75" customHeight="1">
      <c r="A73" s="7" t="s">
        <v>3700</v>
      </c>
      <c r="B73" s="8" t="s">
        <v>3699</v>
      </c>
      <c r="C73" s="267">
        <v>2.7505954538300004</v>
      </c>
      <c r="D73" s="267">
        <v>0.93327965094999998</v>
      </c>
    </row>
    <row r="74" spans="1:4" ht="27.75" customHeight="1">
      <c r="A74" s="7" t="s">
        <v>3701</v>
      </c>
      <c r="B74" s="8" t="s">
        <v>3699</v>
      </c>
      <c r="C74" s="267">
        <v>0.60358444968400005</v>
      </c>
      <c r="D74" s="267">
        <v>2.2860672695100002</v>
      </c>
    </row>
    <row r="75" spans="1:4" ht="27.75" customHeight="1">
      <c r="A75" s="7" t="s">
        <v>3702</v>
      </c>
      <c r="B75" s="8" t="s">
        <v>3699</v>
      </c>
      <c r="C75" s="267">
        <v>0.60401303214200008</v>
      </c>
      <c r="D75" s="267">
        <v>2.2876950760799999</v>
      </c>
    </row>
    <row r="76" spans="1:4" ht="27.75" customHeight="1">
      <c r="A76" s="7" t="s">
        <v>3703</v>
      </c>
      <c r="B76" s="8" t="s">
        <v>3699</v>
      </c>
      <c r="C76" s="267">
        <v>6.0086379931600007</v>
      </c>
      <c r="D76" s="267">
        <v>0.84325382626299994</v>
      </c>
    </row>
    <row r="77" spans="1:4" ht="27.75" customHeight="1">
      <c r="A77" s="7" t="s">
        <v>3704</v>
      </c>
      <c r="B77" s="8" t="s">
        <v>3699</v>
      </c>
      <c r="C77" s="267">
        <v>0.603518764012</v>
      </c>
      <c r="D77" s="267">
        <v>2.2858222970500002</v>
      </c>
    </row>
    <row r="78" spans="1:4" ht="27.75" customHeight="1">
      <c r="A78" s="7" t="s">
        <v>3705</v>
      </c>
      <c r="B78" s="8" t="s">
        <v>3699</v>
      </c>
      <c r="C78" s="267">
        <v>0.51562630238099993</v>
      </c>
      <c r="D78" s="267">
        <v>0.13506516671499999</v>
      </c>
    </row>
    <row r="79" spans="1:4" ht="27.75" customHeight="1">
      <c r="A79" s="7" t="s">
        <v>3706</v>
      </c>
      <c r="B79" s="8" t="s">
        <v>3699</v>
      </c>
      <c r="C79" s="267">
        <v>0</v>
      </c>
      <c r="D79" s="267">
        <v>3.0435879807400004</v>
      </c>
    </row>
    <row r="80" spans="1:4" ht="27.75" customHeight="1">
      <c r="A80" s="7" t="s">
        <v>3707</v>
      </c>
      <c r="B80" s="8" t="s">
        <v>3699</v>
      </c>
      <c r="C80" s="267">
        <v>1.52959818016</v>
      </c>
      <c r="D80" s="267">
        <v>2.31234056043</v>
      </c>
    </row>
    <row r="81" spans="1:4" ht="27.75" customHeight="1">
      <c r="A81" s="7" t="s">
        <v>3708</v>
      </c>
      <c r="B81" s="8" t="s">
        <v>3699</v>
      </c>
      <c r="C81" s="267">
        <v>0.50073558442299992</v>
      </c>
      <c r="D81" s="267">
        <v>4.5793832757099997</v>
      </c>
    </row>
    <row r="82" spans="1:4" ht="27.75" customHeight="1">
      <c r="A82" s="7" t="s">
        <v>3709</v>
      </c>
      <c r="B82" s="8" t="s">
        <v>3699</v>
      </c>
      <c r="C82" s="267">
        <v>4.4362823315100006E-3</v>
      </c>
      <c r="D82" s="267">
        <v>3.8564838479499999</v>
      </c>
    </row>
    <row r="83" spans="1:4" ht="27.75" customHeight="1">
      <c r="A83" s="7" t="s">
        <v>3710</v>
      </c>
      <c r="B83" s="8" t="s">
        <v>3699</v>
      </c>
      <c r="C83" s="267">
        <v>0.453749886032</v>
      </c>
      <c r="D83" s="267">
        <v>4.4604186962200005</v>
      </c>
    </row>
    <row r="84" spans="1:4" ht="27.75" customHeight="1">
      <c r="A84" s="7" t="s">
        <v>3711</v>
      </c>
      <c r="B84" s="8" t="s">
        <v>3699</v>
      </c>
      <c r="C84" s="267">
        <v>0.52464681846600003</v>
      </c>
      <c r="D84" s="267">
        <v>1.4497062677100001</v>
      </c>
    </row>
    <row r="85" spans="1:4" ht="27.75" customHeight="1">
      <c r="A85" s="7" t="s">
        <v>3712</v>
      </c>
      <c r="B85" s="8" t="s">
        <v>3699</v>
      </c>
      <c r="C85" s="267">
        <v>0.14538741630099999</v>
      </c>
      <c r="D85" s="267">
        <v>1.3553323724399999</v>
      </c>
    </row>
    <row r="86" spans="1:4" ht="27.75" customHeight="1">
      <c r="A86" s="7" t="s">
        <v>3713</v>
      </c>
      <c r="B86" s="8" t="s">
        <v>3699</v>
      </c>
      <c r="C86" s="267">
        <v>0.194071308788</v>
      </c>
      <c r="D86" s="267">
        <v>1.2120429552200001</v>
      </c>
    </row>
    <row r="87" spans="1:4" ht="27.75" customHeight="1">
      <c r="A87" s="7" t="s">
        <v>3714</v>
      </c>
      <c r="B87" s="8" t="s">
        <v>3699</v>
      </c>
      <c r="C87" s="267">
        <v>2.1764186620599997</v>
      </c>
      <c r="D87" s="267">
        <v>5.3791219881500005</v>
      </c>
    </row>
    <row r="88" spans="1:4" ht="27.75" customHeight="1">
      <c r="A88" s="7" t="s">
        <v>3715</v>
      </c>
      <c r="B88" s="8" t="s">
        <v>3699</v>
      </c>
      <c r="C88" s="267">
        <v>4.3644980023599997E-2</v>
      </c>
      <c r="D88" s="267">
        <v>1.85152971375</v>
      </c>
    </row>
    <row r="89" spans="1:4" ht="27.75" customHeight="1">
      <c r="A89" s="7" t="s">
        <v>3716</v>
      </c>
      <c r="B89" s="8" t="s">
        <v>3699</v>
      </c>
      <c r="C89" s="267">
        <v>0.91128628256599997</v>
      </c>
      <c r="D89" s="267">
        <v>1.05875208684</v>
      </c>
    </row>
    <row r="90" spans="1:4" ht="27.75" customHeight="1">
      <c r="A90" s="7" t="s">
        <v>3717</v>
      </c>
      <c r="B90" s="8" t="s">
        <v>3699</v>
      </c>
      <c r="C90" s="267">
        <v>0.12780750830500001</v>
      </c>
      <c r="D90" s="267">
        <v>0.27614057725700003</v>
      </c>
    </row>
    <row r="91" spans="1:4" ht="27.75" customHeight="1">
      <c r="A91" s="7" t="s">
        <v>3718</v>
      </c>
      <c r="B91" s="8" t="s">
        <v>3699</v>
      </c>
      <c r="C91" s="267">
        <v>1.1428665251299999E-2</v>
      </c>
      <c r="D91" s="267">
        <v>0.66354335086499994</v>
      </c>
    </row>
    <row r="92" spans="1:4" ht="27.75" customHeight="1">
      <c r="A92" s="7" t="s">
        <v>3719</v>
      </c>
      <c r="B92" s="8" t="s">
        <v>3699</v>
      </c>
      <c r="C92" s="267">
        <v>0.47163683405500001</v>
      </c>
      <c r="D92" s="267">
        <v>1.3509738900299999</v>
      </c>
    </row>
    <row r="93" spans="1:4" ht="27.75" customHeight="1">
      <c r="A93" s="7" t="s">
        <v>3720</v>
      </c>
      <c r="B93" s="8" t="s">
        <v>3699</v>
      </c>
      <c r="C93" s="267">
        <v>1.40671950377</v>
      </c>
      <c r="D93" s="267">
        <v>3.58695592228</v>
      </c>
    </row>
    <row r="94" spans="1:4" ht="27.75" customHeight="1">
      <c r="A94" s="7" t="s">
        <v>3721</v>
      </c>
      <c r="B94" s="8" t="s">
        <v>3699</v>
      </c>
      <c r="C94" s="267">
        <v>3.0834423370600001</v>
      </c>
      <c r="D94" s="267">
        <v>2.7065551276900002</v>
      </c>
    </row>
    <row r="95" spans="1:4" ht="27.75" customHeight="1">
      <c r="A95" s="7" t="s">
        <v>3722</v>
      </c>
      <c r="B95" s="8" t="s">
        <v>3699</v>
      </c>
      <c r="C95" s="267">
        <v>1.54579553955</v>
      </c>
      <c r="D95" s="267">
        <v>1.4998919076499999</v>
      </c>
    </row>
    <row r="96" spans="1:4" ht="27.75" customHeight="1">
      <c r="A96" s="7" t="s">
        <v>3723</v>
      </c>
      <c r="B96" s="8" t="s">
        <v>3699</v>
      </c>
      <c r="C96" s="267">
        <v>0.25324178852599999</v>
      </c>
      <c r="D96" s="267">
        <v>2.1604286726599997</v>
      </c>
    </row>
    <row r="97" spans="1:4" ht="27.75" customHeight="1">
      <c r="A97" s="7" t="s">
        <v>3724</v>
      </c>
      <c r="B97" s="8" t="s">
        <v>3699</v>
      </c>
      <c r="C97" s="267">
        <v>1.1668263579E-4</v>
      </c>
      <c r="D97" s="267">
        <v>3.6181435147100003</v>
      </c>
    </row>
    <row r="98" spans="1:4" ht="27.75" customHeight="1">
      <c r="A98" s="7" t="s">
        <v>3725</v>
      </c>
      <c r="B98" s="8" t="s">
        <v>3699</v>
      </c>
      <c r="C98" s="267">
        <v>0</v>
      </c>
      <c r="D98" s="267">
        <v>1.9665801494800002</v>
      </c>
    </row>
    <row r="99" spans="1:4" ht="27.75" customHeight="1">
      <c r="A99" s="7" t="s">
        <v>3726</v>
      </c>
      <c r="B99" s="8" t="s">
        <v>3699</v>
      </c>
      <c r="C99" s="267">
        <v>0.46101091104800002</v>
      </c>
      <c r="D99" s="267">
        <v>2.6965917896000002</v>
      </c>
    </row>
    <row r="100" spans="1:4" ht="27.75" customHeight="1">
      <c r="A100" s="7" t="s">
        <v>3727</v>
      </c>
      <c r="B100" s="8" t="s">
        <v>3699</v>
      </c>
      <c r="C100" s="267">
        <v>0.32000486533700001</v>
      </c>
      <c r="D100" s="267">
        <v>1.1844993988500001</v>
      </c>
    </row>
    <row r="101" spans="1:4" ht="27.75" customHeight="1">
      <c r="A101" s="7" t="s">
        <v>3728</v>
      </c>
      <c r="B101" s="8" t="s">
        <v>3699</v>
      </c>
      <c r="C101" s="267">
        <v>1.2324235940599999</v>
      </c>
      <c r="D101" s="267">
        <v>1.5845457485300001</v>
      </c>
    </row>
    <row r="102" spans="1:4" ht="27.75" customHeight="1">
      <c r="A102" s="7" t="s">
        <v>3729</v>
      </c>
      <c r="B102" s="8" t="s">
        <v>3699</v>
      </c>
      <c r="C102" s="267">
        <v>0.317290893262</v>
      </c>
      <c r="D102" s="267">
        <v>0.72813408451200001</v>
      </c>
    </row>
    <row r="103" spans="1:4" ht="27.75" customHeight="1">
      <c r="A103" s="7" t="s">
        <v>3730</v>
      </c>
      <c r="B103" s="8" t="s">
        <v>3699</v>
      </c>
      <c r="C103" s="267">
        <v>0.31723158512799998</v>
      </c>
      <c r="D103" s="267">
        <v>0.72799812026100008</v>
      </c>
    </row>
    <row r="104" spans="1:4" ht="27.75" customHeight="1">
      <c r="A104" s="7" t="s">
        <v>3731</v>
      </c>
      <c r="B104" s="8" t="s">
        <v>3699</v>
      </c>
      <c r="C104" s="267">
        <v>0.60054153986199998</v>
      </c>
      <c r="D104" s="267">
        <v>2.8480597167999999</v>
      </c>
    </row>
    <row r="105" spans="1:4" ht="27.75" customHeight="1">
      <c r="A105" s="7" t="s">
        <v>3732</v>
      </c>
      <c r="B105" s="8" t="s">
        <v>3699</v>
      </c>
      <c r="C105" s="267">
        <v>0.43765384066699997</v>
      </c>
      <c r="D105" s="267">
        <v>1.0835746079899999</v>
      </c>
    </row>
    <row r="106" spans="1:4" ht="27.75" customHeight="1">
      <c r="A106" s="7" t="s">
        <v>3733</v>
      </c>
      <c r="B106" s="8" t="s">
        <v>3699</v>
      </c>
      <c r="C106" s="267">
        <v>0.61880077365700004</v>
      </c>
      <c r="D106" s="267">
        <v>1.0875880520700001</v>
      </c>
    </row>
    <row r="107" spans="1:4" ht="27.75" customHeight="1">
      <c r="A107" s="7" t="s">
        <v>3734</v>
      </c>
      <c r="B107" s="8" t="s">
        <v>3699</v>
      </c>
      <c r="C107" s="267">
        <v>1.0855949091800001</v>
      </c>
      <c r="D107" s="267">
        <v>4.1748677717199998</v>
      </c>
    </row>
    <row r="108" spans="1:4" ht="27.75" customHeight="1">
      <c r="A108" s="7" t="s">
        <v>3735</v>
      </c>
      <c r="B108" s="8" t="s">
        <v>3699</v>
      </c>
      <c r="C108" s="267">
        <v>0.61126016875200007</v>
      </c>
      <c r="D108" s="267">
        <v>2.6361797851699997E-4</v>
      </c>
    </row>
    <row r="109" spans="1:4" ht="27.75" customHeight="1">
      <c r="A109" s="7" t="s">
        <v>3736</v>
      </c>
      <c r="B109" s="8" t="s">
        <v>3699</v>
      </c>
      <c r="C109" s="267">
        <v>0.17644879079299999</v>
      </c>
      <c r="D109" s="267">
        <v>4.8973737613199999</v>
      </c>
    </row>
    <row r="110" spans="1:4" ht="27.75" customHeight="1">
      <c r="A110" s="7" t="s">
        <v>3737</v>
      </c>
      <c r="B110" s="8" t="s">
        <v>3699</v>
      </c>
      <c r="C110" s="267">
        <v>0.78982347240100004</v>
      </c>
      <c r="D110" s="267">
        <v>1.99582946554</v>
      </c>
    </row>
    <row r="111" spans="1:4" ht="27.75" customHeight="1">
      <c r="A111" s="7" t="s">
        <v>3738</v>
      </c>
      <c r="B111" s="8" t="s">
        <v>3699</v>
      </c>
      <c r="C111" s="267">
        <v>0.19551909507499998</v>
      </c>
      <c r="D111" s="267">
        <v>3.1022586365500002</v>
      </c>
    </row>
    <row r="112" spans="1:4" ht="27.75" customHeight="1">
      <c r="A112" s="7" t="s">
        <v>3739</v>
      </c>
      <c r="B112" s="8" t="s">
        <v>3699</v>
      </c>
      <c r="C112" s="267">
        <v>0.22522360278299999</v>
      </c>
      <c r="D112" s="267">
        <v>7.3670279219100001</v>
      </c>
    </row>
    <row r="113" spans="1:4" ht="27.75" customHeight="1">
      <c r="A113" s="7" t="s">
        <v>3740</v>
      </c>
      <c r="B113" s="8" t="s">
        <v>3699</v>
      </c>
      <c r="C113" s="267">
        <v>0.12260116356300001</v>
      </c>
      <c r="D113" s="267">
        <v>7.6638173892700001</v>
      </c>
    </row>
    <row r="114" spans="1:4" ht="27.75" customHeight="1">
      <c r="A114" s="7" t="s">
        <v>3741</v>
      </c>
      <c r="B114" s="8" t="s">
        <v>3699</v>
      </c>
      <c r="C114" s="267">
        <v>1.7384230050199998</v>
      </c>
      <c r="D114" s="267">
        <v>4.3425090112199998</v>
      </c>
    </row>
    <row r="115" spans="1:4" ht="27.75" customHeight="1">
      <c r="A115" s="7" t="s">
        <v>3742</v>
      </c>
      <c r="B115" s="8" t="s">
        <v>3699</v>
      </c>
      <c r="C115" s="267">
        <v>0.13222312719099999</v>
      </c>
      <c r="D115" s="267">
        <v>2.16682377417</v>
      </c>
    </row>
    <row r="116" spans="1:4" ht="27.75" customHeight="1">
      <c r="A116" s="7" t="s">
        <v>3743</v>
      </c>
      <c r="B116" s="8" t="s">
        <v>3699</v>
      </c>
      <c r="C116" s="267">
        <v>0.92951106576100007</v>
      </c>
      <c r="D116" s="267">
        <v>5.0725588638900003</v>
      </c>
    </row>
    <row r="117" spans="1:4" ht="27.75" customHeight="1">
      <c r="A117" s="7" t="s">
        <v>3744</v>
      </c>
      <c r="B117" s="8" t="s">
        <v>3745</v>
      </c>
      <c r="C117" s="267">
        <v>1.9830154181299999</v>
      </c>
      <c r="D117" s="267">
        <v>0.11518461700800001</v>
      </c>
    </row>
    <row r="118" spans="1:4" ht="27.75" customHeight="1">
      <c r="A118" s="7" t="s">
        <v>3746</v>
      </c>
      <c r="B118" s="8" t="s">
        <v>3745</v>
      </c>
      <c r="C118" s="267">
        <v>1.2178386511799999</v>
      </c>
      <c r="D118" s="267">
        <v>2.80298934137</v>
      </c>
    </row>
    <row r="119" spans="1:4" ht="27.75" customHeight="1">
      <c r="A119" s="7" t="s">
        <v>3747</v>
      </c>
      <c r="B119" s="8" t="s">
        <v>3745</v>
      </c>
      <c r="C119" s="267">
        <v>1.2992693092000001</v>
      </c>
      <c r="D119" s="267">
        <v>6.3101043534500008</v>
      </c>
    </row>
    <row r="120" spans="1:4" ht="27.75" customHeight="1">
      <c r="A120" s="7" t="s">
        <v>3748</v>
      </c>
      <c r="B120" s="8" t="s">
        <v>3745</v>
      </c>
      <c r="C120" s="267">
        <v>0.42176631018099997</v>
      </c>
      <c r="D120" s="267">
        <v>3.8376597004900002</v>
      </c>
    </row>
    <row r="121" spans="1:4" ht="27.75" customHeight="1">
      <c r="A121" s="7" t="s">
        <v>3749</v>
      </c>
      <c r="B121" s="8" t="s">
        <v>3745</v>
      </c>
      <c r="C121" s="267">
        <v>1.0524296373100002</v>
      </c>
      <c r="D121" s="267">
        <v>1.5793780639599999</v>
      </c>
    </row>
    <row r="122" spans="1:4" ht="27.75" customHeight="1">
      <c r="A122" s="7" t="s">
        <v>3750</v>
      </c>
      <c r="B122" s="8" t="s">
        <v>3745</v>
      </c>
      <c r="C122" s="267">
        <v>0.21619968738599998</v>
      </c>
      <c r="D122" s="267">
        <v>0.42783675756</v>
      </c>
    </row>
    <row r="123" spans="1:4" ht="27.75" customHeight="1">
      <c r="A123" s="7" t="s">
        <v>3751</v>
      </c>
      <c r="B123" s="8" t="s">
        <v>3745</v>
      </c>
      <c r="C123" s="267">
        <v>0.83856596216500001</v>
      </c>
      <c r="D123" s="267">
        <v>0.33664032595100002</v>
      </c>
    </row>
    <row r="124" spans="1:4" ht="27.75" customHeight="1">
      <c r="A124" s="7" t="s">
        <v>3752</v>
      </c>
      <c r="B124" s="8" t="s">
        <v>3745</v>
      </c>
      <c r="C124" s="267">
        <v>0.79071387815799998</v>
      </c>
      <c r="D124" s="267">
        <v>1.7161597266299999</v>
      </c>
    </row>
    <row r="125" spans="1:4" ht="27.75" customHeight="1">
      <c r="A125" s="7" t="s">
        <v>3753</v>
      </c>
      <c r="B125" s="8" t="s">
        <v>3745</v>
      </c>
      <c r="C125" s="267">
        <v>0.59675787861000007</v>
      </c>
      <c r="D125" s="267">
        <v>2.0504952381299999</v>
      </c>
    </row>
    <row r="126" spans="1:4" ht="27.75" customHeight="1">
      <c r="A126" s="7" t="s">
        <v>3754</v>
      </c>
      <c r="B126" s="8" t="s">
        <v>3745</v>
      </c>
      <c r="C126" s="267">
        <v>0.17787284514400001</v>
      </c>
      <c r="D126" s="267">
        <v>3.4057863674499997</v>
      </c>
    </row>
    <row r="127" spans="1:4" ht="27.75" customHeight="1">
      <c r="A127" s="7" t="s">
        <v>3755</v>
      </c>
      <c r="B127" s="8" t="s">
        <v>3745</v>
      </c>
      <c r="C127" s="267">
        <v>0.54392168203200009</v>
      </c>
      <c r="D127" s="267">
        <v>3.6786228355600001</v>
      </c>
    </row>
    <row r="128" spans="1:4" ht="27.75" customHeight="1">
      <c r="A128" s="7" t="s">
        <v>3756</v>
      </c>
      <c r="B128" s="8" t="s">
        <v>3745</v>
      </c>
      <c r="C128" s="267">
        <v>2.9074644815600001E-2</v>
      </c>
      <c r="D128" s="267">
        <v>1.1448967969099999</v>
      </c>
    </row>
    <row r="129" spans="1:4" ht="27.75" customHeight="1">
      <c r="A129" s="7" t="s">
        <v>3757</v>
      </c>
      <c r="B129" s="8" t="s">
        <v>3745</v>
      </c>
      <c r="C129" s="267">
        <v>3.1118806842899999E-2</v>
      </c>
      <c r="D129" s="267">
        <v>0.29113977890000003</v>
      </c>
    </row>
    <row r="130" spans="1:4" ht="27.75" customHeight="1">
      <c r="A130" s="7" t="s">
        <v>3758</v>
      </c>
      <c r="B130" s="8" t="s">
        <v>3745</v>
      </c>
      <c r="C130" s="267">
        <v>0.53294143854200005</v>
      </c>
      <c r="D130" s="267">
        <v>5.6323613013000005</v>
      </c>
    </row>
    <row r="131" spans="1:4" ht="27.75" customHeight="1">
      <c r="A131" s="7" t="s">
        <v>3759</v>
      </c>
      <c r="B131" s="8" t="s">
        <v>3745</v>
      </c>
      <c r="C131" s="267">
        <v>0.51498223144900002</v>
      </c>
      <c r="D131" s="267">
        <v>5.3413468152900005</v>
      </c>
    </row>
    <row r="132" spans="1:4" ht="27.75" customHeight="1">
      <c r="A132" s="7" t="s">
        <v>3760</v>
      </c>
      <c r="B132" s="8" t="s">
        <v>3745</v>
      </c>
      <c r="C132" s="267">
        <v>0.284964502201</v>
      </c>
      <c r="D132" s="267">
        <v>8.8750872584200007</v>
      </c>
    </row>
    <row r="133" spans="1:4" ht="27.75" customHeight="1">
      <c r="A133" s="7" t="s">
        <v>3761</v>
      </c>
      <c r="B133" s="8" t="s">
        <v>3745</v>
      </c>
      <c r="C133" s="267">
        <v>1.2447289960200001</v>
      </c>
      <c r="D133" s="267">
        <v>3.3039056893100001</v>
      </c>
    </row>
    <row r="134" spans="1:4" ht="27.75" customHeight="1">
      <c r="A134" s="7" t="s">
        <v>3762</v>
      </c>
      <c r="B134" s="8" t="s">
        <v>3745</v>
      </c>
      <c r="C134" s="267">
        <v>0.665883390696</v>
      </c>
      <c r="D134" s="267">
        <v>4.9308348679999998</v>
      </c>
    </row>
    <row r="135" spans="1:4" ht="27.75" customHeight="1">
      <c r="A135" s="7" t="s">
        <v>3763</v>
      </c>
      <c r="B135" s="8" t="s">
        <v>3745</v>
      </c>
      <c r="C135" s="267">
        <v>0.71334048407200001</v>
      </c>
      <c r="D135" s="267">
        <v>1.0565197039699998</v>
      </c>
    </row>
    <row r="136" spans="1:4" ht="27.75" customHeight="1">
      <c r="A136" s="7" t="s">
        <v>3764</v>
      </c>
      <c r="B136" s="8" t="s">
        <v>3745</v>
      </c>
      <c r="C136" s="267">
        <v>0.441982514933</v>
      </c>
      <c r="D136" s="267">
        <v>4.2960084068899995</v>
      </c>
    </row>
    <row r="137" spans="1:4" ht="27.75" customHeight="1">
      <c r="A137" s="7" t="s">
        <v>3765</v>
      </c>
      <c r="B137" s="8" t="s">
        <v>3745</v>
      </c>
      <c r="C137" s="267">
        <v>0.50689067860500003</v>
      </c>
      <c r="D137" s="267">
        <v>1.04836461362</v>
      </c>
    </row>
    <row r="138" spans="1:4" ht="27.75" customHeight="1">
      <c r="A138" s="7" t="s">
        <v>3766</v>
      </c>
      <c r="B138" s="8" t="s">
        <v>3745</v>
      </c>
      <c r="C138" s="267">
        <v>0.37911346125699996</v>
      </c>
      <c r="D138" s="267">
        <v>4.3581773336899996</v>
      </c>
    </row>
    <row r="139" spans="1:4" ht="27.75" customHeight="1">
      <c r="A139" s="7" t="s">
        <v>3767</v>
      </c>
      <c r="B139" s="8" t="s">
        <v>3745</v>
      </c>
      <c r="C139" s="267">
        <v>0.456778557034</v>
      </c>
      <c r="D139" s="267">
        <v>7.0679011381299999</v>
      </c>
    </row>
    <row r="140" spans="1:4" ht="27.75" customHeight="1">
      <c r="A140" s="7" t="s">
        <v>3768</v>
      </c>
      <c r="B140" s="8" t="s">
        <v>3745</v>
      </c>
      <c r="C140" s="267">
        <v>0.45677834235300002</v>
      </c>
      <c r="D140" s="267">
        <v>7.0678973771000004</v>
      </c>
    </row>
    <row r="141" spans="1:4" ht="27.75" customHeight="1">
      <c r="A141" s="7" t="s">
        <v>3769</v>
      </c>
      <c r="B141" s="8" t="s">
        <v>3745</v>
      </c>
      <c r="C141" s="267">
        <v>1.71003650279</v>
      </c>
      <c r="D141" s="267">
        <v>7.3959103187800004</v>
      </c>
    </row>
    <row r="142" spans="1:4" ht="27.75" customHeight="1">
      <c r="A142" s="7" t="s">
        <v>3770</v>
      </c>
      <c r="B142" s="8" t="s">
        <v>3745</v>
      </c>
      <c r="C142" s="267">
        <v>1.71003650279</v>
      </c>
      <c r="D142" s="267">
        <v>7.3959103187800004</v>
      </c>
    </row>
    <row r="143" spans="1:4" ht="27.75" customHeight="1">
      <c r="A143" s="7" t="s">
        <v>3771</v>
      </c>
      <c r="B143" s="8" t="s">
        <v>3745</v>
      </c>
      <c r="C143" s="267">
        <v>-9.4063429129699991E-2</v>
      </c>
      <c r="D143" s="267">
        <v>5.28721746078</v>
      </c>
    </row>
    <row r="144" spans="1:4" ht="27.75" customHeight="1">
      <c r="A144" s="7" t="s">
        <v>3772</v>
      </c>
      <c r="B144" s="8" t="s">
        <v>3745</v>
      </c>
      <c r="C144" s="267">
        <v>0.58804955868999997</v>
      </c>
      <c r="D144" s="267">
        <v>1.47196281642</v>
      </c>
    </row>
    <row r="145" spans="1:4" ht="27.75" customHeight="1">
      <c r="A145" s="7" t="s">
        <v>3773</v>
      </c>
      <c r="B145" s="8" t="s">
        <v>3774</v>
      </c>
      <c r="C145" s="267">
        <v>0</v>
      </c>
      <c r="D145" s="267">
        <v>0</v>
      </c>
    </row>
    <row r="146" spans="1:4" ht="27.75" customHeight="1">
      <c r="A146" s="7" t="s">
        <v>3775</v>
      </c>
      <c r="B146" s="8" t="s">
        <v>3774</v>
      </c>
      <c r="C146" s="267">
        <v>0</v>
      </c>
      <c r="D146" s="267">
        <v>0</v>
      </c>
    </row>
    <row r="147" spans="1:4" ht="27.75" customHeight="1">
      <c r="A147" s="7" t="s">
        <v>3776</v>
      </c>
      <c r="B147" s="8" t="s">
        <v>3774</v>
      </c>
      <c r="C147" s="267">
        <v>0</v>
      </c>
      <c r="D147" s="267">
        <v>0</v>
      </c>
    </row>
    <row r="148" spans="1:4" ht="27.75" customHeight="1">
      <c r="A148" s="7" t="s">
        <v>3777</v>
      </c>
      <c r="B148" s="8" t="s">
        <v>3774</v>
      </c>
      <c r="C148" s="267">
        <v>0</v>
      </c>
      <c r="D148" s="267">
        <v>0</v>
      </c>
    </row>
    <row r="149" spans="1:4" ht="27.75" customHeight="1">
      <c r="A149" s="7" t="s">
        <v>3778</v>
      </c>
      <c r="B149" s="8" t="s">
        <v>3774</v>
      </c>
      <c r="C149" s="267">
        <v>0</v>
      </c>
      <c r="D149" s="267">
        <v>0</v>
      </c>
    </row>
    <row r="150" spans="1:4" ht="27.75" customHeight="1">
      <c r="A150" s="7" t="s">
        <v>3779</v>
      </c>
      <c r="B150" s="8" t="s">
        <v>3774</v>
      </c>
      <c r="C150" s="267">
        <v>0</v>
      </c>
      <c r="D150" s="267">
        <v>0</v>
      </c>
    </row>
    <row r="151" spans="1:4" ht="27.75" customHeight="1">
      <c r="A151" s="7" t="s">
        <v>3780</v>
      </c>
      <c r="B151" s="8" t="s">
        <v>3774</v>
      </c>
      <c r="C151" s="267">
        <v>0</v>
      </c>
      <c r="D151" s="267">
        <v>0</v>
      </c>
    </row>
    <row r="152" spans="1:4" ht="27.75" customHeight="1">
      <c r="A152" s="7" t="s">
        <v>3781</v>
      </c>
      <c r="B152" s="8" t="s">
        <v>3774</v>
      </c>
      <c r="C152" s="267">
        <v>0</v>
      </c>
      <c r="D152" s="267">
        <v>0</v>
      </c>
    </row>
    <row r="153" spans="1:4" ht="27.75" customHeight="1">
      <c r="A153" s="7" t="s">
        <v>3782</v>
      </c>
      <c r="B153" s="8" t="s">
        <v>3774</v>
      </c>
      <c r="C153" s="267">
        <v>0</v>
      </c>
      <c r="D153" s="267">
        <v>0</v>
      </c>
    </row>
    <row r="154" spans="1:4" ht="27.75" customHeight="1">
      <c r="A154" s="7" t="s">
        <v>3783</v>
      </c>
      <c r="B154" s="8" t="s">
        <v>3774</v>
      </c>
      <c r="C154" s="267">
        <v>0</v>
      </c>
      <c r="D154" s="267">
        <v>0</v>
      </c>
    </row>
    <row r="155" spans="1:4" ht="27.75" customHeight="1">
      <c r="A155" s="7" t="s">
        <v>3784</v>
      </c>
      <c r="B155" s="8" t="s">
        <v>3774</v>
      </c>
      <c r="C155" s="267">
        <v>0</v>
      </c>
      <c r="D155" s="267">
        <v>0</v>
      </c>
    </row>
    <row r="156" spans="1:4" ht="27.75" customHeight="1">
      <c r="A156" s="7" t="s">
        <v>3785</v>
      </c>
      <c r="B156" s="8" t="s">
        <v>3774</v>
      </c>
      <c r="C156" s="267">
        <v>0</v>
      </c>
      <c r="D156" s="267">
        <v>0</v>
      </c>
    </row>
    <row r="157" spans="1:4" ht="27.75" customHeight="1">
      <c r="A157" s="7" t="s">
        <v>3786</v>
      </c>
      <c r="B157" s="8" t="s">
        <v>3774</v>
      </c>
      <c r="C157" s="267">
        <v>0</v>
      </c>
      <c r="D157" s="267">
        <v>0</v>
      </c>
    </row>
    <row r="158" spans="1:4" ht="27.75" customHeight="1">
      <c r="A158" s="7" t="s">
        <v>3787</v>
      </c>
      <c r="B158" s="8" t="s">
        <v>3788</v>
      </c>
      <c r="C158" s="267">
        <v>0.33155513858799995</v>
      </c>
      <c r="D158" s="267">
        <v>1.5056959228200001E-2</v>
      </c>
    </row>
    <row r="159" spans="1:4" ht="27.75" customHeight="1">
      <c r="A159" s="7" t="s">
        <v>3789</v>
      </c>
      <c r="B159" s="8" t="s">
        <v>3788</v>
      </c>
      <c r="C159" s="267">
        <v>0.57312984115599996</v>
      </c>
      <c r="D159" s="267">
        <v>0.74268611928299999</v>
      </c>
    </row>
    <row r="160" spans="1:4" ht="27.75" customHeight="1">
      <c r="A160" s="7" t="s">
        <v>3790</v>
      </c>
      <c r="B160" s="8" t="s">
        <v>3788</v>
      </c>
      <c r="C160" s="267">
        <v>2.04516865774E-2</v>
      </c>
      <c r="D160" s="267">
        <v>2.3754281441299998</v>
      </c>
    </row>
    <row r="161" spans="1:4" ht="27.75" customHeight="1">
      <c r="A161" s="7" t="s">
        <v>3791</v>
      </c>
      <c r="B161" s="8" t="s">
        <v>3788</v>
      </c>
      <c r="C161" s="267">
        <v>0.36773954383000002</v>
      </c>
      <c r="D161" s="267">
        <v>3.2397614563000001</v>
      </c>
    </row>
    <row r="162" spans="1:4" ht="27.75" customHeight="1">
      <c r="A162" s="7" t="s">
        <v>3792</v>
      </c>
      <c r="B162" s="8" t="s">
        <v>3788</v>
      </c>
      <c r="C162" s="267">
        <v>0.10417751015</v>
      </c>
      <c r="D162" s="267">
        <v>1.40644836102</v>
      </c>
    </row>
    <row r="163" spans="1:4" ht="27.75" customHeight="1">
      <c r="A163" s="7" t="s">
        <v>3793</v>
      </c>
      <c r="B163" s="8" t="s">
        <v>3788</v>
      </c>
      <c r="C163" s="267">
        <v>2.8497784737299998</v>
      </c>
      <c r="D163" s="267">
        <v>3.0157695680900001</v>
      </c>
    </row>
    <row r="164" spans="1:4" ht="27.75" customHeight="1">
      <c r="A164" s="7" t="s">
        <v>3794</v>
      </c>
      <c r="B164" s="8" t="s">
        <v>3788</v>
      </c>
      <c r="C164" s="267">
        <v>0</v>
      </c>
      <c r="D164" s="267">
        <v>0.85480284632699999</v>
      </c>
    </row>
    <row r="165" spans="1:4" ht="27.75" customHeight="1">
      <c r="A165" s="7" t="s">
        <v>3795</v>
      </c>
      <c r="B165" s="8" t="s">
        <v>3788</v>
      </c>
      <c r="C165" s="267">
        <v>0.122222217016</v>
      </c>
      <c r="D165" s="267">
        <v>0.84092359772500003</v>
      </c>
    </row>
    <row r="166" spans="1:4" ht="27.75" customHeight="1">
      <c r="A166" s="7" t="s">
        <v>3796</v>
      </c>
      <c r="B166" s="8" t="s">
        <v>3788</v>
      </c>
      <c r="C166" s="267">
        <v>0.77677380305300003</v>
      </c>
      <c r="D166" s="267">
        <v>0.47527928855200002</v>
      </c>
    </row>
    <row r="167" spans="1:4" ht="27.75" customHeight="1">
      <c r="A167" s="7" t="s">
        <v>3797</v>
      </c>
      <c r="B167" s="8" t="s">
        <v>3788</v>
      </c>
      <c r="C167" s="267">
        <v>2.2831804068900001</v>
      </c>
      <c r="D167" s="267">
        <v>1.01967578268</v>
      </c>
    </row>
    <row r="168" spans="1:4" ht="27.75" customHeight="1">
      <c r="A168" s="7" t="s">
        <v>3798</v>
      </c>
      <c r="B168" s="8" t="s">
        <v>3788</v>
      </c>
      <c r="C168" s="267">
        <v>8.1446388098800004E-2</v>
      </c>
      <c r="D168" s="267">
        <v>1.8556526439400001</v>
      </c>
    </row>
    <row r="169" spans="1:4" ht="27.75" customHeight="1">
      <c r="A169" s="7" t="s">
        <v>3799</v>
      </c>
      <c r="B169" s="8" t="s">
        <v>3788</v>
      </c>
      <c r="C169" s="267">
        <v>2.3573100335800001</v>
      </c>
      <c r="D169" s="267">
        <v>3.1754494630099996</v>
      </c>
    </row>
    <row r="170" spans="1:4" ht="27.75" customHeight="1">
      <c r="A170" s="7" t="s">
        <v>3800</v>
      </c>
      <c r="B170" s="8" t="s">
        <v>3788</v>
      </c>
      <c r="C170" s="267">
        <v>9.934378492330001E-2</v>
      </c>
      <c r="D170" s="267">
        <v>0.30503604996399997</v>
      </c>
    </row>
    <row r="171" spans="1:4" ht="27.75" customHeight="1">
      <c r="A171" s="7" t="s">
        <v>3801</v>
      </c>
      <c r="B171" s="8" t="s">
        <v>3788</v>
      </c>
      <c r="C171" s="267">
        <v>0.17577377799999999</v>
      </c>
      <c r="D171" s="267">
        <v>0.92037530962699998</v>
      </c>
    </row>
    <row r="172" spans="1:4" ht="27.75" customHeight="1">
      <c r="A172" s="7" t="s">
        <v>3802</v>
      </c>
      <c r="B172" s="8" t="s">
        <v>3788</v>
      </c>
      <c r="C172" s="267">
        <v>0.71968990059400006</v>
      </c>
      <c r="D172" s="267">
        <v>2.4007069170899999</v>
      </c>
    </row>
    <row r="173" spans="1:4" ht="27.75" customHeight="1">
      <c r="A173" s="7" t="s">
        <v>3803</v>
      </c>
      <c r="B173" s="8" t="s">
        <v>3788</v>
      </c>
      <c r="C173" s="267">
        <v>0.32863192367699995</v>
      </c>
      <c r="D173" s="267">
        <v>0.957358149991</v>
      </c>
    </row>
    <row r="174" spans="1:4" ht="27.75" customHeight="1">
      <c r="A174" s="7" t="s">
        <v>3804</v>
      </c>
      <c r="B174" s="8" t="s">
        <v>3788</v>
      </c>
      <c r="C174" s="267">
        <v>5.1638957788399997E-2</v>
      </c>
      <c r="D174" s="267">
        <v>0.29417266907599998</v>
      </c>
    </row>
    <row r="175" spans="1:4" ht="27.75" customHeight="1">
      <c r="A175" s="7" t="s">
        <v>3805</v>
      </c>
      <c r="B175" s="8" t="s">
        <v>3788</v>
      </c>
      <c r="C175" s="267">
        <v>8.4110266540700002E-2</v>
      </c>
      <c r="D175" s="267">
        <v>0.68624698176699994</v>
      </c>
    </row>
    <row r="176" spans="1:4" ht="27.75" customHeight="1">
      <c r="A176" s="7" t="s">
        <v>3806</v>
      </c>
      <c r="B176" s="8" t="s">
        <v>3807</v>
      </c>
      <c r="C176" s="267">
        <v>0</v>
      </c>
      <c r="D176" s="267">
        <v>0</v>
      </c>
    </row>
    <row r="177" spans="1:4" ht="27.75" customHeight="1">
      <c r="A177" s="7" t="s">
        <v>3808</v>
      </c>
      <c r="B177" s="8" t="s">
        <v>3807</v>
      </c>
      <c r="C177" s="267">
        <v>0.13215176224699998</v>
      </c>
      <c r="D177" s="267">
        <v>2.7177712109400001</v>
      </c>
    </row>
    <row r="178" spans="1:4" ht="27.75" customHeight="1">
      <c r="A178" s="7" t="s">
        <v>3809</v>
      </c>
      <c r="B178" s="8" t="s">
        <v>3807</v>
      </c>
      <c r="C178" s="267">
        <v>0.13215176224699998</v>
      </c>
      <c r="D178" s="267">
        <v>2.7177712109400001</v>
      </c>
    </row>
    <row r="179" spans="1:4" ht="27.75" customHeight="1">
      <c r="A179" s="7" t="s">
        <v>3810</v>
      </c>
      <c r="B179" s="8" t="s">
        <v>3807</v>
      </c>
      <c r="C179" s="267">
        <v>0.28379417909499999</v>
      </c>
      <c r="D179" s="267">
        <v>1.12347501657</v>
      </c>
    </row>
    <row r="180" spans="1:4" ht="27.75" customHeight="1">
      <c r="A180" s="7" t="s">
        <v>3811</v>
      </c>
      <c r="B180" s="8" t="s">
        <v>3807</v>
      </c>
      <c r="C180" s="267">
        <v>0.105238413249</v>
      </c>
      <c r="D180" s="267">
        <v>0.92302172116799996</v>
      </c>
    </row>
    <row r="181" spans="1:4" ht="27.75" customHeight="1">
      <c r="A181" s="7" t="s">
        <v>3812</v>
      </c>
      <c r="B181" s="8" t="s">
        <v>3807</v>
      </c>
      <c r="C181" s="267">
        <v>0.46939374486999996</v>
      </c>
      <c r="D181" s="267">
        <v>4.2556770256299998</v>
      </c>
    </row>
    <row r="182" spans="1:4" ht="27.75" customHeight="1">
      <c r="A182" s="7" t="s">
        <v>3813</v>
      </c>
      <c r="B182" s="8" t="s">
        <v>3807</v>
      </c>
      <c r="C182" s="267">
        <v>7.9008634781500012E-2</v>
      </c>
      <c r="D182" s="267">
        <v>3.7697652952</v>
      </c>
    </row>
    <row r="183" spans="1:4" ht="27.75" customHeight="1">
      <c r="A183" s="7" t="s">
        <v>3814</v>
      </c>
      <c r="B183" s="8" t="s">
        <v>3807</v>
      </c>
      <c r="C183" s="267">
        <v>0.238780084837</v>
      </c>
      <c r="D183" s="267">
        <v>1.2765298137400001</v>
      </c>
    </row>
    <row r="184" spans="1:4" ht="27.75" customHeight="1">
      <c r="A184" s="7" t="s">
        <v>3815</v>
      </c>
      <c r="B184" s="8" t="s">
        <v>3807</v>
      </c>
      <c r="C184" s="267">
        <v>0.75928866266200001</v>
      </c>
      <c r="D184" s="267">
        <v>0.51284191948700009</v>
      </c>
    </row>
    <row r="185" spans="1:4" ht="27.75" customHeight="1">
      <c r="A185" s="7" t="s">
        <v>3816</v>
      </c>
      <c r="B185" s="8" t="s">
        <v>3807</v>
      </c>
      <c r="C185" s="267">
        <v>0.66947973368299996</v>
      </c>
      <c r="D185" s="267">
        <v>1.1117938081800001</v>
      </c>
    </row>
    <row r="186" spans="1:4" ht="27.75" customHeight="1">
      <c r="A186" s="7" t="s">
        <v>3817</v>
      </c>
      <c r="B186" s="8" t="s">
        <v>3807</v>
      </c>
      <c r="C186" s="267">
        <v>0.34901297890900002</v>
      </c>
      <c r="D186" s="267">
        <v>3.0382526752799999</v>
      </c>
    </row>
    <row r="187" spans="1:4" ht="27.75" customHeight="1">
      <c r="A187" s="7" t="s">
        <v>3818</v>
      </c>
      <c r="B187" s="8" t="s">
        <v>3807</v>
      </c>
      <c r="C187" s="267">
        <v>0.391894222254</v>
      </c>
      <c r="D187" s="267">
        <v>2.2089504921200001</v>
      </c>
    </row>
    <row r="188" spans="1:4" ht="27.75" customHeight="1">
      <c r="A188" s="7" t="s">
        <v>3819</v>
      </c>
      <c r="B188" s="8" t="s">
        <v>3807</v>
      </c>
      <c r="C188" s="267">
        <v>0.39914903129700002</v>
      </c>
      <c r="D188" s="267">
        <v>0.75531942539999997</v>
      </c>
    </row>
    <row r="189" spans="1:4" ht="27.75" customHeight="1">
      <c r="A189" s="7" t="s">
        <v>3820</v>
      </c>
      <c r="B189" s="8" t="s">
        <v>3807</v>
      </c>
      <c r="C189" s="267">
        <v>0.24201195580099999</v>
      </c>
      <c r="D189" s="267">
        <v>0.75160542862099999</v>
      </c>
    </row>
    <row r="190" spans="1:4" ht="27.75" customHeight="1">
      <c r="A190" s="7" t="s">
        <v>3821</v>
      </c>
      <c r="B190" s="8" t="s">
        <v>3807</v>
      </c>
      <c r="C190" s="267">
        <v>1.05671960456</v>
      </c>
      <c r="D190" s="267">
        <v>2.95087222056</v>
      </c>
    </row>
    <row r="191" spans="1:4" ht="27.75" customHeight="1">
      <c r="A191" s="7" t="s">
        <v>3822</v>
      </c>
      <c r="B191" s="8" t="s">
        <v>3807</v>
      </c>
      <c r="C191" s="267">
        <v>1.63181901494</v>
      </c>
      <c r="D191" s="267">
        <v>5.0701588210299997</v>
      </c>
    </row>
    <row r="192" spans="1:4" ht="27.75" customHeight="1">
      <c r="A192" s="7" t="s">
        <v>3823</v>
      </c>
      <c r="B192" s="8" t="s">
        <v>3807</v>
      </c>
      <c r="C192" s="267">
        <v>2.1118111939899999</v>
      </c>
      <c r="D192" s="267">
        <v>2.2878643092799997</v>
      </c>
    </row>
    <row r="193" spans="1:4" ht="27.75" customHeight="1">
      <c r="A193" s="7" t="s">
        <v>3824</v>
      </c>
      <c r="B193" s="8" t="s">
        <v>3807</v>
      </c>
      <c r="C193" s="267">
        <v>0.32058395839299997</v>
      </c>
      <c r="D193" s="267">
        <v>4.7803939308299999</v>
      </c>
    </row>
    <row r="194" spans="1:4" ht="27.75" customHeight="1">
      <c r="A194" s="7" t="s">
        <v>3825</v>
      </c>
      <c r="B194" s="8" t="s">
        <v>3807</v>
      </c>
      <c r="C194" s="267">
        <v>1.0753289964000001</v>
      </c>
      <c r="D194" s="267">
        <v>0.89121404171800001</v>
      </c>
    </row>
    <row r="195" spans="1:4" ht="27.75" customHeight="1">
      <c r="A195" s="7" t="s">
        <v>3826</v>
      </c>
      <c r="B195" s="8" t="s">
        <v>3807</v>
      </c>
      <c r="C195" s="267">
        <v>0.77034427154399998</v>
      </c>
      <c r="D195" s="267">
        <v>1.28580338784E-3</v>
      </c>
    </row>
    <row r="196" spans="1:4" ht="27.75" customHeight="1">
      <c r="A196" s="7" t="s">
        <v>3827</v>
      </c>
      <c r="B196" s="8" t="s">
        <v>3807</v>
      </c>
      <c r="C196" s="267">
        <v>5.7407337906700003E-2</v>
      </c>
      <c r="D196" s="267">
        <v>1.6220619369700001E-4</v>
      </c>
    </row>
    <row r="197" spans="1:4" ht="27.75" customHeight="1">
      <c r="A197" s="7" t="s">
        <v>3828</v>
      </c>
      <c r="B197" s="8" t="s">
        <v>3807</v>
      </c>
      <c r="C197" s="267">
        <v>0.52793455689500002</v>
      </c>
      <c r="D197" s="267">
        <v>1.4092581930300001</v>
      </c>
    </row>
    <row r="198" spans="1:4" ht="27.75" customHeight="1">
      <c r="A198" s="7" t="s">
        <v>3829</v>
      </c>
      <c r="B198" s="8" t="s">
        <v>3807</v>
      </c>
      <c r="C198" s="267">
        <v>0.348833405288</v>
      </c>
      <c r="D198" s="267">
        <v>0.15489548544600001</v>
      </c>
    </row>
    <row r="199" spans="1:4" ht="27.75" customHeight="1">
      <c r="A199" s="7" t="s">
        <v>3830</v>
      </c>
      <c r="B199" s="8" t="s">
        <v>3807</v>
      </c>
      <c r="C199" s="267">
        <v>0.58453631793600003</v>
      </c>
      <c r="D199" s="267">
        <v>2.73115382165</v>
      </c>
    </row>
    <row r="200" spans="1:4" ht="27.75" customHeight="1">
      <c r="A200" s="7" t="s">
        <v>3831</v>
      </c>
      <c r="B200" s="8" t="s">
        <v>3807</v>
      </c>
      <c r="C200" s="267">
        <v>1.67911509548</v>
      </c>
      <c r="D200" s="267">
        <v>0.65292829003500008</v>
      </c>
    </row>
    <row r="201" spans="1:4" ht="27.75" customHeight="1">
      <c r="A201" s="7" t="s">
        <v>3832</v>
      </c>
      <c r="B201" s="8" t="s">
        <v>3807</v>
      </c>
      <c r="C201" s="267">
        <v>1.50518173375</v>
      </c>
      <c r="D201" s="267">
        <v>0.66439944110399995</v>
      </c>
    </row>
    <row r="202" spans="1:4" ht="27.75" customHeight="1">
      <c r="A202" s="7" t="s">
        <v>3833</v>
      </c>
      <c r="B202" s="8" t="s">
        <v>3807</v>
      </c>
      <c r="C202" s="267">
        <v>0</v>
      </c>
      <c r="D202" s="267">
        <v>0.52052327084100003</v>
      </c>
    </row>
    <row r="203" spans="1:4" ht="27.75" customHeight="1">
      <c r="A203" s="7" t="s">
        <v>3834</v>
      </c>
      <c r="B203" s="8" t="s">
        <v>3807</v>
      </c>
      <c r="C203" s="267">
        <v>0.27529817443100002</v>
      </c>
      <c r="D203" s="267">
        <v>2.8109970050799999</v>
      </c>
    </row>
    <row r="204" spans="1:4" ht="27.75" customHeight="1">
      <c r="A204" s="7" t="s">
        <v>3835</v>
      </c>
      <c r="B204" s="8" t="s">
        <v>3807</v>
      </c>
      <c r="C204" s="267">
        <v>0.97505067586700001</v>
      </c>
      <c r="D204" s="267">
        <v>4.2752311259700004</v>
      </c>
    </row>
    <row r="205" spans="1:4" ht="27.75" customHeight="1">
      <c r="A205" s="7" t="s">
        <v>3836</v>
      </c>
      <c r="B205" s="8" t="s">
        <v>3807</v>
      </c>
      <c r="C205" s="267">
        <v>0.58770976739399994</v>
      </c>
      <c r="D205" s="267">
        <v>2.8500640861100002</v>
      </c>
    </row>
    <row r="206" spans="1:4" ht="27.75" customHeight="1">
      <c r="A206" s="7" t="s">
        <v>3837</v>
      </c>
      <c r="B206" s="8" t="s">
        <v>3807</v>
      </c>
      <c r="C206" s="267">
        <v>0.78463562340299997</v>
      </c>
      <c r="D206" s="267">
        <v>2.7677576155599999</v>
      </c>
    </row>
    <row r="207" spans="1:4" ht="27.75" customHeight="1">
      <c r="A207" s="7" t="s">
        <v>3838</v>
      </c>
      <c r="B207" s="8" t="s">
        <v>3807</v>
      </c>
      <c r="C207" s="267">
        <v>0.5126167157</v>
      </c>
      <c r="D207" s="267">
        <v>1.59118167129</v>
      </c>
    </row>
    <row r="208" spans="1:4" ht="27.75" customHeight="1">
      <c r="A208" s="7" t="s">
        <v>3839</v>
      </c>
      <c r="B208" s="8" t="s">
        <v>3840</v>
      </c>
      <c r="C208" s="267">
        <v>6.2453128922300004E-4</v>
      </c>
      <c r="D208" s="267">
        <v>0</v>
      </c>
    </row>
    <row r="209" spans="1:4" ht="27.75" customHeight="1">
      <c r="A209" s="7" t="s">
        <v>3841</v>
      </c>
      <c r="B209" s="8" t="s">
        <v>3840</v>
      </c>
      <c r="C209" s="267">
        <v>0.117591022686</v>
      </c>
      <c r="D209" s="267">
        <v>3.4410543093600001E-3</v>
      </c>
    </row>
    <row r="210" spans="1:4" ht="27.75" customHeight="1">
      <c r="A210" s="7" t="s">
        <v>3842</v>
      </c>
      <c r="B210" s="8" t="s">
        <v>3840</v>
      </c>
      <c r="C210" s="267">
        <v>0</v>
      </c>
      <c r="D210" s="267">
        <v>0.38806770970500004</v>
      </c>
    </row>
    <row r="211" spans="1:4" ht="27.75" customHeight="1">
      <c r="A211" s="7" t="s">
        <v>3843</v>
      </c>
      <c r="B211" s="8" t="s">
        <v>3840</v>
      </c>
      <c r="C211" s="267">
        <v>0.71545818896000002</v>
      </c>
      <c r="D211" s="267">
        <v>2.16124526699</v>
      </c>
    </row>
    <row r="212" spans="1:4" ht="27.75" customHeight="1">
      <c r="A212" s="7" t="s">
        <v>3844</v>
      </c>
      <c r="B212" s="8" t="s">
        <v>3840</v>
      </c>
      <c r="C212" s="267">
        <v>0</v>
      </c>
      <c r="D212" s="267">
        <v>1.8250292316300001E-3</v>
      </c>
    </row>
    <row r="213" spans="1:4" ht="27.75" customHeight="1">
      <c r="A213" s="7" t="s">
        <v>3845</v>
      </c>
      <c r="B213" s="8" t="s">
        <v>3840</v>
      </c>
      <c r="C213" s="267">
        <v>1.3233304652</v>
      </c>
      <c r="D213" s="267">
        <v>6.1510413847300001</v>
      </c>
    </row>
    <row r="214" spans="1:4" ht="27.75" customHeight="1">
      <c r="A214" s="7" t="s">
        <v>3846</v>
      </c>
      <c r="B214" s="8" t="s">
        <v>3840</v>
      </c>
      <c r="C214" s="267">
        <v>1.2389090393900002</v>
      </c>
      <c r="D214" s="267">
        <v>1.0882784590300001</v>
      </c>
    </row>
    <row r="215" spans="1:4" ht="27.75" customHeight="1">
      <c r="A215" s="7" t="s">
        <v>3847</v>
      </c>
      <c r="B215" s="8" t="s">
        <v>3840</v>
      </c>
      <c r="C215" s="267">
        <v>0.54067062175499991</v>
      </c>
      <c r="D215" s="267">
        <v>1.6183269715500002</v>
      </c>
    </row>
    <row r="216" spans="1:4" ht="27.75" customHeight="1">
      <c r="A216" s="7" t="s">
        <v>3848</v>
      </c>
      <c r="B216" s="8" t="s">
        <v>3840</v>
      </c>
      <c r="C216" s="267">
        <v>0.77568259312299992</v>
      </c>
      <c r="D216" s="267">
        <v>0.78380610120399996</v>
      </c>
    </row>
    <row r="217" spans="1:4" ht="27.75" customHeight="1">
      <c r="A217" s="7" t="s">
        <v>3849</v>
      </c>
      <c r="B217" s="8" t="s">
        <v>3840</v>
      </c>
      <c r="C217" s="267">
        <v>9.366280544580001E-2</v>
      </c>
      <c r="D217" s="267">
        <v>0.101888432557</v>
      </c>
    </row>
    <row r="218" spans="1:4" ht="27.75" customHeight="1">
      <c r="A218" s="7" t="s">
        <v>3850</v>
      </c>
      <c r="B218" s="8" t="s">
        <v>3840</v>
      </c>
      <c r="C218" s="267">
        <v>7.1335760480499999E-2</v>
      </c>
      <c r="D218" s="267">
        <v>0.10631240735900001</v>
      </c>
    </row>
    <row r="219" spans="1:4" ht="27.75" customHeight="1">
      <c r="A219" s="7" t="s">
        <v>3851</v>
      </c>
      <c r="B219" s="8" t="s">
        <v>3840</v>
      </c>
      <c r="C219" s="267">
        <v>1.0139239525999999</v>
      </c>
      <c r="D219" s="267">
        <v>3.4219477605500002</v>
      </c>
    </row>
    <row r="220" spans="1:4" ht="27.75" customHeight="1">
      <c r="A220" s="7" t="s">
        <v>3852</v>
      </c>
      <c r="B220" s="8" t="s">
        <v>3840</v>
      </c>
      <c r="C220" s="267">
        <v>1.21099548272</v>
      </c>
      <c r="D220" s="267">
        <v>2.41600650012</v>
      </c>
    </row>
    <row r="221" spans="1:4" ht="27.75" customHeight="1">
      <c r="A221" s="7" t="s">
        <v>3853</v>
      </c>
      <c r="B221" s="8" t="s">
        <v>3840</v>
      </c>
      <c r="C221" s="267">
        <v>1.1129493704900002</v>
      </c>
      <c r="D221" s="267">
        <v>3.0938540268099999</v>
      </c>
    </row>
    <row r="222" spans="1:4" ht="27.75" customHeight="1">
      <c r="A222" s="7" t="s">
        <v>3854</v>
      </c>
      <c r="B222" s="8" t="s">
        <v>3840</v>
      </c>
      <c r="C222" s="267">
        <v>0.58894444332700002</v>
      </c>
      <c r="D222" s="267">
        <v>0.46741434373599999</v>
      </c>
    </row>
    <row r="223" spans="1:4" ht="27.75" customHeight="1">
      <c r="A223" s="7" t="s">
        <v>3855</v>
      </c>
      <c r="B223" s="8" t="s">
        <v>3840</v>
      </c>
      <c r="C223" s="267">
        <v>1.23500953614</v>
      </c>
      <c r="D223" s="267">
        <v>3.4785054556500001</v>
      </c>
    </row>
    <row r="224" spans="1:4" ht="27.75" customHeight="1">
      <c r="A224" s="7" t="s">
        <v>3856</v>
      </c>
      <c r="B224" s="8" t="s">
        <v>3840</v>
      </c>
      <c r="C224" s="267">
        <v>0.39671391666</v>
      </c>
      <c r="D224" s="267">
        <v>0.27327465993299999</v>
      </c>
    </row>
    <row r="225" spans="1:4" ht="27.75" customHeight="1">
      <c r="A225" s="7" t="s">
        <v>3857</v>
      </c>
      <c r="B225" s="8" t="s">
        <v>3840</v>
      </c>
      <c r="C225" s="267">
        <v>0.33360577591100005</v>
      </c>
      <c r="D225" s="267">
        <v>0.69123205060699999</v>
      </c>
    </row>
    <row r="226" spans="1:4" ht="27.75" customHeight="1">
      <c r="A226" s="7" t="s">
        <v>3858</v>
      </c>
      <c r="B226" s="8" t="s">
        <v>3859</v>
      </c>
      <c r="C226" s="267">
        <v>0.13739312859200001</v>
      </c>
      <c r="D226" s="267">
        <v>3.4428588847299997E-2</v>
      </c>
    </row>
    <row r="227" spans="1:4" ht="27.75" customHeight="1">
      <c r="A227" s="7" t="s">
        <v>3860</v>
      </c>
      <c r="B227" s="8" t="s">
        <v>3859</v>
      </c>
      <c r="C227" s="267">
        <v>6.9519352177299987E-2</v>
      </c>
      <c r="D227" s="267">
        <v>2.82562959924</v>
      </c>
    </row>
    <row r="228" spans="1:4" ht="27.75" customHeight="1">
      <c r="A228" s="7" t="s">
        <v>3861</v>
      </c>
      <c r="B228" s="8" t="s">
        <v>3859</v>
      </c>
      <c r="C228" s="267">
        <v>1.4999746276700001</v>
      </c>
      <c r="D228" s="267">
        <v>0.70563436007500002</v>
      </c>
    </row>
    <row r="229" spans="1:4" ht="27.75" customHeight="1">
      <c r="A229" s="7" t="s">
        <v>3862</v>
      </c>
      <c r="B229" s="8" t="s">
        <v>3859</v>
      </c>
      <c r="C229" s="267">
        <v>0.79311747271999999</v>
      </c>
      <c r="D229" s="267">
        <v>2.31109935894</v>
      </c>
    </row>
    <row r="230" spans="1:4" ht="27.75" customHeight="1">
      <c r="A230" s="7" t="s">
        <v>3863</v>
      </c>
      <c r="B230" s="8" t="s">
        <v>3859</v>
      </c>
      <c r="C230" s="267">
        <v>2.7807933226400001</v>
      </c>
      <c r="D230" s="267">
        <v>0</v>
      </c>
    </row>
    <row r="231" spans="1:4" ht="27.75" customHeight="1">
      <c r="A231" s="7" t="s">
        <v>3864</v>
      </c>
      <c r="B231" s="8" t="s">
        <v>3859</v>
      </c>
      <c r="C231" s="267">
        <v>0.15622535018900002</v>
      </c>
      <c r="D231" s="267">
        <v>0.76546568938400006</v>
      </c>
    </row>
    <row r="232" spans="1:4" ht="27.75" customHeight="1">
      <c r="A232" s="7" t="s">
        <v>3865</v>
      </c>
      <c r="B232" s="8" t="s">
        <v>3859</v>
      </c>
      <c r="C232" s="267">
        <v>0.40889556790699999</v>
      </c>
      <c r="D232" s="267">
        <v>2.32222322336</v>
      </c>
    </row>
    <row r="233" spans="1:4" ht="27.75" customHeight="1">
      <c r="A233" s="7" t="s">
        <v>3866</v>
      </c>
      <c r="B233" s="8" t="s">
        <v>3859</v>
      </c>
      <c r="C233" s="267">
        <v>0.48188610073499999</v>
      </c>
      <c r="D233" s="267">
        <v>0.64354490651900009</v>
      </c>
    </row>
    <row r="234" spans="1:4" ht="27.75" customHeight="1">
      <c r="A234" s="7" t="s">
        <v>3867</v>
      </c>
      <c r="B234" s="8" t="s">
        <v>3859</v>
      </c>
      <c r="C234" s="267">
        <v>5.2733411180699999E-3</v>
      </c>
      <c r="D234" s="267">
        <v>0.36337792671699998</v>
      </c>
    </row>
    <row r="235" spans="1:4" ht="27.75" customHeight="1">
      <c r="A235" s="7" t="s">
        <v>3868</v>
      </c>
      <c r="B235" s="8" t="s">
        <v>3859</v>
      </c>
      <c r="C235" s="267">
        <v>0.12265306374899999</v>
      </c>
      <c r="D235" s="267">
        <v>0.53465368001399993</v>
      </c>
    </row>
    <row r="236" spans="1:4" ht="27.75" customHeight="1">
      <c r="A236" s="7" t="s">
        <v>3869</v>
      </c>
      <c r="B236" s="8" t="s">
        <v>3859</v>
      </c>
      <c r="C236" s="267">
        <v>2.6379555931800001</v>
      </c>
      <c r="D236" s="267">
        <v>0.56361427823499999</v>
      </c>
    </row>
    <row r="237" spans="1:4" ht="27.75" customHeight="1">
      <c r="A237" s="7" t="s">
        <v>3870</v>
      </c>
      <c r="B237" s="8" t="s">
        <v>3859</v>
      </c>
      <c r="C237" s="267">
        <v>-1.07563853681E-6</v>
      </c>
      <c r="D237" s="267">
        <v>0.62337338033699996</v>
      </c>
    </row>
    <row r="238" spans="1:4" ht="27.75" customHeight="1">
      <c r="A238" s="7" t="s">
        <v>3871</v>
      </c>
      <c r="B238" s="8" t="s">
        <v>3859</v>
      </c>
      <c r="C238" s="267">
        <v>2.0861231195199998</v>
      </c>
      <c r="D238" s="267">
        <v>2.5984437683000001</v>
      </c>
    </row>
    <row r="239" spans="1:4" ht="27.75" customHeight="1">
      <c r="A239" s="7" t="s">
        <v>3872</v>
      </c>
      <c r="B239" s="8" t="s">
        <v>3859</v>
      </c>
      <c r="C239" s="267">
        <v>0</v>
      </c>
      <c r="D239" s="267">
        <v>3.1399243755499996E-2</v>
      </c>
    </row>
    <row r="240" spans="1:4" ht="27.75" customHeight="1">
      <c r="A240" s="7" t="s">
        <v>3873</v>
      </c>
      <c r="B240" s="8" t="s">
        <v>3859</v>
      </c>
      <c r="C240" s="267">
        <v>0</v>
      </c>
      <c r="D240" s="267">
        <v>0</v>
      </c>
    </row>
    <row r="241" spans="1:4" ht="27.75" customHeight="1">
      <c r="A241" s="7" t="s">
        <v>3874</v>
      </c>
      <c r="B241" s="8" t="s">
        <v>3859</v>
      </c>
      <c r="C241" s="267">
        <v>0.73689141753700005</v>
      </c>
      <c r="D241" s="267">
        <v>0</v>
      </c>
    </row>
    <row r="242" spans="1:4" ht="27.75" customHeight="1">
      <c r="A242" s="7" t="s">
        <v>3875</v>
      </c>
      <c r="B242" s="8" t="s">
        <v>3859</v>
      </c>
      <c r="C242" s="267">
        <v>1.6412008740599999</v>
      </c>
      <c r="D242" s="267">
        <v>2.9829959287599999</v>
      </c>
    </row>
    <row r="243" spans="1:4" ht="27.75" customHeight="1">
      <c r="A243" s="7" t="s">
        <v>3876</v>
      </c>
      <c r="B243" s="8" t="s">
        <v>3859</v>
      </c>
      <c r="C243" s="267">
        <v>0.75148827514399996</v>
      </c>
      <c r="D243" s="267">
        <v>0.34130311632399996</v>
      </c>
    </row>
    <row r="244" spans="1:4" ht="27.75" customHeight="1">
      <c r="A244" s="7" t="s">
        <v>3877</v>
      </c>
      <c r="B244" s="8" t="s">
        <v>3859</v>
      </c>
      <c r="C244" s="267">
        <v>1.46479013533E-4</v>
      </c>
      <c r="D244" s="267">
        <v>0.334131067793</v>
      </c>
    </row>
    <row r="245" spans="1:4" ht="27.75" customHeight="1">
      <c r="A245" s="7" t="s">
        <v>3878</v>
      </c>
      <c r="B245" s="8" t="s">
        <v>3859</v>
      </c>
      <c r="C245" s="267">
        <v>2.7977935887399998</v>
      </c>
      <c r="D245" s="267">
        <v>0.47782632616199999</v>
      </c>
    </row>
    <row r="246" spans="1:4" ht="27.75" customHeight="1">
      <c r="A246" s="7" t="s">
        <v>3879</v>
      </c>
      <c r="B246" s="8" t="s">
        <v>3859</v>
      </c>
      <c r="C246" s="267">
        <v>0.67605118874400005</v>
      </c>
      <c r="D246" s="267">
        <v>0.49982233198600001</v>
      </c>
    </row>
    <row r="247" spans="1:4" ht="27.75" customHeight="1">
      <c r="A247" s="7" t="s">
        <v>3880</v>
      </c>
      <c r="B247" s="8" t="s">
        <v>3859</v>
      </c>
      <c r="C247" s="267">
        <v>0.46188955487799999</v>
      </c>
      <c r="D247" s="267">
        <v>2.0746486243600004</v>
      </c>
    </row>
    <row r="248" spans="1:4" ht="27.75" customHeight="1">
      <c r="A248" s="7" t="s">
        <v>3881</v>
      </c>
      <c r="B248" s="8" t="s">
        <v>3859</v>
      </c>
      <c r="C248" s="267">
        <v>0.774467429707</v>
      </c>
      <c r="D248" s="267">
        <v>0.81509501090799996</v>
      </c>
    </row>
    <row r="249" spans="1:4" ht="27.75" customHeight="1">
      <c r="A249" s="7" t="s">
        <v>3882</v>
      </c>
      <c r="B249" s="8" t="s">
        <v>3859</v>
      </c>
      <c r="C249" s="267">
        <v>7.7632200766500001E-2</v>
      </c>
      <c r="D249" s="267">
        <v>0.64633984075700002</v>
      </c>
    </row>
  </sheetData>
  <sheetProtection selectLockedCells="1" selectUnlockedCells="1"/>
  <mergeCells count="1">
    <mergeCell ref="A2:D2"/>
  </mergeCells>
  <conditionalFormatting sqref="C4:D243">
    <cfRule type="expression" dxfId="11" priority="2">
      <formula>AND(OR(#REF!=2,#REF!=3),#REF!&lt;&gt;#REF!)</formula>
    </cfRule>
  </conditionalFormatting>
  <conditionalFormatting sqref="C244:D249">
    <cfRule type="expression" dxfId="10" priority="1">
      <formula>AND(OR(#REF!=2,#REF!=3),#REF!&lt;&gt;#REF!)</formula>
    </cfRule>
  </conditionalFormatting>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60"/>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Electricity North West Area (GSP Group _G)"</f>
        <v>Southern Electric Power Distribution plc - Effective from 1 April 2020 - Final Nodal/Zonal charges in Electricity North West Area (GSP Group _G)</v>
      </c>
      <c r="B2" s="394"/>
      <c r="C2" s="394"/>
      <c r="D2" s="419"/>
    </row>
    <row r="3" spans="1:7" ht="60.75" customHeight="1">
      <c r="A3" s="21" t="s">
        <v>484</v>
      </c>
      <c r="B3" s="21" t="s">
        <v>51</v>
      </c>
      <c r="C3" s="21" t="s">
        <v>455</v>
      </c>
      <c r="D3" s="21" t="s">
        <v>456</v>
      </c>
    </row>
    <row r="4" spans="1:7" ht="21.75" customHeight="1">
      <c r="A4" s="7" t="s">
        <v>3883</v>
      </c>
      <c r="B4" s="8" t="s">
        <v>3884</v>
      </c>
      <c r="C4" s="8">
        <v>0.92</v>
      </c>
      <c r="D4" s="8">
        <v>2.2799999999999998</v>
      </c>
    </row>
    <row r="5" spans="1:7" ht="21.75" customHeight="1">
      <c r="A5" s="7" t="s">
        <v>3885</v>
      </c>
      <c r="B5" s="8" t="s">
        <v>3884</v>
      </c>
      <c r="C5" s="8">
        <v>0.91</v>
      </c>
      <c r="D5" s="8">
        <v>2.2799999999999998</v>
      </c>
    </row>
    <row r="6" spans="1:7" ht="21.75" customHeight="1">
      <c r="A6" s="7" t="s">
        <v>3886</v>
      </c>
      <c r="B6" s="8" t="s">
        <v>3884</v>
      </c>
      <c r="C6" s="8">
        <v>0.92</v>
      </c>
      <c r="D6" s="8">
        <v>2.2799999999999998</v>
      </c>
    </row>
    <row r="7" spans="1:7" ht="21.75" customHeight="1">
      <c r="A7" s="7" t="s">
        <v>3887</v>
      </c>
      <c r="B7" s="8" t="s">
        <v>3888</v>
      </c>
      <c r="C7" s="8">
        <v>2.2799999999999998</v>
      </c>
      <c r="D7" s="8">
        <v>2.94</v>
      </c>
    </row>
    <row r="8" spans="1:7" ht="21.75" customHeight="1">
      <c r="A8" s="7" t="s">
        <v>3889</v>
      </c>
      <c r="B8" s="8" t="s">
        <v>3888</v>
      </c>
      <c r="C8" s="8">
        <v>2.2799999999999998</v>
      </c>
      <c r="D8" s="8">
        <v>2.94</v>
      </c>
    </row>
    <row r="9" spans="1:7" ht="21.75" customHeight="1">
      <c r="A9" s="7" t="s">
        <v>3890</v>
      </c>
      <c r="B9" s="8" t="s">
        <v>3891</v>
      </c>
      <c r="C9" s="8">
        <v>1.29</v>
      </c>
      <c r="D9" s="8">
        <v>2.85</v>
      </c>
    </row>
    <row r="10" spans="1:7" ht="21.75" customHeight="1">
      <c r="A10" s="7" t="s">
        <v>3892</v>
      </c>
      <c r="B10" s="8" t="s">
        <v>3891</v>
      </c>
      <c r="C10" s="8">
        <v>1.29</v>
      </c>
      <c r="D10" s="8">
        <v>2.85</v>
      </c>
    </row>
    <row r="11" spans="1:7" ht="21.75" customHeight="1">
      <c r="A11" s="7" t="s">
        <v>3893</v>
      </c>
      <c r="B11" s="8" t="s">
        <v>3894</v>
      </c>
      <c r="C11" s="8">
        <v>0</v>
      </c>
      <c r="D11" s="8">
        <v>0.28999999999999998</v>
      </c>
    </row>
    <row r="12" spans="1:7" ht="21.75" customHeight="1">
      <c r="A12" s="7" t="s">
        <v>3895</v>
      </c>
      <c r="B12" s="8" t="s">
        <v>3894</v>
      </c>
      <c r="C12" s="8">
        <v>0</v>
      </c>
      <c r="D12" s="8">
        <v>0.31</v>
      </c>
    </row>
    <row r="13" spans="1:7" ht="21.75" customHeight="1">
      <c r="A13" s="7" t="s">
        <v>3896</v>
      </c>
      <c r="B13" s="8" t="s">
        <v>3897</v>
      </c>
      <c r="C13" s="8">
        <v>0</v>
      </c>
      <c r="D13" s="8">
        <v>4.0999999999999996</v>
      </c>
    </row>
    <row r="14" spans="1:7" ht="21.75" customHeight="1">
      <c r="A14" s="7" t="s">
        <v>3898</v>
      </c>
      <c r="B14" s="8" t="s">
        <v>3897</v>
      </c>
      <c r="C14" s="8">
        <v>0.57999999999999996</v>
      </c>
      <c r="D14" s="8">
        <v>3.4</v>
      </c>
    </row>
    <row r="15" spans="1:7" ht="21.75" customHeight="1">
      <c r="A15" s="7" t="s">
        <v>3899</v>
      </c>
      <c r="B15" s="8" t="s">
        <v>3900</v>
      </c>
      <c r="C15" s="8">
        <v>0</v>
      </c>
      <c r="D15" s="8">
        <v>8.3000000000000007</v>
      </c>
    </row>
    <row r="16" spans="1:7" ht="21.75" customHeight="1">
      <c r="A16" s="7" t="s">
        <v>3901</v>
      </c>
      <c r="B16" s="8" t="s">
        <v>3900</v>
      </c>
      <c r="C16" s="8">
        <v>1.57</v>
      </c>
      <c r="D16" s="8">
        <v>6.32</v>
      </c>
    </row>
    <row r="17" spans="1:4" ht="21.75" customHeight="1">
      <c r="A17" s="7" t="s">
        <v>3902</v>
      </c>
      <c r="B17" s="8" t="s">
        <v>3903</v>
      </c>
      <c r="C17" s="8">
        <v>1.19</v>
      </c>
      <c r="D17" s="8">
        <v>5.26</v>
      </c>
    </row>
    <row r="18" spans="1:4" ht="21.75" customHeight="1">
      <c r="A18" s="7" t="s">
        <v>3904</v>
      </c>
      <c r="B18" s="8" t="s">
        <v>3903</v>
      </c>
      <c r="C18" s="8">
        <v>1.19</v>
      </c>
      <c r="D18" s="8">
        <v>5.26</v>
      </c>
    </row>
    <row r="19" spans="1:4" ht="21.75" customHeight="1">
      <c r="A19" s="7" t="s">
        <v>3905</v>
      </c>
      <c r="B19" s="8" t="s">
        <v>3906</v>
      </c>
      <c r="C19" s="8">
        <v>0</v>
      </c>
      <c r="D19" s="8">
        <v>6.37</v>
      </c>
    </row>
    <row r="20" spans="1:4" ht="21.75" customHeight="1">
      <c r="A20" s="7" t="s">
        <v>3907</v>
      </c>
      <c r="B20" s="8" t="s">
        <v>3906</v>
      </c>
      <c r="C20" s="8">
        <v>1.1299999999999999</v>
      </c>
      <c r="D20" s="8">
        <v>5.01</v>
      </c>
    </row>
    <row r="21" spans="1:4" ht="21.75" customHeight="1">
      <c r="A21" s="7" t="s">
        <v>3908</v>
      </c>
      <c r="B21" s="8" t="s">
        <v>3906</v>
      </c>
      <c r="C21" s="8">
        <v>3.83</v>
      </c>
      <c r="D21" s="8">
        <v>1.36</v>
      </c>
    </row>
    <row r="22" spans="1:4" ht="21.75" customHeight="1">
      <c r="A22" s="7" t="s">
        <v>3909</v>
      </c>
      <c r="B22" s="8" t="s">
        <v>3906</v>
      </c>
      <c r="C22" s="8">
        <v>3.83</v>
      </c>
      <c r="D22" s="8">
        <v>1.36</v>
      </c>
    </row>
    <row r="23" spans="1:4" ht="21.75" customHeight="1">
      <c r="A23" s="7" t="s">
        <v>3910</v>
      </c>
      <c r="B23" s="8" t="s">
        <v>3911</v>
      </c>
      <c r="C23" s="8">
        <v>0</v>
      </c>
      <c r="D23" s="8">
        <v>0</v>
      </c>
    </row>
    <row r="24" spans="1:4" ht="21.75" customHeight="1">
      <c r="A24" s="7" t="s">
        <v>3912</v>
      </c>
      <c r="B24" s="8" t="s">
        <v>3913</v>
      </c>
      <c r="C24" s="8">
        <v>0</v>
      </c>
      <c r="D24" s="8">
        <v>0</v>
      </c>
    </row>
    <row r="25" spans="1:4" ht="21.75" customHeight="1">
      <c r="A25" s="7" t="s">
        <v>3914</v>
      </c>
      <c r="B25" s="8" t="s">
        <v>3915</v>
      </c>
      <c r="C25" s="8">
        <v>0</v>
      </c>
      <c r="D25" s="8">
        <v>8.39</v>
      </c>
    </row>
    <row r="26" spans="1:4" ht="21.75" customHeight="1">
      <c r="A26" s="7" t="s">
        <v>3916</v>
      </c>
      <c r="B26" s="8" t="s">
        <v>3917</v>
      </c>
      <c r="C26" s="8">
        <v>0.52</v>
      </c>
      <c r="D26" s="8">
        <v>1.1299999999999999</v>
      </c>
    </row>
    <row r="27" spans="1:4" ht="27.75" customHeight="1">
      <c r="A27" s="7" t="s">
        <v>3918</v>
      </c>
      <c r="B27" s="8" t="s">
        <v>3917</v>
      </c>
      <c r="C27" s="8">
        <v>0.52</v>
      </c>
      <c r="D27" s="8">
        <v>1.1299999999999999</v>
      </c>
    </row>
    <row r="28" spans="1:4" ht="27.75" customHeight="1">
      <c r="A28" s="7" t="s">
        <v>3919</v>
      </c>
      <c r="B28" s="8" t="s">
        <v>3920</v>
      </c>
      <c r="C28" s="8">
        <v>0</v>
      </c>
      <c r="D28" s="8">
        <v>14.37</v>
      </c>
    </row>
    <row r="29" spans="1:4" ht="27.75" customHeight="1">
      <c r="A29" s="7" t="s">
        <v>3921</v>
      </c>
      <c r="B29" s="8" t="s">
        <v>3920</v>
      </c>
      <c r="C29" s="8">
        <v>0.52</v>
      </c>
      <c r="D29" s="8">
        <v>12.55</v>
      </c>
    </row>
    <row r="30" spans="1:4" ht="27.75" customHeight="1">
      <c r="A30" s="7" t="s">
        <v>3922</v>
      </c>
      <c r="B30" s="8" t="s">
        <v>3923</v>
      </c>
      <c r="C30" s="8">
        <v>0</v>
      </c>
      <c r="D30" s="8">
        <v>0.75</v>
      </c>
    </row>
    <row r="31" spans="1:4" ht="27.75" customHeight="1">
      <c r="A31" s="7" t="s">
        <v>3924</v>
      </c>
      <c r="B31" s="8" t="s">
        <v>3923</v>
      </c>
      <c r="C31" s="8">
        <v>0</v>
      </c>
      <c r="D31" s="8">
        <v>0.78</v>
      </c>
    </row>
    <row r="32" spans="1:4" ht="27.75" customHeight="1">
      <c r="A32" s="7" t="s">
        <v>3925</v>
      </c>
      <c r="B32" s="8" t="s">
        <v>3926</v>
      </c>
      <c r="C32" s="8">
        <v>7.05</v>
      </c>
      <c r="D32" s="8">
        <v>11.99</v>
      </c>
    </row>
    <row r="33" spans="1:4" ht="27.75" customHeight="1">
      <c r="A33" s="7" t="s">
        <v>3927</v>
      </c>
      <c r="B33" s="8" t="s">
        <v>3926</v>
      </c>
      <c r="C33" s="8">
        <v>7.04</v>
      </c>
      <c r="D33" s="8">
        <v>11.98</v>
      </c>
    </row>
    <row r="34" spans="1:4" ht="27.75" customHeight="1">
      <c r="A34" s="7" t="s">
        <v>3928</v>
      </c>
      <c r="B34" s="8" t="s">
        <v>3926</v>
      </c>
      <c r="C34" s="8">
        <v>0</v>
      </c>
      <c r="D34" s="8">
        <v>23.72</v>
      </c>
    </row>
    <row r="35" spans="1:4" ht="27.75" customHeight="1">
      <c r="A35" s="7" t="s">
        <v>3929</v>
      </c>
      <c r="B35" s="8" t="s">
        <v>3926</v>
      </c>
      <c r="C35" s="8">
        <v>3.9</v>
      </c>
      <c r="D35" s="8">
        <v>14.62</v>
      </c>
    </row>
    <row r="36" spans="1:4" ht="27.75" customHeight="1">
      <c r="A36" s="7" t="s">
        <v>3930</v>
      </c>
      <c r="B36" s="8" t="s">
        <v>3926</v>
      </c>
      <c r="C36" s="8">
        <v>0.26</v>
      </c>
      <c r="D36" s="8">
        <v>12.57</v>
      </c>
    </row>
    <row r="37" spans="1:4" ht="27.75" customHeight="1">
      <c r="A37" s="7" t="s">
        <v>3931</v>
      </c>
      <c r="B37" s="8" t="s">
        <v>3932</v>
      </c>
      <c r="C37" s="8">
        <v>2.12</v>
      </c>
      <c r="D37" s="8">
        <v>2.73</v>
      </c>
    </row>
    <row r="38" spans="1:4" ht="27.75" customHeight="1">
      <c r="A38" s="7" t="s">
        <v>3933</v>
      </c>
      <c r="B38" s="8" t="s">
        <v>3932</v>
      </c>
      <c r="C38" s="8">
        <v>2.12</v>
      </c>
      <c r="D38" s="8">
        <v>2.73</v>
      </c>
    </row>
    <row r="39" spans="1:4" ht="27.75" customHeight="1">
      <c r="A39" s="7" t="s">
        <v>3934</v>
      </c>
      <c r="B39" s="8" t="s">
        <v>3935</v>
      </c>
      <c r="C39" s="8">
        <v>3.39</v>
      </c>
      <c r="D39" s="8">
        <v>2.06</v>
      </c>
    </row>
    <row r="40" spans="1:4" ht="27.75" customHeight="1">
      <c r="A40" s="7" t="s">
        <v>3936</v>
      </c>
      <c r="B40" s="8" t="s">
        <v>3935</v>
      </c>
      <c r="C40" s="8">
        <v>3.39</v>
      </c>
      <c r="D40" s="8">
        <v>2.06</v>
      </c>
    </row>
    <row r="41" spans="1:4" ht="27.75" customHeight="1">
      <c r="A41" s="7" t="s">
        <v>3937</v>
      </c>
      <c r="B41" s="8" t="s">
        <v>3935</v>
      </c>
      <c r="C41" s="8">
        <v>0.79</v>
      </c>
      <c r="D41" s="8">
        <v>5.59</v>
      </c>
    </row>
    <row r="42" spans="1:4" ht="27.75" customHeight="1">
      <c r="A42" s="7" t="s">
        <v>3938</v>
      </c>
      <c r="B42" s="8" t="s">
        <v>3935</v>
      </c>
      <c r="C42" s="8">
        <v>0.79</v>
      </c>
      <c r="D42" s="8">
        <v>5.59</v>
      </c>
    </row>
    <row r="43" spans="1:4" ht="27.75" customHeight="1">
      <c r="A43" s="7" t="s">
        <v>3939</v>
      </c>
      <c r="B43" s="8" t="s">
        <v>3940</v>
      </c>
      <c r="C43" s="8">
        <v>3.35</v>
      </c>
      <c r="D43" s="8">
        <v>6.9</v>
      </c>
    </row>
    <row r="44" spans="1:4" ht="27.75" customHeight="1">
      <c r="A44" s="7" t="s">
        <v>3941</v>
      </c>
      <c r="B44" s="8" t="s">
        <v>3940</v>
      </c>
      <c r="C44" s="8">
        <v>3.35</v>
      </c>
      <c r="D44" s="8">
        <v>6.9</v>
      </c>
    </row>
    <row r="45" spans="1:4" ht="27.75" customHeight="1">
      <c r="A45" s="7" t="s">
        <v>3942</v>
      </c>
      <c r="B45" s="8" t="s">
        <v>3943</v>
      </c>
      <c r="C45" s="8">
        <v>6.43</v>
      </c>
      <c r="D45" s="8">
        <v>2.7</v>
      </c>
    </row>
    <row r="46" spans="1:4" ht="27.75" customHeight="1">
      <c r="A46" s="7" t="s">
        <v>3944</v>
      </c>
      <c r="B46" s="8" t="s">
        <v>3945</v>
      </c>
      <c r="C46" s="8">
        <v>0.62</v>
      </c>
      <c r="D46" s="8">
        <v>11.91</v>
      </c>
    </row>
    <row r="47" spans="1:4" ht="27.75" customHeight="1">
      <c r="A47" s="7" t="s">
        <v>3946</v>
      </c>
      <c r="B47" s="8" t="s">
        <v>3945</v>
      </c>
      <c r="C47" s="8">
        <v>0.62</v>
      </c>
      <c r="D47" s="8">
        <v>11.91</v>
      </c>
    </row>
    <row r="48" spans="1:4" ht="27.75" customHeight="1">
      <c r="A48" s="7" t="s">
        <v>3947</v>
      </c>
      <c r="B48" s="8" t="s">
        <v>3945</v>
      </c>
      <c r="C48" s="8">
        <v>17.96</v>
      </c>
      <c r="D48" s="8">
        <v>2.84</v>
      </c>
    </row>
    <row r="49" spans="1:4" ht="27.75" customHeight="1">
      <c r="A49" s="7" t="s">
        <v>3948</v>
      </c>
      <c r="B49" s="8" t="s">
        <v>3945</v>
      </c>
      <c r="C49" s="8">
        <v>17.96</v>
      </c>
      <c r="D49" s="8">
        <v>2.84</v>
      </c>
    </row>
    <row r="50" spans="1:4" ht="27.75" customHeight="1">
      <c r="A50" s="7" t="s">
        <v>3949</v>
      </c>
      <c r="B50" s="8" t="s">
        <v>3950</v>
      </c>
      <c r="C50" s="8">
        <v>4.67</v>
      </c>
      <c r="D50" s="8">
        <v>6.67</v>
      </c>
    </row>
    <row r="51" spans="1:4" ht="27.75" customHeight="1">
      <c r="A51" s="7" t="s">
        <v>3951</v>
      </c>
      <c r="B51" s="8" t="s">
        <v>3950</v>
      </c>
      <c r="C51" s="8">
        <v>10.27</v>
      </c>
      <c r="D51" s="8">
        <v>6.65</v>
      </c>
    </row>
    <row r="52" spans="1:4" ht="27.75" customHeight="1">
      <c r="A52" s="7" t="s">
        <v>3952</v>
      </c>
      <c r="B52" s="8" t="s">
        <v>3953</v>
      </c>
      <c r="C52" s="8">
        <v>3.27</v>
      </c>
      <c r="D52" s="8">
        <v>0.18</v>
      </c>
    </row>
    <row r="53" spans="1:4" ht="27.75" customHeight="1">
      <c r="A53" s="7" t="s">
        <v>3954</v>
      </c>
      <c r="B53" s="8" t="s">
        <v>3953</v>
      </c>
      <c r="C53" s="8">
        <v>3.27</v>
      </c>
      <c r="D53" s="8">
        <v>0.18</v>
      </c>
    </row>
    <row r="54" spans="1:4" ht="27.75" customHeight="1">
      <c r="A54" s="7" t="s">
        <v>3955</v>
      </c>
      <c r="B54" s="8" t="s">
        <v>3953</v>
      </c>
      <c r="C54" s="8">
        <v>0</v>
      </c>
      <c r="D54" s="8">
        <v>4.9800000000000004</v>
      </c>
    </row>
    <row r="55" spans="1:4" ht="27.75" customHeight="1">
      <c r="A55" s="7" t="s">
        <v>3956</v>
      </c>
      <c r="B55" s="8" t="s">
        <v>3953</v>
      </c>
      <c r="C55" s="8">
        <v>1.45</v>
      </c>
      <c r="D55" s="8">
        <v>3.55</v>
      </c>
    </row>
    <row r="56" spans="1:4" ht="27.75" customHeight="1">
      <c r="A56" s="7" t="s">
        <v>3957</v>
      </c>
      <c r="B56" s="8" t="s">
        <v>3958</v>
      </c>
      <c r="C56" s="8">
        <v>3.31</v>
      </c>
      <c r="D56" s="8">
        <v>12.99</v>
      </c>
    </row>
    <row r="57" spans="1:4" ht="27.75" customHeight="1">
      <c r="A57" s="7" t="s">
        <v>3959</v>
      </c>
      <c r="B57" s="8" t="s">
        <v>3958</v>
      </c>
      <c r="C57" s="8">
        <v>0</v>
      </c>
      <c r="D57" s="8">
        <v>19.010000000000002</v>
      </c>
    </row>
    <row r="58" spans="1:4" ht="27.75" customHeight="1">
      <c r="A58" s="7" t="s">
        <v>3960</v>
      </c>
      <c r="B58" s="8" t="s">
        <v>3961</v>
      </c>
      <c r="C58" s="8">
        <v>0.93</v>
      </c>
      <c r="D58" s="8">
        <v>2.64</v>
      </c>
    </row>
    <row r="59" spans="1:4" ht="27.75" customHeight="1">
      <c r="A59" s="7" t="s">
        <v>3962</v>
      </c>
      <c r="B59" s="8" t="s">
        <v>3963</v>
      </c>
      <c r="C59" s="8">
        <v>4.5999999999999996</v>
      </c>
      <c r="D59" s="8">
        <v>1.66</v>
      </c>
    </row>
    <row r="60" spans="1:4" ht="27.75" customHeight="1">
      <c r="A60" s="7" t="s">
        <v>3964</v>
      </c>
      <c r="B60" s="8" t="s">
        <v>3963</v>
      </c>
      <c r="C60" s="8">
        <v>4.5999999999999996</v>
      </c>
      <c r="D60" s="8">
        <v>1.66</v>
      </c>
    </row>
    <row r="61" spans="1:4" ht="27.75" customHeight="1">
      <c r="A61" s="7" t="s">
        <v>3965</v>
      </c>
      <c r="B61" s="8" t="s">
        <v>3963</v>
      </c>
      <c r="C61" s="8">
        <v>4.59</v>
      </c>
      <c r="D61" s="8">
        <v>1.66</v>
      </c>
    </row>
    <row r="62" spans="1:4" ht="27.75" customHeight="1">
      <c r="A62" s="7" t="s">
        <v>3966</v>
      </c>
      <c r="B62" s="8" t="s">
        <v>3963</v>
      </c>
      <c r="C62" s="8">
        <v>3.35</v>
      </c>
      <c r="D62" s="8">
        <v>7.8</v>
      </c>
    </row>
    <row r="63" spans="1:4" ht="27.75" customHeight="1">
      <c r="A63" s="7" t="s">
        <v>3967</v>
      </c>
      <c r="B63" s="8" t="s">
        <v>3963</v>
      </c>
      <c r="C63" s="8">
        <v>3.35</v>
      </c>
      <c r="D63" s="8">
        <v>7.8</v>
      </c>
    </row>
    <row r="64" spans="1:4" ht="27.75" customHeight="1">
      <c r="A64" s="7" t="s">
        <v>3968</v>
      </c>
      <c r="B64" s="8" t="s">
        <v>3963</v>
      </c>
      <c r="C64" s="8">
        <v>0.11</v>
      </c>
      <c r="D64" s="8">
        <v>6.55</v>
      </c>
    </row>
    <row r="65" spans="1:4" ht="27.75" customHeight="1">
      <c r="A65" s="7" t="s">
        <v>3969</v>
      </c>
      <c r="B65" s="8" t="s">
        <v>3970</v>
      </c>
      <c r="C65" s="8">
        <v>2.5299999999999998</v>
      </c>
      <c r="D65" s="8">
        <v>13.93</v>
      </c>
    </row>
    <row r="66" spans="1:4" ht="27.75" customHeight="1">
      <c r="A66" s="7" t="s">
        <v>3971</v>
      </c>
      <c r="B66" s="8" t="s">
        <v>3970</v>
      </c>
      <c r="C66" s="8">
        <v>2.5299999999999998</v>
      </c>
      <c r="D66" s="8">
        <v>13.93</v>
      </c>
    </row>
    <row r="67" spans="1:4" ht="27.75" customHeight="1">
      <c r="A67" s="7" t="s">
        <v>3972</v>
      </c>
      <c r="B67" s="8" t="s">
        <v>3973</v>
      </c>
      <c r="C67" s="8">
        <v>0.7</v>
      </c>
      <c r="D67" s="8">
        <v>0.17</v>
      </c>
    </row>
    <row r="68" spans="1:4" ht="27.75" customHeight="1">
      <c r="A68" s="7" t="s">
        <v>3974</v>
      </c>
      <c r="B68" s="8" t="s">
        <v>3973</v>
      </c>
      <c r="C68" s="8">
        <v>0</v>
      </c>
      <c r="D68" s="8">
        <v>3.28</v>
      </c>
    </row>
    <row r="69" spans="1:4" ht="27.75" customHeight="1">
      <c r="A69" s="7" t="s">
        <v>3975</v>
      </c>
      <c r="B69" s="8" t="s">
        <v>3973</v>
      </c>
      <c r="C69" s="8">
        <v>1.97</v>
      </c>
      <c r="D69" s="8">
        <v>1.31</v>
      </c>
    </row>
    <row r="70" spans="1:4" ht="27.75" customHeight="1">
      <c r="A70" s="7" t="s">
        <v>3976</v>
      </c>
      <c r="B70" s="8" t="s">
        <v>3973</v>
      </c>
      <c r="C70" s="8">
        <v>0.74</v>
      </c>
      <c r="D70" s="8">
        <v>0.14000000000000001</v>
      </c>
    </row>
    <row r="71" spans="1:4" ht="27.75" customHeight="1">
      <c r="A71" s="7" t="s">
        <v>3977</v>
      </c>
      <c r="B71" s="8" t="s">
        <v>3978</v>
      </c>
      <c r="C71" s="8">
        <v>0.69</v>
      </c>
      <c r="D71" s="8">
        <v>0.81</v>
      </c>
    </row>
    <row r="72" spans="1:4" ht="27.75" customHeight="1">
      <c r="A72" s="7" t="s">
        <v>3979</v>
      </c>
      <c r="B72" s="8" t="s">
        <v>3980</v>
      </c>
      <c r="C72" s="8">
        <v>0</v>
      </c>
      <c r="D72" s="8">
        <v>5.09</v>
      </c>
    </row>
    <row r="73" spans="1:4" ht="27.75" customHeight="1">
      <c r="A73" s="7" t="s">
        <v>3981</v>
      </c>
      <c r="B73" s="8" t="s">
        <v>3980</v>
      </c>
      <c r="C73" s="8">
        <v>2.64</v>
      </c>
      <c r="D73" s="8">
        <v>2.12</v>
      </c>
    </row>
    <row r="74" spans="1:4" ht="27.75" customHeight="1">
      <c r="A74" s="7" t="s">
        <v>3982</v>
      </c>
      <c r="B74" s="8" t="s">
        <v>3980</v>
      </c>
      <c r="C74" s="8">
        <v>1.1599999999999999</v>
      </c>
      <c r="D74" s="8">
        <v>0.77</v>
      </c>
    </row>
    <row r="75" spans="1:4" ht="27.75" customHeight="1">
      <c r="A75" s="7" t="s">
        <v>3983</v>
      </c>
      <c r="B75" s="8" t="s">
        <v>3980</v>
      </c>
      <c r="C75" s="8">
        <v>1.1599999999999999</v>
      </c>
      <c r="D75" s="8">
        <v>0.77</v>
      </c>
    </row>
    <row r="76" spans="1:4" ht="27.75" customHeight="1">
      <c r="A76" s="7" t="s">
        <v>3984</v>
      </c>
      <c r="B76" s="8" t="s">
        <v>3985</v>
      </c>
      <c r="C76" s="8">
        <v>0</v>
      </c>
      <c r="D76" s="8">
        <v>0</v>
      </c>
    </row>
    <row r="77" spans="1:4" ht="27.75" customHeight="1">
      <c r="A77" s="7" t="s">
        <v>3986</v>
      </c>
      <c r="B77" s="8" t="s">
        <v>3985</v>
      </c>
      <c r="C77" s="8">
        <v>0</v>
      </c>
      <c r="D77" s="8">
        <v>0</v>
      </c>
    </row>
    <row r="78" spans="1:4" ht="27.75" customHeight="1">
      <c r="A78" s="7" t="s">
        <v>3987</v>
      </c>
      <c r="B78" s="8" t="s">
        <v>3988</v>
      </c>
      <c r="C78" s="8">
        <v>0</v>
      </c>
      <c r="D78" s="8">
        <v>0</v>
      </c>
    </row>
    <row r="79" spans="1:4" ht="27.75" customHeight="1">
      <c r="A79" s="7" t="s">
        <v>3989</v>
      </c>
      <c r="B79" s="8" t="s">
        <v>3990</v>
      </c>
      <c r="C79" s="8">
        <v>0</v>
      </c>
      <c r="D79" s="8">
        <v>0</v>
      </c>
    </row>
    <row r="80" spans="1:4" ht="27.75" customHeight="1">
      <c r="A80" s="7" t="s">
        <v>3991</v>
      </c>
      <c r="B80" s="8" t="s">
        <v>3990</v>
      </c>
      <c r="C80" s="8">
        <v>0</v>
      </c>
      <c r="D80" s="8">
        <v>0</v>
      </c>
    </row>
    <row r="81" spans="1:4" ht="27.75" customHeight="1">
      <c r="A81" s="7" t="s">
        <v>3992</v>
      </c>
      <c r="B81" s="8" t="s">
        <v>3990</v>
      </c>
      <c r="C81" s="8">
        <v>0</v>
      </c>
      <c r="D81" s="8">
        <v>0</v>
      </c>
    </row>
    <row r="82" spans="1:4" ht="27.75" customHeight="1">
      <c r="A82" s="7" t="s">
        <v>3993</v>
      </c>
      <c r="B82" s="8" t="s">
        <v>3994</v>
      </c>
      <c r="C82" s="8">
        <v>3.13</v>
      </c>
      <c r="D82" s="8">
        <v>1.34</v>
      </c>
    </row>
    <row r="83" spans="1:4" ht="27.75" customHeight="1">
      <c r="A83" s="7" t="s">
        <v>3995</v>
      </c>
      <c r="B83" s="8" t="s">
        <v>3994</v>
      </c>
      <c r="C83" s="8">
        <v>3.13</v>
      </c>
      <c r="D83" s="8">
        <v>1.34</v>
      </c>
    </row>
    <row r="84" spans="1:4" ht="27.75" customHeight="1">
      <c r="A84" s="7" t="s">
        <v>3996</v>
      </c>
      <c r="B84" s="8" t="s">
        <v>3997</v>
      </c>
      <c r="C84" s="8">
        <v>1.77</v>
      </c>
      <c r="D84" s="8">
        <v>4.96</v>
      </c>
    </row>
    <row r="85" spans="1:4" ht="27.75" customHeight="1">
      <c r="A85" s="7" t="s">
        <v>3998</v>
      </c>
      <c r="B85" s="8" t="s">
        <v>3997</v>
      </c>
      <c r="C85" s="8">
        <v>1.77</v>
      </c>
      <c r="D85" s="8">
        <v>4.96</v>
      </c>
    </row>
    <row r="86" spans="1:4" ht="27.75" customHeight="1">
      <c r="A86" s="7" t="s">
        <v>3999</v>
      </c>
      <c r="B86" s="8" t="s">
        <v>4000</v>
      </c>
      <c r="C86" s="8">
        <v>3.69</v>
      </c>
      <c r="D86" s="8">
        <v>4.8899999999999997</v>
      </c>
    </row>
    <row r="87" spans="1:4" ht="27.75" customHeight="1">
      <c r="A87" s="7" t="s">
        <v>4001</v>
      </c>
      <c r="B87" s="8" t="s">
        <v>4000</v>
      </c>
      <c r="C87" s="8">
        <v>3.69</v>
      </c>
      <c r="D87" s="8">
        <v>4.8899999999999997</v>
      </c>
    </row>
    <row r="88" spans="1:4" ht="27.75" customHeight="1">
      <c r="A88" s="7" t="s">
        <v>4002</v>
      </c>
      <c r="B88" s="8" t="s">
        <v>4003</v>
      </c>
      <c r="C88" s="8">
        <v>3.21</v>
      </c>
      <c r="D88" s="8">
        <v>7.62</v>
      </c>
    </row>
    <row r="89" spans="1:4" ht="27.75" customHeight="1">
      <c r="A89" s="7" t="s">
        <v>4004</v>
      </c>
      <c r="B89" s="8" t="s">
        <v>4003</v>
      </c>
      <c r="C89" s="8">
        <v>0</v>
      </c>
      <c r="D89" s="8">
        <v>11.96</v>
      </c>
    </row>
    <row r="90" spans="1:4" ht="27.75" customHeight="1">
      <c r="A90" s="7" t="s">
        <v>4005</v>
      </c>
      <c r="B90" s="8" t="s">
        <v>4006</v>
      </c>
      <c r="C90" s="8">
        <v>1.28</v>
      </c>
      <c r="D90" s="8">
        <v>-0.05</v>
      </c>
    </row>
    <row r="91" spans="1:4" ht="27.75" customHeight="1">
      <c r="A91" s="7" t="s">
        <v>4007</v>
      </c>
      <c r="B91" s="8" t="s">
        <v>4006</v>
      </c>
      <c r="C91" s="8">
        <v>1.28</v>
      </c>
      <c r="D91" s="8">
        <v>-0.05</v>
      </c>
    </row>
    <row r="92" spans="1:4" ht="27.75" customHeight="1">
      <c r="A92" s="7" t="s">
        <v>4008</v>
      </c>
      <c r="B92" s="8" t="s">
        <v>4006</v>
      </c>
      <c r="C92" s="8">
        <v>4.58</v>
      </c>
      <c r="D92" s="8">
        <v>1.38</v>
      </c>
    </row>
    <row r="93" spans="1:4" ht="27.75" customHeight="1">
      <c r="A93" s="7" t="s">
        <v>4009</v>
      </c>
      <c r="B93" s="8" t="s">
        <v>4006</v>
      </c>
      <c r="C93" s="8">
        <v>4.58</v>
      </c>
      <c r="D93" s="8">
        <v>1.38</v>
      </c>
    </row>
    <row r="94" spans="1:4" ht="27.75" customHeight="1">
      <c r="A94" s="7" t="s">
        <v>4010</v>
      </c>
      <c r="B94" s="8" t="s">
        <v>4011</v>
      </c>
      <c r="C94" s="8">
        <v>0</v>
      </c>
      <c r="D94" s="8">
        <v>1.61</v>
      </c>
    </row>
    <row r="95" spans="1:4" ht="27.75" customHeight="1">
      <c r="A95" s="7" t="s">
        <v>4012</v>
      </c>
      <c r="B95" s="8" t="s">
        <v>4011</v>
      </c>
      <c r="C95" s="8">
        <v>0</v>
      </c>
      <c r="D95" s="8">
        <v>1.61</v>
      </c>
    </row>
    <row r="96" spans="1:4" ht="27.75" customHeight="1">
      <c r="A96" s="7" t="s">
        <v>4013</v>
      </c>
      <c r="B96" s="8" t="s">
        <v>4014</v>
      </c>
      <c r="C96" s="8">
        <v>2.4700000000000002</v>
      </c>
      <c r="D96" s="8">
        <v>5.09</v>
      </c>
    </row>
    <row r="97" spans="1:4" ht="27.75" customHeight="1">
      <c r="A97" s="7" t="s">
        <v>4015</v>
      </c>
      <c r="B97" s="8" t="s">
        <v>4014</v>
      </c>
      <c r="C97" s="8">
        <v>2.4700000000000002</v>
      </c>
      <c r="D97" s="8">
        <v>5.09</v>
      </c>
    </row>
    <row r="98" spans="1:4" ht="27.75" customHeight="1">
      <c r="A98" s="7" t="s">
        <v>4016</v>
      </c>
      <c r="B98" s="8" t="s">
        <v>4017</v>
      </c>
      <c r="C98" s="8">
        <v>0</v>
      </c>
      <c r="D98" s="8">
        <v>12.32</v>
      </c>
    </row>
    <row r="99" spans="1:4" ht="27.75" customHeight="1">
      <c r="A99" s="7" t="s">
        <v>4018</v>
      </c>
      <c r="B99" s="8" t="s">
        <v>4017</v>
      </c>
      <c r="C99" s="8">
        <v>3.83</v>
      </c>
      <c r="D99" s="8">
        <v>5.18</v>
      </c>
    </row>
    <row r="100" spans="1:4" ht="27.75" customHeight="1">
      <c r="A100" s="7" t="s">
        <v>4019</v>
      </c>
      <c r="B100" s="8" t="s">
        <v>4017</v>
      </c>
      <c r="C100" s="8">
        <v>4.71</v>
      </c>
      <c r="D100" s="8">
        <v>0.18</v>
      </c>
    </row>
    <row r="101" spans="1:4" ht="27.75" customHeight="1">
      <c r="A101" s="7" t="s">
        <v>4020</v>
      </c>
      <c r="B101" s="8" t="s">
        <v>4017</v>
      </c>
      <c r="C101" s="8">
        <v>4.71</v>
      </c>
      <c r="D101" s="8">
        <v>0.18</v>
      </c>
    </row>
    <row r="102" spans="1:4" ht="27.75" customHeight="1">
      <c r="A102" s="7" t="s">
        <v>4021</v>
      </c>
      <c r="B102" s="8" t="s">
        <v>4022</v>
      </c>
      <c r="C102" s="8">
        <v>2.56</v>
      </c>
      <c r="D102" s="8">
        <v>3.83</v>
      </c>
    </row>
    <row r="103" spans="1:4" ht="27.75" customHeight="1">
      <c r="A103" s="7" t="s">
        <v>4023</v>
      </c>
      <c r="B103" s="8" t="s">
        <v>4022</v>
      </c>
      <c r="C103" s="8">
        <v>2.56</v>
      </c>
      <c r="D103" s="8">
        <v>3.83</v>
      </c>
    </row>
    <row r="104" spans="1:4" ht="27.75" customHeight="1">
      <c r="A104" s="7" t="s">
        <v>4024</v>
      </c>
      <c r="B104" s="8" t="s">
        <v>4025</v>
      </c>
      <c r="C104" s="8">
        <v>3.13</v>
      </c>
      <c r="D104" s="8">
        <v>4.87</v>
      </c>
    </row>
    <row r="105" spans="1:4" ht="27.75" customHeight="1">
      <c r="A105" s="7" t="s">
        <v>4026</v>
      </c>
      <c r="B105" s="8" t="s">
        <v>4025</v>
      </c>
      <c r="C105" s="8">
        <v>3.13</v>
      </c>
      <c r="D105" s="8">
        <v>4.87</v>
      </c>
    </row>
    <row r="106" spans="1:4" ht="27.75" customHeight="1">
      <c r="A106" s="7" t="s">
        <v>4027</v>
      </c>
      <c r="B106" s="8" t="s">
        <v>4028</v>
      </c>
      <c r="C106" s="8">
        <v>3.94</v>
      </c>
      <c r="D106" s="8">
        <v>6.27</v>
      </c>
    </row>
    <row r="107" spans="1:4" ht="27.75" customHeight="1">
      <c r="A107" s="7" t="s">
        <v>4029</v>
      </c>
      <c r="B107" s="8" t="s">
        <v>4028</v>
      </c>
      <c r="C107" s="8">
        <v>3.94</v>
      </c>
      <c r="D107" s="8">
        <v>6.27</v>
      </c>
    </row>
    <row r="108" spans="1:4" ht="27.75" customHeight="1">
      <c r="A108" s="7" t="s">
        <v>4030</v>
      </c>
      <c r="B108" s="8" t="s">
        <v>4031</v>
      </c>
      <c r="C108" s="8">
        <v>3.14</v>
      </c>
      <c r="D108" s="8">
        <v>2.85</v>
      </c>
    </row>
    <row r="109" spans="1:4" ht="27.75" customHeight="1">
      <c r="A109" s="7" t="s">
        <v>4032</v>
      </c>
      <c r="B109" s="8" t="s">
        <v>4031</v>
      </c>
      <c r="C109" s="8">
        <v>3.14</v>
      </c>
      <c r="D109" s="8">
        <v>2.85</v>
      </c>
    </row>
    <row r="110" spans="1:4" ht="27.75" customHeight="1">
      <c r="A110" s="7" t="s">
        <v>4033</v>
      </c>
      <c r="B110" s="8" t="s">
        <v>4034</v>
      </c>
      <c r="C110" s="8">
        <v>0</v>
      </c>
      <c r="D110" s="8">
        <v>0</v>
      </c>
    </row>
    <row r="111" spans="1:4" ht="27.75" customHeight="1">
      <c r="A111" s="7" t="s">
        <v>4035</v>
      </c>
      <c r="B111" s="8" t="s">
        <v>4036</v>
      </c>
      <c r="C111" s="8">
        <v>0</v>
      </c>
      <c r="D111" s="8">
        <v>0</v>
      </c>
    </row>
    <row r="112" spans="1:4" ht="27.75" customHeight="1">
      <c r="A112" s="7" t="s">
        <v>4037</v>
      </c>
      <c r="B112" s="8" t="s">
        <v>4038</v>
      </c>
      <c r="C112" s="8">
        <v>0</v>
      </c>
      <c r="D112" s="8">
        <v>1.97</v>
      </c>
    </row>
    <row r="113" spans="1:4" ht="27.75" customHeight="1">
      <c r="A113" s="7" t="s">
        <v>4039</v>
      </c>
      <c r="B113" s="8" t="s">
        <v>4038</v>
      </c>
      <c r="C113" s="8">
        <v>0.89</v>
      </c>
      <c r="D113" s="8">
        <v>1.06</v>
      </c>
    </row>
    <row r="114" spans="1:4" ht="27.75" customHeight="1">
      <c r="A114" s="7" t="s">
        <v>4040</v>
      </c>
      <c r="B114" s="8" t="s">
        <v>4038</v>
      </c>
      <c r="C114" s="8">
        <v>0.54</v>
      </c>
      <c r="D114" s="8">
        <v>0.5</v>
      </c>
    </row>
    <row r="115" spans="1:4" ht="27.75" customHeight="1">
      <c r="A115" s="7" t="s">
        <v>4041</v>
      </c>
      <c r="B115" s="8" t="s">
        <v>4038</v>
      </c>
      <c r="C115" s="8">
        <v>0.54</v>
      </c>
      <c r="D115" s="8">
        <v>0.5</v>
      </c>
    </row>
    <row r="116" spans="1:4" ht="27.75" customHeight="1">
      <c r="A116" s="7" t="s">
        <v>4042</v>
      </c>
      <c r="B116" s="8" t="s">
        <v>4043</v>
      </c>
      <c r="C116" s="8">
        <v>1.26</v>
      </c>
      <c r="D116" s="8">
        <v>0.11</v>
      </c>
    </row>
    <row r="117" spans="1:4" ht="27.75" customHeight="1">
      <c r="A117" s="7" t="s">
        <v>4044</v>
      </c>
      <c r="B117" s="8" t="s">
        <v>4043</v>
      </c>
      <c r="C117" s="8">
        <v>1.26</v>
      </c>
      <c r="D117" s="8">
        <v>0.11</v>
      </c>
    </row>
    <row r="118" spans="1:4" ht="27.75" customHeight="1">
      <c r="A118" s="7" t="s">
        <v>4045</v>
      </c>
      <c r="B118" s="8" t="s">
        <v>4043</v>
      </c>
      <c r="C118" s="8">
        <v>1.26</v>
      </c>
      <c r="D118" s="8">
        <v>0.11</v>
      </c>
    </row>
    <row r="119" spans="1:4" ht="27.75" customHeight="1">
      <c r="A119" s="7" t="s">
        <v>4046</v>
      </c>
      <c r="B119" s="8" t="s">
        <v>4047</v>
      </c>
      <c r="C119" s="8">
        <v>0</v>
      </c>
      <c r="D119" s="8">
        <v>1.37</v>
      </c>
    </row>
    <row r="120" spans="1:4" ht="27.75" customHeight="1">
      <c r="A120" s="7" t="s">
        <v>4048</v>
      </c>
      <c r="B120" s="8" t="s">
        <v>4047</v>
      </c>
      <c r="C120" s="8">
        <v>0</v>
      </c>
      <c r="D120" s="8">
        <v>1.37</v>
      </c>
    </row>
    <row r="121" spans="1:4" ht="27.75" customHeight="1">
      <c r="A121" s="7" t="s">
        <v>4049</v>
      </c>
      <c r="B121" s="8" t="s">
        <v>4050</v>
      </c>
      <c r="C121" s="8">
        <v>1.69</v>
      </c>
      <c r="D121" s="8">
        <v>1.58</v>
      </c>
    </row>
    <row r="122" spans="1:4" ht="27.75" customHeight="1">
      <c r="A122" s="7" t="s">
        <v>4051</v>
      </c>
      <c r="B122" s="8" t="s">
        <v>4052</v>
      </c>
      <c r="C122" s="8">
        <v>0</v>
      </c>
      <c r="D122" s="8">
        <v>0.54</v>
      </c>
    </row>
    <row r="123" spans="1:4" ht="27.75" customHeight="1">
      <c r="A123" s="7" t="s">
        <v>4053</v>
      </c>
      <c r="B123" s="8" t="s">
        <v>4054</v>
      </c>
      <c r="C123" s="8">
        <v>0</v>
      </c>
      <c r="D123" s="8">
        <v>12.19</v>
      </c>
    </row>
    <row r="124" spans="1:4" ht="27.75" customHeight="1">
      <c r="A124" s="7" t="s">
        <v>4055</v>
      </c>
      <c r="B124" s="8" t="s">
        <v>4054</v>
      </c>
      <c r="C124" s="8">
        <v>0</v>
      </c>
      <c r="D124" s="8">
        <v>12.19</v>
      </c>
    </row>
    <row r="125" spans="1:4" ht="27.75" customHeight="1">
      <c r="A125" s="7" t="s">
        <v>4056</v>
      </c>
      <c r="B125" s="8" t="s">
        <v>4057</v>
      </c>
      <c r="C125" s="8">
        <v>0.41</v>
      </c>
      <c r="D125" s="8">
        <v>1.07</v>
      </c>
    </row>
    <row r="126" spans="1:4" ht="27.75" customHeight="1">
      <c r="A126" s="7" t="s">
        <v>4058</v>
      </c>
      <c r="B126" s="8" t="s">
        <v>4057</v>
      </c>
      <c r="C126" s="8">
        <v>0.41</v>
      </c>
      <c r="D126" s="8">
        <v>1.07</v>
      </c>
    </row>
    <row r="127" spans="1:4" ht="27.75" customHeight="1">
      <c r="A127" s="7" t="s">
        <v>4059</v>
      </c>
      <c r="B127" s="8" t="s">
        <v>4060</v>
      </c>
      <c r="C127" s="8">
        <v>2.23</v>
      </c>
      <c r="D127" s="8">
        <v>8.69</v>
      </c>
    </row>
    <row r="128" spans="1:4" ht="27.75" customHeight="1">
      <c r="A128" s="7" t="s">
        <v>4061</v>
      </c>
      <c r="B128" s="8" t="s">
        <v>4060</v>
      </c>
      <c r="C128" s="8">
        <v>2.23</v>
      </c>
      <c r="D128" s="8">
        <v>8.69</v>
      </c>
    </row>
    <row r="129" spans="1:4" ht="27.75" customHeight="1">
      <c r="A129" s="7" t="s">
        <v>4062</v>
      </c>
      <c r="B129" s="8" t="s">
        <v>4063</v>
      </c>
      <c r="C129" s="8">
        <v>0.09</v>
      </c>
      <c r="D129" s="8">
        <v>6.63</v>
      </c>
    </row>
    <row r="130" spans="1:4" ht="27.75" customHeight="1">
      <c r="A130" s="7" t="s">
        <v>4064</v>
      </c>
      <c r="B130" s="8" t="s">
        <v>4065</v>
      </c>
      <c r="C130" s="8">
        <v>2.71</v>
      </c>
      <c r="D130" s="8">
        <v>11.59</v>
      </c>
    </row>
    <row r="131" spans="1:4" ht="27.75" customHeight="1">
      <c r="A131" s="7" t="s">
        <v>4066</v>
      </c>
      <c r="B131" s="8" t="s">
        <v>4065</v>
      </c>
      <c r="C131" s="8">
        <v>14.08</v>
      </c>
      <c r="D131" s="8">
        <v>3.41</v>
      </c>
    </row>
    <row r="132" spans="1:4" ht="27.75" customHeight="1">
      <c r="A132" s="7" t="s">
        <v>4067</v>
      </c>
      <c r="B132" s="8" t="s">
        <v>4068</v>
      </c>
      <c r="C132" s="8">
        <v>0</v>
      </c>
      <c r="D132" s="8">
        <v>1.05</v>
      </c>
    </row>
    <row r="133" spans="1:4" ht="27.75" customHeight="1">
      <c r="A133" s="7" t="s">
        <v>4069</v>
      </c>
      <c r="B133" s="8" t="s">
        <v>4068</v>
      </c>
      <c r="C133" s="8">
        <v>0</v>
      </c>
      <c r="D133" s="8">
        <v>1.05</v>
      </c>
    </row>
    <row r="134" spans="1:4" ht="27.75" customHeight="1">
      <c r="A134" s="7" t="s">
        <v>4070</v>
      </c>
      <c r="B134" s="8" t="s">
        <v>4071</v>
      </c>
      <c r="C134" s="8">
        <v>3.25</v>
      </c>
      <c r="D134" s="8">
        <v>0.65</v>
      </c>
    </row>
    <row r="135" spans="1:4" ht="27.75" customHeight="1">
      <c r="A135" s="7" t="s">
        <v>4072</v>
      </c>
      <c r="B135" s="8" t="s">
        <v>4073</v>
      </c>
      <c r="C135" s="8">
        <v>0.15</v>
      </c>
      <c r="D135" s="8">
        <v>0</v>
      </c>
    </row>
    <row r="136" spans="1:4" ht="27.75" customHeight="1">
      <c r="A136" s="7" t="s">
        <v>4074</v>
      </c>
      <c r="B136" s="8" t="s">
        <v>4073</v>
      </c>
      <c r="C136" s="8">
        <v>0.15</v>
      </c>
      <c r="D136" s="8">
        <v>0</v>
      </c>
    </row>
    <row r="137" spans="1:4" ht="27.75" customHeight="1">
      <c r="A137" s="7" t="s">
        <v>4075</v>
      </c>
      <c r="B137" s="8" t="s">
        <v>4073</v>
      </c>
      <c r="C137" s="8">
        <v>4.79</v>
      </c>
      <c r="D137" s="8">
        <v>0.17</v>
      </c>
    </row>
    <row r="138" spans="1:4" ht="27.75" customHeight="1">
      <c r="A138" s="7" t="s">
        <v>4076</v>
      </c>
      <c r="B138" s="8" t="s">
        <v>4073</v>
      </c>
      <c r="C138" s="8">
        <v>4.79</v>
      </c>
      <c r="D138" s="8">
        <v>0.17</v>
      </c>
    </row>
    <row r="139" spans="1:4" ht="27.75" customHeight="1">
      <c r="A139" s="7" t="s">
        <v>4077</v>
      </c>
      <c r="B139" s="8" t="s">
        <v>4073</v>
      </c>
      <c r="C139" s="8">
        <v>3.96</v>
      </c>
      <c r="D139" s="8">
        <v>3.05</v>
      </c>
    </row>
    <row r="140" spans="1:4" ht="27.75" customHeight="1">
      <c r="A140" s="7" t="s">
        <v>4078</v>
      </c>
      <c r="B140" s="8" t="s">
        <v>4073</v>
      </c>
      <c r="C140" s="8">
        <v>3.96</v>
      </c>
      <c r="D140" s="8">
        <v>3.05</v>
      </c>
    </row>
    <row r="141" spans="1:4" ht="27.75" customHeight="1">
      <c r="A141" s="7" t="s">
        <v>4079</v>
      </c>
      <c r="B141" s="8" t="s">
        <v>4073</v>
      </c>
      <c r="C141" s="8">
        <v>0</v>
      </c>
      <c r="D141" s="8">
        <v>0</v>
      </c>
    </row>
    <row r="142" spans="1:4" ht="27.75" customHeight="1">
      <c r="A142" s="7" t="s">
        <v>4080</v>
      </c>
      <c r="B142" s="8" t="s">
        <v>4081</v>
      </c>
      <c r="C142" s="8">
        <v>0</v>
      </c>
      <c r="D142" s="8">
        <v>4.3600000000000003</v>
      </c>
    </row>
    <row r="143" spans="1:4" ht="27.75" customHeight="1">
      <c r="A143" s="7" t="s">
        <v>4082</v>
      </c>
      <c r="B143" s="8" t="s">
        <v>4081</v>
      </c>
      <c r="C143" s="8">
        <v>1.58</v>
      </c>
      <c r="D143" s="8">
        <v>2.89</v>
      </c>
    </row>
    <row r="144" spans="1:4" ht="27.75" customHeight="1">
      <c r="A144" s="7" t="s">
        <v>4083</v>
      </c>
      <c r="B144" s="8" t="s">
        <v>4084</v>
      </c>
      <c r="C144" s="8">
        <v>3.38</v>
      </c>
      <c r="D144" s="8">
        <v>0</v>
      </c>
    </row>
    <row r="145" spans="1:4" ht="27.75" customHeight="1">
      <c r="A145" s="7" t="s">
        <v>4085</v>
      </c>
      <c r="B145" s="8" t="s">
        <v>4084</v>
      </c>
      <c r="C145" s="8">
        <v>3.38</v>
      </c>
      <c r="D145" s="8">
        <v>0</v>
      </c>
    </row>
    <row r="146" spans="1:4" ht="27.75" customHeight="1">
      <c r="A146" s="7" t="s">
        <v>4086</v>
      </c>
      <c r="B146" s="8" t="s">
        <v>4084</v>
      </c>
      <c r="C146" s="8">
        <v>3.38</v>
      </c>
      <c r="D146" s="8">
        <v>0</v>
      </c>
    </row>
    <row r="147" spans="1:4" ht="27.75" customHeight="1">
      <c r="A147" s="7" t="s">
        <v>4087</v>
      </c>
      <c r="B147" s="8" t="s">
        <v>4084</v>
      </c>
      <c r="C147" s="8">
        <v>0.95</v>
      </c>
      <c r="D147" s="8">
        <v>3.37</v>
      </c>
    </row>
    <row r="148" spans="1:4" ht="27.75" customHeight="1">
      <c r="A148" s="7" t="s">
        <v>4088</v>
      </c>
      <c r="B148" s="8" t="s">
        <v>4084</v>
      </c>
      <c r="C148" s="8">
        <v>0.95</v>
      </c>
      <c r="D148" s="8">
        <v>3.37</v>
      </c>
    </row>
    <row r="149" spans="1:4" ht="27.75" customHeight="1">
      <c r="A149" s="7" t="s">
        <v>4089</v>
      </c>
      <c r="B149" s="8" t="s">
        <v>4084</v>
      </c>
      <c r="C149" s="8">
        <v>2.31</v>
      </c>
      <c r="D149" s="8">
        <v>4.18</v>
      </c>
    </row>
    <row r="150" spans="1:4" ht="27.75" customHeight="1">
      <c r="A150" s="7" t="s">
        <v>4090</v>
      </c>
      <c r="B150" s="8" t="s">
        <v>4084</v>
      </c>
      <c r="C150" s="8">
        <v>2.31</v>
      </c>
      <c r="D150" s="8">
        <v>4.18</v>
      </c>
    </row>
    <row r="151" spans="1:4" ht="27.75" customHeight="1">
      <c r="A151" s="7" t="s">
        <v>4091</v>
      </c>
      <c r="B151" s="8" t="s">
        <v>4092</v>
      </c>
      <c r="C151" s="8">
        <v>0</v>
      </c>
      <c r="D151" s="8">
        <v>23.21</v>
      </c>
    </row>
    <row r="152" spans="1:4" ht="27.75" customHeight="1">
      <c r="A152" s="7" t="s">
        <v>4093</v>
      </c>
      <c r="B152" s="8" t="s">
        <v>4092</v>
      </c>
      <c r="C152" s="8">
        <v>1.75</v>
      </c>
      <c r="D152" s="8">
        <v>18.649999999999999</v>
      </c>
    </row>
    <row r="153" spans="1:4" ht="27.75" customHeight="1">
      <c r="A153" s="7" t="s">
        <v>4094</v>
      </c>
      <c r="B153" s="8" t="s">
        <v>4095</v>
      </c>
      <c r="C153" s="8">
        <v>2.72</v>
      </c>
      <c r="D153" s="8">
        <v>9.6999999999999993</v>
      </c>
    </row>
    <row r="154" spans="1:4" ht="27.75" customHeight="1">
      <c r="A154" s="7" t="s">
        <v>4096</v>
      </c>
      <c r="B154" s="8" t="s">
        <v>4095</v>
      </c>
      <c r="C154" s="8">
        <v>2.72</v>
      </c>
      <c r="D154" s="8">
        <v>9.6999999999999993</v>
      </c>
    </row>
    <row r="155" spans="1:4" ht="27.75" customHeight="1">
      <c r="A155" s="7" t="s">
        <v>4097</v>
      </c>
      <c r="B155" s="8" t="s">
        <v>4095</v>
      </c>
      <c r="C155" s="8">
        <v>1</v>
      </c>
      <c r="D155" s="8">
        <v>12.37</v>
      </c>
    </row>
    <row r="156" spans="1:4" ht="27.75" customHeight="1">
      <c r="A156" s="7" t="s">
        <v>4098</v>
      </c>
      <c r="B156" s="8" t="s">
        <v>4095</v>
      </c>
      <c r="C156" s="8">
        <v>1</v>
      </c>
      <c r="D156" s="8">
        <v>12.37</v>
      </c>
    </row>
    <row r="157" spans="1:4" ht="27.75" customHeight="1">
      <c r="A157" s="7" t="s">
        <v>4099</v>
      </c>
      <c r="B157" s="8" t="s">
        <v>4100</v>
      </c>
      <c r="C157" s="8">
        <v>2.4700000000000002</v>
      </c>
      <c r="D157" s="8">
        <v>11.98</v>
      </c>
    </row>
    <row r="158" spans="1:4" ht="27.75" customHeight="1">
      <c r="A158" s="7" t="s">
        <v>4101</v>
      </c>
      <c r="B158" s="8" t="s">
        <v>4102</v>
      </c>
      <c r="C158" s="8">
        <v>2.16</v>
      </c>
      <c r="D158" s="8">
        <v>3.88</v>
      </c>
    </row>
    <row r="159" spans="1:4" ht="27.75" customHeight="1">
      <c r="A159" s="7" t="s">
        <v>4103</v>
      </c>
      <c r="B159" s="8" t="s">
        <v>4104</v>
      </c>
      <c r="C159" s="8">
        <v>0</v>
      </c>
      <c r="D159" s="8">
        <v>9.9</v>
      </c>
    </row>
    <row r="160" spans="1:4" ht="27.75" customHeight="1">
      <c r="A160" s="7" t="s">
        <v>4105</v>
      </c>
      <c r="B160" s="8" t="s">
        <v>4104</v>
      </c>
      <c r="C160" s="8">
        <v>2.93</v>
      </c>
      <c r="D160" s="8">
        <v>6.46</v>
      </c>
    </row>
    <row r="161" spans="1:4" ht="27.75" customHeight="1">
      <c r="A161" s="7" t="s">
        <v>4106</v>
      </c>
      <c r="B161" s="8" t="s">
        <v>4107</v>
      </c>
      <c r="C161" s="8">
        <v>1.76</v>
      </c>
      <c r="D161" s="8">
        <v>10.15</v>
      </c>
    </row>
    <row r="162" spans="1:4" ht="27.75" customHeight="1">
      <c r="A162" s="7" t="s">
        <v>4108</v>
      </c>
      <c r="B162" s="8" t="s">
        <v>4107</v>
      </c>
      <c r="C162" s="8">
        <v>1.76</v>
      </c>
      <c r="D162" s="8">
        <v>10.15</v>
      </c>
    </row>
    <row r="163" spans="1:4" ht="27.75" customHeight="1">
      <c r="A163" s="7" t="s">
        <v>4109</v>
      </c>
      <c r="B163" s="8" t="s">
        <v>4110</v>
      </c>
      <c r="C163" s="8">
        <v>0.42</v>
      </c>
      <c r="D163" s="8">
        <v>4.7300000000000004</v>
      </c>
    </row>
    <row r="164" spans="1:4" ht="27.75" customHeight="1">
      <c r="A164" s="7" t="s">
        <v>4111</v>
      </c>
      <c r="B164" s="8" t="s">
        <v>4110</v>
      </c>
      <c r="C164" s="8">
        <v>0.42</v>
      </c>
      <c r="D164" s="8">
        <v>4.7300000000000004</v>
      </c>
    </row>
    <row r="165" spans="1:4" ht="27.75" customHeight="1">
      <c r="A165" s="7" t="s">
        <v>4112</v>
      </c>
      <c r="B165" s="8" t="s">
        <v>4113</v>
      </c>
      <c r="C165" s="8">
        <v>0.41</v>
      </c>
      <c r="D165" s="8">
        <v>0</v>
      </c>
    </row>
    <row r="166" spans="1:4" ht="27.75" customHeight="1">
      <c r="A166" s="7" t="s">
        <v>4114</v>
      </c>
      <c r="B166" s="8" t="s">
        <v>4115</v>
      </c>
      <c r="C166" s="8">
        <v>0.41</v>
      </c>
      <c r="D166" s="8">
        <v>0</v>
      </c>
    </row>
    <row r="167" spans="1:4" ht="27.75" customHeight="1">
      <c r="A167" s="7" t="s">
        <v>4116</v>
      </c>
      <c r="B167" s="8" t="s">
        <v>4117</v>
      </c>
      <c r="C167" s="8">
        <v>0</v>
      </c>
      <c r="D167" s="8">
        <v>11.03</v>
      </c>
    </row>
    <row r="168" spans="1:4" ht="27.75" customHeight="1">
      <c r="A168" s="7" t="s">
        <v>4118</v>
      </c>
      <c r="B168" s="8" t="s">
        <v>4119</v>
      </c>
      <c r="C168" s="8">
        <v>8.15</v>
      </c>
      <c r="D168" s="8">
        <v>2.11</v>
      </c>
    </row>
    <row r="169" spans="1:4" ht="27.75" customHeight="1">
      <c r="A169" s="7" t="s">
        <v>4120</v>
      </c>
      <c r="B169" s="8" t="s">
        <v>4121</v>
      </c>
      <c r="C169" s="8">
        <v>0</v>
      </c>
      <c r="D169" s="8">
        <v>0</v>
      </c>
    </row>
    <row r="170" spans="1:4" ht="27.75" customHeight="1">
      <c r="A170" s="7" t="s">
        <v>4122</v>
      </c>
      <c r="B170" s="8" t="s">
        <v>4121</v>
      </c>
      <c r="C170" s="8">
        <v>0</v>
      </c>
      <c r="D170" s="8">
        <v>0</v>
      </c>
    </row>
    <row r="171" spans="1:4" ht="27.75" customHeight="1">
      <c r="A171" s="7" t="s">
        <v>4123</v>
      </c>
      <c r="B171" s="8" t="s">
        <v>4124</v>
      </c>
      <c r="C171" s="8">
        <v>0</v>
      </c>
      <c r="D171" s="8">
        <v>12.19</v>
      </c>
    </row>
    <row r="172" spans="1:4" ht="27.75" customHeight="1">
      <c r="A172" s="7" t="s">
        <v>4125</v>
      </c>
      <c r="B172" s="8" t="s">
        <v>4124</v>
      </c>
      <c r="C172" s="8">
        <v>2.52</v>
      </c>
      <c r="D172" s="8">
        <v>6.21</v>
      </c>
    </row>
    <row r="173" spans="1:4" ht="27.75" customHeight="1">
      <c r="A173" s="7" t="s">
        <v>4126</v>
      </c>
      <c r="B173" s="8" t="s">
        <v>4127</v>
      </c>
      <c r="C173" s="8">
        <v>9.0500000000000007</v>
      </c>
      <c r="D173" s="8">
        <v>0.45</v>
      </c>
    </row>
    <row r="174" spans="1:4" ht="27.75" customHeight="1">
      <c r="A174" s="7" t="s">
        <v>4128</v>
      </c>
      <c r="B174" s="8" t="s">
        <v>4127</v>
      </c>
      <c r="C174" s="8">
        <v>9.0500000000000007</v>
      </c>
      <c r="D174" s="8">
        <v>0.45</v>
      </c>
    </row>
    <row r="175" spans="1:4" ht="27.75" customHeight="1">
      <c r="A175" s="7" t="s">
        <v>4129</v>
      </c>
      <c r="B175" s="8" t="s">
        <v>4130</v>
      </c>
      <c r="C175" s="8">
        <v>0</v>
      </c>
      <c r="D175" s="8">
        <v>5.59</v>
      </c>
    </row>
    <row r="176" spans="1:4" ht="27.75" customHeight="1">
      <c r="A176" s="7" t="s">
        <v>4131</v>
      </c>
      <c r="B176" s="8" t="s">
        <v>4130</v>
      </c>
      <c r="C176" s="8">
        <v>5.45</v>
      </c>
      <c r="D176" s="8">
        <v>0.18</v>
      </c>
    </row>
    <row r="177" spans="1:4" ht="27.75" customHeight="1">
      <c r="A177" s="7" t="s">
        <v>4132</v>
      </c>
      <c r="B177" s="8" t="s">
        <v>4130</v>
      </c>
      <c r="C177" s="8">
        <v>0.17</v>
      </c>
      <c r="D177" s="8">
        <v>0</v>
      </c>
    </row>
    <row r="178" spans="1:4" ht="27.75" customHeight="1">
      <c r="A178" s="7" t="s">
        <v>4133</v>
      </c>
      <c r="B178" s="8" t="s">
        <v>4130</v>
      </c>
      <c r="C178" s="8">
        <v>0.17</v>
      </c>
      <c r="D178" s="8">
        <v>0</v>
      </c>
    </row>
    <row r="179" spans="1:4" ht="27.75" customHeight="1">
      <c r="A179" s="7" t="s">
        <v>4134</v>
      </c>
      <c r="B179" s="8" t="s">
        <v>4135</v>
      </c>
      <c r="C179" s="8">
        <v>1.42</v>
      </c>
      <c r="D179" s="8">
        <v>0</v>
      </c>
    </row>
    <row r="180" spans="1:4" ht="27.75" customHeight="1">
      <c r="A180" s="7" t="s">
        <v>4136</v>
      </c>
      <c r="B180" s="8" t="s">
        <v>4135</v>
      </c>
      <c r="C180" s="8">
        <v>1.42</v>
      </c>
      <c r="D180" s="8">
        <v>0</v>
      </c>
    </row>
    <row r="181" spans="1:4" ht="27.75" customHeight="1">
      <c r="A181" s="7" t="s">
        <v>4137</v>
      </c>
      <c r="B181" s="8" t="s">
        <v>4135</v>
      </c>
      <c r="C181" s="8">
        <v>1.42</v>
      </c>
      <c r="D181" s="8">
        <v>0</v>
      </c>
    </row>
    <row r="182" spans="1:4" ht="27.75" customHeight="1">
      <c r="A182" s="7" t="s">
        <v>4138</v>
      </c>
      <c r="B182" s="8" t="s">
        <v>4135</v>
      </c>
      <c r="C182" s="8">
        <v>5.71</v>
      </c>
      <c r="D182" s="8">
        <v>1.52</v>
      </c>
    </row>
    <row r="183" spans="1:4" ht="27.75" customHeight="1">
      <c r="A183" s="7" t="s">
        <v>4139</v>
      </c>
      <c r="B183" s="8" t="s">
        <v>4135</v>
      </c>
      <c r="C183" s="8">
        <v>5.71</v>
      </c>
      <c r="D183" s="8">
        <v>1.52</v>
      </c>
    </row>
    <row r="184" spans="1:4" ht="27.75" customHeight="1">
      <c r="A184" s="7" t="s">
        <v>4140</v>
      </c>
      <c r="B184" s="8" t="s">
        <v>4135</v>
      </c>
      <c r="C184" s="8">
        <v>5.71</v>
      </c>
      <c r="D184" s="8">
        <v>1.52</v>
      </c>
    </row>
    <row r="185" spans="1:4" ht="27.75" customHeight="1">
      <c r="A185" s="7" t="s">
        <v>4141</v>
      </c>
      <c r="B185" s="8" t="s">
        <v>4135</v>
      </c>
      <c r="C185" s="8">
        <v>5.71</v>
      </c>
      <c r="D185" s="8">
        <v>1.52</v>
      </c>
    </row>
    <row r="186" spans="1:4" ht="27.75" customHeight="1">
      <c r="A186" s="7" t="s">
        <v>4142</v>
      </c>
      <c r="B186" s="8" t="s">
        <v>4143</v>
      </c>
      <c r="C186" s="8">
        <v>0.41</v>
      </c>
      <c r="D186" s="8">
        <v>0.03</v>
      </c>
    </row>
    <row r="187" spans="1:4" ht="27.75" customHeight="1">
      <c r="A187" s="7" t="s">
        <v>4144</v>
      </c>
      <c r="B187" s="8" t="s">
        <v>4145</v>
      </c>
      <c r="C187" s="8">
        <v>0.21</v>
      </c>
      <c r="D187" s="8">
        <v>-0.25</v>
      </c>
    </row>
    <row r="188" spans="1:4" ht="27.75" customHeight="1">
      <c r="A188" s="7" t="s">
        <v>4146</v>
      </c>
      <c r="B188" s="8" t="s">
        <v>4147</v>
      </c>
      <c r="C188" s="8">
        <v>0.26</v>
      </c>
      <c r="D188" s="8">
        <v>10.91</v>
      </c>
    </row>
    <row r="189" spans="1:4" ht="27.75" customHeight="1">
      <c r="A189" s="7" t="s">
        <v>4148</v>
      </c>
      <c r="B189" s="8" t="s">
        <v>4147</v>
      </c>
      <c r="C189" s="8">
        <v>9.5</v>
      </c>
      <c r="D189" s="8">
        <v>2.27</v>
      </c>
    </row>
    <row r="190" spans="1:4" ht="27.75" customHeight="1">
      <c r="A190" s="7" t="s">
        <v>4149</v>
      </c>
      <c r="B190" s="8" t="s">
        <v>4150</v>
      </c>
      <c r="C190" s="8">
        <v>0.77</v>
      </c>
      <c r="D190" s="8">
        <v>1.38</v>
      </c>
    </row>
    <row r="191" spans="1:4" ht="27.75" customHeight="1">
      <c r="A191" s="7" t="s">
        <v>4151</v>
      </c>
      <c r="B191" s="8" t="s">
        <v>4152</v>
      </c>
      <c r="C191" s="8">
        <v>0.72</v>
      </c>
      <c r="D191" s="8">
        <v>1.37</v>
      </c>
    </row>
    <row r="192" spans="1:4" ht="27.75" customHeight="1">
      <c r="A192" s="7" t="s">
        <v>4153</v>
      </c>
      <c r="B192" s="8" t="s">
        <v>4152</v>
      </c>
      <c r="C192" s="8">
        <v>0</v>
      </c>
      <c r="D192" s="8">
        <v>2.09</v>
      </c>
    </row>
    <row r="193" spans="1:4" ht="27.75" customHeight="1">
      <c r="A193" s="7" t="s">
        <v>4154</v>
      </c>
      <c r="B193" s="8" t="s">
        <v>4155</v>
      </c>
      <c r="C193" s="8">
        <v>0.16</v>
      </c>
      <c r="D193" s="8">
        <v>1.85</v>
      </c>
    </row>
    <row r="194" spans="1:4" ht="27.75" customHeight="1">
      <c r="A194" s="7" t="s">
        <v>4156</v>
      </c>
      <c r="B194" s="8" t="s">
        <v>4155</v>
      </c>
      <c r="C194" s="8">
        <v>0.16</v>
      </c>
      <c r="D194" s="8">
        <v>1.85</v>
      </c>
    </row>
    <row r="195" spans="1:4" ht="27.75" customHeight="1">
      <c r="A195" s="7" t="s">
        <v>4157</v>
      </c>
      <c r="B195" s="8" t="s">
        <v>4155</v>
      </c>
      <c r="C195" s="8">
        <v>0.16</v>
      </c>
      <c r="D195" s="8">
        <v>1.78</v>
      </c>
    </row>
    <row r="196" spans="1:4" ht="27.75" customHeight="1">
      <c r="A196" s="7" t="s">
        <v>4158</v>
      </c>
      <c r="B196" s="8" t="s">
        <v>4159</v>
      </c>
      <c r="C196" s="8">
        <v>3.24</v>
      </c>
      <c r="D196" s="8">
        <v>6.91</v>
      </c>
    </row>
    <row r="197" spans="1:4" ht="27.75" customHeight="1">
      <c r="A197" s="7" t="s">
        <v>4160</v>
      </c>
      <c r="B197" s="8" t="s">
        <v>4159</v>
      </c>
      <c r="C197" s="8">
        <v>3.24</v>
      </c>
      <c r="D197" s="8">
        <v>6.91</v>
      </c>
    </row>
    <row r="198" spans="1:4" ht="27.75" customHeight="1">
      <c r="A198" s="7" t="s">
        <v>4161</v>
      </c>
      <c r="B198" s="8" t="s">
        <v>4162</v>
      </c>
      <c r="C198" s="8">
        <v>1.7</v>
      </c>
      <c r="D198" s="8">
        <v>6.75</v>
      </c>
    </row>
    <row r="199" spans="1:4" ht="27.75" customHeight="1">
      <c r="A199" s="7" t="s">
        <v>4163</v>
      </c>
      <c r="B199" s="8" t="s">
        <v>4162</v>
      </c>
      <c r="C199" s="8">
        <v>0</v>
      </c>
      <c r="D199" s="8">
        <v>8.33</v>
      </c>
    </row>
    <row r="200" spans="1:4" ht="27.75" customHeight="1">
      <c r="A200" s="7" t="s">
        <v>4164</v>
      </c>
      <c r="B200" s="8" t="s">
        <v>4165</v>
      </c>
      <c r="C200" s="8">
        <v>1.08</v>
      </c>
      <c r="D200" s="8">
        <v>5.35</v>
      </c>
    </row>
    <row r="201" spans="1:4" ht="27.75" customHeight="1">
      <c r="A201" s="7" t="s">
        <v>4166</v>
      </c>
      <c r="B201" s="8" t="s">
        <v>4165</v>
      </c>
      <c r="C201" s="8">
        <v>1.08</v>
      </c>
      <c r="D201" s="8">
        <v>5.35</v>
      </c>
    </row>
    <row r="202" spans="1:4" ht="27.75" customHeight="1">
      <c r="A202" s="7" t="s">
        <v>4167</v>
      </c>
      <c r="B202" s="8" t="s">
        <v>4168</v>
      </c>
      <c r="C202" s="8">
        <v>7.49</v>
      </c>
      <c r="D202" s="8">
        <v>1.63</v>
      </c>
    </row>
    <row r="203" spans="1:4" ht="27.75" customHeight="1">
      <c r="A203" s="7" t="s">
        <v>4169</v>
      </c>
      <c r="B203" s="8" t="s">
        <v>4170</v>
      </c>
      <c r="C203" s="8">
        <v>3.83</v>
      </c>
      <c r="D203" s="8">
        <v>6.09</v>
      </c>
    </row>
    <row r="204" spans="1:4" ht="27.75" customHeight="1">
      <c r="A204" s="7" t="s">
        <v>4171</v>
      </c>
      <c r="B204" s="8" t="s">
        <v>4170</v>
      </c>
      <c r="C204" s="8">
        <v>3.83</v>
      </c>
      <c r="D204" s="8">
        <v>6.09</v>
      </c>
    </row>
    <row r="205" spans="1:4" ht="27.75" customHeight="1">
      <c r="A205" s="7" t="s">
        <v>4172</v>
      </c>
      <c r="B205" s="8" t="s">
        <v>4170</v>
      </c>
      <c r="C205" s="8">
        <v>1.77</v>
      </c>
      <c r="D205" s="8">
        <v>4.83</v>
      </c>
    </row>
    <row r="206" spans="1:4" ht="27.75" customHeight="1">
      <c r="A206" s="7" t="s">
        <v>4173</v>
      </c>
      <c r="B206" s="8" t="s">
        <v>4170</v>
      </c>
      <c r="C206" s="8">
        <v>1.77</v>
      </c>
      <c r="D206" s="8">
        <v>4.83</v>
      </c>
    </row>
    <row r="207" spans="1:4" ht="27.75" customHeight="1">
      <c r="A207" s="7" t="s">
        <v>4174</v>
      </c>
      <c r="B207" s="8" t="s">
        <v>4175</v>
      </c>
      <c r="C207" s="8">
        <v>2.88</v>
      </c>
      <c r="D207" s="8">
        <v>2.29</v>
      </c>
    </row>
    <row r="208" spans="1:4" ht="27.75" customHeight="1">
      <c r="A208" s="7" t="s">
        <v>4176</v>
      </c>
      <c r="B208" s="8" t="s">
        <v>4175</v>
      </c>
      <c r="C208" s="8">
        <v>2.87</v>
      </c>
      <c r="D208" s="8">
        <v>2.29</v>
      </c>
    </row>
    <row r="209" spans="1:4" ht="27.75" customHeight="1">
      <c r="A209" s="7" t="s">
        <v>4177</v>
      </c>
      <c r="B209" s="8" t="s">
        <v>4175</v>
      </c>
      <c r="C209" s="8">
        <v>0.78</v>
      </c>
      <c r="D209" s="8">
        <v>4.92</v>
      </c>
    </row>
    <row r="210" spans="1:4" ht="27.75" customHeight="1">
      <c r="A210" s="7" t="s">
        <v>4178</v>
      </c>
      <c r="B210" s="8" t="s">
        <v>4175</v>
      </c>
      <c r="C210" s="8">
        <v>0.78</v>
      </c>
      <c r="D210" s="8">
        <v>4.92</v>
      </c>
    </row>
    <row r="211" spans="1:4" ht="27.75" customHeight="1">
      <c r="A211" s="7" t="s">
        <v>4179</v>
      </c>
      <c r="B211" s="8" t="s">
        <v>4180</v>
      </c>
      <c r="C211" s="8">
        <v>4.79</v>
      </c>
      <c r="D211" s="8">
        <v>0.17</v>
      </c>
    </row>
    <row r="212" spans="1:4" ht="27.75" customHeight="1">
      <c r="A212" s="7" t="s">
        <v>4181</v>
      </c>
      <c r="B212" s="8" t="s">
        <v>4182</v>
      </c>
      <c r="C212" s="8">
        <v>0.1</v>
      </c>
      <c r="D212" s="8">
        <v>0.33</v>
      </c>
    </row>
    <row r="213" spans="1:4" ht="27.75" customHeight="1">
      <c r="A213" s="7" t="s">
        <v>4183</v>
      </c>
      <c r="B213" s="8" t="s">
        <v>4182</v>
      </c>
      <c r="C213" s="8">
        <v>0.1</v>
      </c>
      <c r="D213" s="8">
        <v>0.33</v>
      </c>
    </row>
    <row r="214" spans="1:4" ht="27.75" customHeight="1">
      <c r="A214" s="7" t="s">
        <v>4184</v>
      </c>
      <c r="B214" s="8" t="s">
        <v>4185</v>
      </c>
      <c r="C214" s="8">
        <v>1.22</v>
      </c>
      <c r="D214" s="8">
        <v>9.9</v>
      </c>
    </row>
    <row r="215" spans="1:4" ht="27.75" customHeight="1">
      <c r="A215" s="7" t="s">
        <v>4186</v>
      </c>
      <c r="B215" s="8" t="s">
        <v>4185</v>
      </c>
      <c r="C215" s="8">
        <v>1.22</v>
      </c>
      <c r="D215" s="8">
        <v>9.9</v>
      </c>
    </row>
    <row r="216" spans="1:4" ht="27.75" customHeight="1">
      <c r="A216" s="7" t="s">
        <v>4187</v>
      </c>
      <c r="B216" s="8" t="s">
        <v>4188</v>
      </c>
      <c r="C216" s="8">
        <v>0</v>
      </c>
      <c r="D216" s="8">
        <v>14.01</v>
      </c>
    </row>
    <row r="217" spans="1:4" ht="27.75" customHeight="1">
      <c r="A217" s="7" t="s">
        <v>4189</v>
      </c>
      <c r="B217" s="8" t="s">
        <v>4188</v>
      </c>
      <c r="C217" s="8">
        <v>1.51</v>
      </c>
      <c r="D217" s="8">
        <v>12.95</v>
      </c>
    </row>
    <row r="218" spans="1:4" ht="27.75" customHeight="1">
      <c r="A218" s="7" t="s">
        <v>4190</v>
      </c>
      <c r="B218" s="8" t="s">
        <v>4191</v>
      </c>
      <c r="C218" s="8">
        <v>3.47</v>
      </c>
      <c r="D218" s="8">
        <v>0.63</v>
      </c>
    </row>
    <row r="219" spans="1:4" ht="27.75" customHeight="1">
      <c r="A219" s="7" t="s">
        <v>4192</v>
      </c>
      <c r="B219" s="8" t="s">
        <v>4191</v>
      </c>
      <c r="C219" s="8">
        <v>3.47</v>
      </c>
      <c r="D219" s="8">
        <v>0.63</v>
      </c>
    </row>
    <row r="220" spans="1:4" ht="27.75" customHeight="1">
      <c r="A220" s="7" t="s">
        <v>4193</v>
      </c>
      <c r="B220" s="8" t="s">
        <v>4194</v>
      </c>
      <c r="C220" s="8">
        <v>2.06</v>
      </c>
      <c r="D220" s="8">
        <v>1.9</v>
      </c>
    </row>
    <row r="221" spans="1:4" ht="27.75" customHeight="1">
      <c r="A221" s="7" t="s">
        <v>4195</v>
      </c>
      <c r="B221" s="8" t="s">
        <v>4194</v>
      </c>
      <c r="C221" s="8">
        <v>0</v>
      </c>
      <c r="D221" s="8">
        <v>3.7</v>
      </c>
    </row>
    <row r="222" spans="1:4" ht="27.75" customHeight="1">
      <c r="A222" s="7" t="s">
        <v>4196</v>
      </c>
      <c r="B222" s="8" t="s">
        <v>2924</v>
      </c>
      <c r="C222" s="8">
        <v>5.03</v>
      </c>
      <c r="D222" s="8">
        <v>0.45</v>
      </c>
    </row>
    <row r="223" spans="1:4" ht="27.75" customHeight="1">
      <c r="A223" s="7" t="s">
        <v>4197</v>
      </c>
      <c r="B223" s="8" t="s">
        <v>2924</v>
      </c>
      <c r="C223" s="8">
        <v>5.04</v>
      </c>
      <c r="D223" s="8">
        <v>0.45</v>
      </c>
    </row>
    <row r="224" spans="1:4" ht="27.75" customHeight="1">
      <c r="A224" s="7" t="s">
        <v>4198</v>
      </c>
      <c r="B224" s="8" t="s">
        <v>2924</v>
      </c>
      <c r="C224" s="8">
        <v>0</v>
      </c>
      <c r="D224" s="8">
        <v>6.9</v>
      </c>
    </row>
    <row r="225" spans="1:4" ht="27.75" customHeight="1">
      <c r="A225" s="7" t="s">
        <v>4199</v>
      </c>
      <c r="B225" s="8" t="s">
        <v>2924</v>
      </c>
      <c r="C225" s="8">
        <v>1.29</v>
      </c>
      <c r="D225" s="8">
        <v>2.11</v>
      </c>
    </row>
    <row r="226" spans="1:4" ht="27.75" customHeight="1">
      <c r="A226" s="7" t="s">
        <v>4200</v>
      </c>
      <c r="B226" s="8" t="s">
        <v>4201</v>
      </c>
      <c r="C226" s="8">
        <v>1.8</v>
      </c>
      <c r="D226" s="8">
        <v>5.91</v>
      </c>
    </row>
    <row r="227" spans="1:4" ht="27.75" customHeight="1">
      <c r="A227" s="7" t="s">
        <v>4202</v>
      </c>
      <c r="B227" s="8" t="s">
        <v>4203</v>
      </c>
      <c r="C227" s="8">
        <v>0</v>
      </c>
      <c r="D227" s="8">
        <v>6.6</v>
      </c>
    </row>
    <row r="228" spans="1:4" ht="27.75" customHeight="1">
      <c r="A228" s="7" t="s">
        <v>4204</v>
      </c>
      <c r="B228" s="8" t="s">
        <v>4203</v>
      </c>
      <c r="C228" s="8">
        <v>0.79</v>
      </c>
      <c r="D228" s="8">
        <v>4.55</v>
      </c>
    </row>
    <row r="229" spans="1:4" ht="27.75" customHeight="1">
      <c r="A229" s="7" t="s">
        <v>4205</v>
      </c>
      <c r="B229" s="8" t="s">
        <v>4206</v>
      </c>
      <c r="C229" s="8">
        <v>2.91</v>
      </c>
      <c r="D229" s="8">
        <v>2.2200000000000002</v>
      </c>
    </row>
    <row r="230" spans="1:4" ht="27.75" customHeight="1">
      <c r="A230" s="7" t="s">
        <v>4207</v>
      </c>
      <c r="B230" s="8" t="s">
        <v>4208</v>
      </c>
      <c r="C230" s="8">
        <v>4.13</v>
      </c>
      <c r="D230" s="8">
        <v>4.8899999999999997</v>
      </c>
    </row>
    <row r="231" spans="1:4" ht="27.75" customHeight="1">
      <c r="A231" s="7" t="s">
        <v>4209</v>
      </c>
      <c r="B231" s="8" t="s">
        <v>4208</v>
      </c>
      <c r="C231" s="8">
        <v>4.13</v>
      </c>
      <c r="D231" s="8">
        <v>4.8899999999999997</v>
      </c>
    </row>
    <row r="232" spans="1:4" ht="27.75" customHeight="1">
      <c r="A232" s="7" t="s">
        <v>4210</v>
      </c>
      <c r="B232" s="8" t="s">
        <v>4208</v>
      </c>
      <c r="C232" s="8">
        <v>0</v>
      </c>
      <c r="D232" s="8">
        <v>11.4</v>
      </c>
    </row>
    <row r="233" spans="1:4" ht="27.75" customHeight="1">
      <c r="A233" s="7" t="s">
        <v>4211</v>
      </c>
      <c r="B233" s="8" t="s">
        <v>4208</v>
      </c>
      <c r="C233" s="8">
        <v>2.2200000000000002</v>
      </c>
      <c r="D233" s="8">
        <v>7.89</v>
      </c>
    </row>
    <row r="234" spans="1:4" ht="27.75" customHeight="1">
      <c r="A234" s="7" t="s">
        <v>4212</v>
      </c>
      <c r="B234" s="8" t="s">
        <v>4213</v>
      </c>
      <c r="C234" s="8">
        <v>0.49</v>
      </c>
      <c r="D234" s="8">
        <v>4.8600000000000003</v>
      </c>
    </row>
    <row r="235" spans="1:4" ht="27.75" customHeight="1">
      <c r="A235" s="7" t="s">
        <v>4214</v>
      </c>
      <c r="B235" s="8" t="s">
        <v>4213</v>
      </c>
      <c r="C235" s="8">
        <v>0.49</v>
      </c>
      <c r="D235" s="8">
        <v>4.8600000000000003</v>
      </c>
    </row>
    <row r="236" spans="1:4" ht="27.75" customHeight="1">
      <c r="A236" s="7" t="s">
        <v>4215</v>
      </c>
      <c r="B236" s="8" t="s">
        <v>4213</v>
      </c>
      <c r="C236" s="8">
        <v>1</v>
      </c>
      <c r="D236" s="8">
        <v>4.82</v>
      </c>
    </row>
    <row r="237" spans="1:4" ht="27.75" customHeight="1">
      <c r="A237" s="7" t="s">
        <v>4216</v>
      </c>
      <c r="B237" s="8" t="s">
        <v>4213</v>
      </c>
      <c r="C237" s="8">
        <v>1</v>
      </c>
      <c r="D237" s="8">
        <v>4.82</v>
      </c>
    </row>
    <row r="238" spans="1:4" ht="27.75" customHeight="1">
      <c r="A238" s="7" t="s">
        <v>4217</v>
      </c>
      <c r="B238" s="8" t="s">
        <v>4218</v>
      </c>
      <c r="C238" s="8">
        <v>0</v>
      </c>
      <c r="D238" s="8">
        <v>5.66</v>
      </c>
    </row>
    <row r="239" spans="1:4" ht="27.75" customHeight="1">
      <c r="A239" s="7" t="s">
        <v>4219</v>
      </c>
      <c r="B239" s="8" t="s">
        <v>4220</v>
      </c>
      <c r="C239" s="8">
        <v>5.54</v>
      </c>
      <c r="D239" s="8">
        <v>7.04</v>
      </c>
    </row>
    <row r="240" spans="1:4" ht="27.75" customHeight="1">
      <c r="A240" s="7" t="s">
        <v>4221</v>
      </c>
      <c r="B240" s="8" t="s">
        <v>4222</v>
      </c>
      <c r="C240" s="8">
        <v>3.04</v>
      </c>
      <c r="D240" s="8">
        <v>8.11</v>
      </c>
    </row>
    <row r="241" spans="1:4" ht="27.75" customHeight="1">
      <c r="A241" s="7" t="s">
        <v>4223</v>
      </c>
      <c r="B241" s="8" t="s">
        <v>4222</v>
      </c>
      <c r="C241" s="8">
        <v>0</v>
      </c>
      <c r="D241" s="8">
        <v>16.63</v>
      </c>
    </row>
    <row r="242" spans="1:4" ht="27.75" customHeight="1">
      <c r="A242" s="7" t="s">
        <v>4224</v>
      </c>
      <c r="B242" s="8" t="s">
        <v>4225</v>
      </c>
      <c r="C242" s="8">
        <v>4.46</v>
      </c>
      <c r="D242" s="8">
        <v>13.12</v>
      </c>
    </row>
    <row r="243" spans="1:4" ht="27.75" customHeight="1">
      <c r="A243" s="7" t="s">
        <v>4226</v>
      </c>
      <c r="B243" s="8" t="s">
        <v>4225</v>
      </c>
      <c r="C243" s="8">
        <v>4.46</v>
      </c>
      <c r="D243" s="8">
        <v>13.12</v>
      </c>
    </row>
    <row r="244" spans="1:4" ht="27.75" customHeight="1">
      <c r="A244" s="7" t="s">
        <v>4227</v>
      </c>
      <c r="B244" s="8" t="s">
        <v>4228</v>
      </c>
      <c r="C244" s="8">
        <v>4.8499999999999996</v>
      </c>
      <c r="D244" s="8">
        <v>18.84</v>
      </c>
    </row>
    <row r="245" spans="1:4" ht="27.75" customHeight="1">
      <c r="A245" s="7" t="s">
        <v>4229</v>
      </c>
      <c r="B245" s="8" t="s">
        <v>4225</v>
      </c>
      <c r="C245" s="8">
        <v>7.13</v>
      </c>
      <c r="D245" s="8">
        <v>11</v>
      </c>
    </row>
    <row r="246" spans="1:4" ht="27.75" customHeight="1">
      <c r="A246" s="7" t="s">
        <v>4230</v>
      </c>
      <c r="B246" s="8" t="s">
        <v>4231</v>
      </c>
      <c r="C246" s="8">
        <v>5.54</v>
      </c>
      <c r="D246" s="8">
        <v>7.04</v>
      </c>
    </row>
    <row r="247" spans="1:4" ht="27.75" customHeight="1">
      <c r="A247" s="7" t="s">
        <v>4232</v>
      </c>
      <c r="B247" s="8" t="s">
        <v>4231</v>
      </c>
      <c r="C247" s="8">
        <v>5.54</v>
      </c>
      <c r="D247" s="8">
        <v>7.04</v>
      </c>
    </row>
    <row r="248" spans="1:4" ht="27.75" customHeight="1">
      <c r="A248" s="7" t="s">
        <v>4233</v>
      </c>
      <c r="B248" s="8" t="s">
        <v>4234</v>
      </c>
      <c r="C248" s="8">
        <v>3.05</v>
      </c>
      <c r="D248" s="8">
        <v>3.31</v>
      </c>
    </row>
    <row r="249" spans="1:4" ht="27.75" customHeight="1">
      <c r="A249" s="7" t="s">
        <v>4235</v>
      </c>
      <c r="B249" s="8" t="s">
        <v>4236</v>
      </c>
      <c r="C249" s="8">
        <v>9.27</v>
      </c>
      <c r="D249" s="8">
        <v>7.06</v>
      </c>
    </row>
    <row r="250" spans="1:4" ht="27.75" customHeight="1">
      <c r="A250" s="7" t="s">
        <v>4237</v>
      </c>
      <c r="B250" s="8" t="s">
        <v>4236</v>
      </c>
      <c r="C250" s="8">
        <v>9.27</v>
      </c>
      <c r="D250" s="8">
        <v>7.06</v>
      </c>
    </row>
    <row r="251" spans="1:4" ht="27.75" customHeight="1">
      <c r="A251" s="7" t="s">
        <v>4238</v>
      </c>
      <c r="B251" s="8" t="s">
        <v>4236</v>
      </c>
      <c r="C251" s="8">
        <v>4.0599999999999996</v>
      </c>
      <c r="D251" s="8">
        <v>8.89</v>
      </c>
    </row>
    <row r="252" spans="1:4" ht="27.75" customHeight="1">
      <c r="A252" s="7" t="s">
        <v>4239</v>
      </c>
      <c r="B252" s="8" t="s">
        <v>4236</v>
      </c>
      <c r="C252" s="8">
        <v>4.0599999999999996</v>
      </c>
      <c r="D252" s="8">
        <v>8.89</v>
      </c>
    </row>
    <row r="253" spans="1:4" ht="27.75" customHeight="1">
      <c r="A253" s="7" t="s">
        <v>4240</v>
      </c>
      <c r="B253" s="8" t="s">
        <v>4241</v>
      </c>
      <c r="C253" s="8">
        <v>0.97</v>
      </c>
      <c r="D253" s="8">
        <v>12.86</v>
      </c>
    </row>
    <row r="254" spans="1:4" ht="27.75" customHeight="1">
      <c r="A254" s="7" t="s">
        <v>4242</v>
      </c>
      <c r="B254" s="8" t="s">
        <v>4243</v>
      </c>
      <c r="C254" s="8">
        <v>0.71</v>
      </c>
      <c r="D254" s="8">
        <v>12.84</v>
      </c>
    </row>
    <row r="255" spans="1:4" ht="27.75" customHeight="1">
      <c r="A255" s="7" t="s">
        <v>4244</v>
      </c>
      <c r="B255" s="8" t="s">
        <v>4243</v>
      </c>
      <c r="C255" s="8">
        <v>0.71</v>
      </c>
      <c r="D255" s="8">
        <v>12.84</v>
      </c>
    </row>
    <row r="256" spans="1:4" ht="27.75" customHeight="1">
      <c r="A256" s="7" t="s">
        <v>4245</v>
      </c>
      <c r="B256" s="8" t="s">
        <v>4246</v>
      </c>
      <c r="C256" s="8">
        <v>0</v>
      </c>
      <c r="D256" s="8">
        <v>12.47</v>
      </c>
    </row>
    <row r="257" spans="1:4" ht="27.75" customHeight="1">
      <c r="A257" s="7" t="s">
        <v>4247</v>
      </c>
      <c r="B257" s="8" t="s">
        <v>4246</v>
      </c>
      <c r="C257" s="8">
        <v>0</v>
      </c>
      <c r="D257" s="8">
        <v>12.47</v>
      </c>
    </row>
    <row r="258" spans="1:4" ht="27.75" customHeight="1">
      <c r="A258" s="7" t="s">
        <v>4248</v>
      </c>
      <c r="B258" s="8" t="s">
        <v>4246</v>
      </c>
      <c r="C258" s="8">
        <v>8.67</v>
      </c>
      <c r="D258" s="8">
        <v>2.0099999999999998</v>
      </c>
    </row>
    <row r="259" spans="1:4" ht="27.75" customHeight="1">
      <c r="A259" s="7" t="s">
        <v>4249</v>
      </c>
      <c r="B259" s="8" t="s">
        <v>4246</v>
      </c>
      <c r="C259" s="8">
        <v>8.67</v>
      </c>
      <c r="D259" s="8">
        <v>2.0099999999999998</v>
      </c>
    </row>
    <row r="260" spans="1:4" ht="27.75" customHeight="1">
      <c r="A260" s="7" t="s">
        <v>4250</v>
      </c>
      <c r="B260" s="8" t="s">
        <v>4251</v>
      </c>
      <c r="C260" s="8">
        <v>0</v>
      </c>
      <c r="D260" s="8">
        <v>10.68</v>
      </c>
    </row>
    <row r="261" spans="1:4" ht="27.75" customHeight="1">
      <c r="A261" s="7" t="s">
        <v>4252</v>
      </c>
      <c r="B261" s="8" t="s">
        <v>4251</v>
      </c>
      <c r="C261" s="8">
        <v>4.0199999999999996</v>
      </c>
      <c r="D261" s="8">
        <v>5.46</v>
      </c>
    </row>
    <row r="262" spans="1:4" ht="27.75" customHeight="1">
      <c r="A262" s="7" t="s">
        <v>4253</v>
      </c>
      <c r="B262" s="8" t="s">
        <v>4254</v>
      </c>
      <c r="C262" s="8">
        <v>1.2</v>
      </c>
      <c r="D262" s="8">
        <v>14.97</v>
      </c>
    </row>
    <row r="263" spans="1:4" ht="27.75" customHeight="1">
      <c r="A263" s="7" t="s">
        <v>4255</v>
      </c>
      <c r="B263" s="8" t="s">
        <v>4254</v>
      </c>
      <c r="C263" s="8">
        <v>1.2</v>
      </c>
      <c r="D263" s="8">
        <v>14.97</v>
      </c>
    </row>
    <row r="264" spans="1:4" ht="27.75" customHeight="1">
      <c r="A264" s="7" t="s">
        <v>4256</v>
      </c>
      <c r="B264" s="8" t="s">
        <v>4254</v>
      </c>
      <c r="C264" s="8">
        <v>1.2</v>
      </c>
      <c r="D264" s="8">
        <v>14.97</v>
      </c>
    </row>
    <row r="265" spans="1:4" ht="27.75" customHeight="1">
      <c r="A265" s="7" t="s">
        <v>4257</v>
      </c>
      <c r="B265" s="8" t="s">
        <v>4258</v>
      </c>
      <c r="C265" s="8">
        <v>0</v>
      </c>
      <c r="D265" s="8">
        <v>4.24</v>
      </c>
    </row>
    <row r="266" spans="1:4" ht="27.75" customHeight="1">
      <c r="A266" s="7" t="s">
        <v>4259</v>
      </c>
      <c r="B266" s="8" t="s">
        <v>4258</v>
      </c>
      <c r="C266" s="8">
        <v>0.25</v>
      </c>
      <c r="D266" s="8">
        <v>3.49</v>
      </c>
    </row>
    <row r="267" spans="1:4" ht="27.75" customHeight="1">
      <c r="A267" s="7" t="s">
        <v>4260</v>
      </c>
      <c r="B267" s="8" t="s">
        <v>4258</v>
      </c>
      <c r="C267" s="8">
        <v>2.25</v>
      </c>
      <c r="D267" s="8">
        <v>1.65</v>
      </c>
    </row>
    <row r="268" spans="1:4" ht="27.75" customHeight="1">
      <c r="A268" s="7" t="s">
        <v>4261</v>
      </c>
      <c r="B268" s="8" t="s">
        <v>4258</v>
      </c>
      <c r="C268" s="8">
        <v>2.25</v>
      </c>
      <c r="D268" s="8">
        <v>1.65</v>
      </c>
    </row>
    <row r="269" spans="1:4" ht="27.75" customHeight="1">
      <c r="A269" s="7" t="s">
        <v>4262</v>
      </c>
      <c r="B269" s="8" t="s">
        <v>4263</v>
      </c>
      <c r="C269" s="8">
        <v>0.06</v>
      </c>
      <c r="D269" s="8">
        <v>0.55000000000000004</v>
      </c>
    </row>
    <row r="270" spans="1:4" ht="27.75" customHeight="1">
      <c r="A270" s="7" t="s">
        <v>4264</v>
      </c>
      <c r="B270" s="8" t="s">
        <v>4265</v>
      </c>
      <c r="C270" s="8">
        <v>1.69</v>
      </c>
      <c r="D270" s="8">
        <v>1.58</v>
      </c>
    </row>
    <row r="271" spans="1:4" ht="27.75" customHeight="1">
      <c r="A271" s="7" t="s">
        <v>4266</v>
      </c>
      <c r="B271" s="8" t="s">
        <v>4265</v>
      </c>
      <c r="C271" s="8">
        <v>1.69</v>
      </c>
      <c r="D271" s="8">
        <v>1.58</v>
      </c>
    </row>
    <row r="272" spans="1:4" ht="27.75" customHeight="1">
      <c r="A272" s="7" t="s">
        <v>4267</v>
      </c>
      <c r="B272" s="8" t="s">
        <v>4265</v>
      </c>
      <c r="C272" s="8">
        <v>1.69</v>
      </c>
      <c r="D272" s="8">
        <v>1.58</v>
      </c>
    </row>
    <row r="273" spans="1:4" ht="27.75" customHeight="1">
      <c r="A273" s="7" t="s">
        <v>4268</v>
      </c>
      <c r="B273" s="8" t="s">
        <v>4269</v>
      </c>
      <c r="C273" s="8">
        <v>0</v>
      </c>
      <c r="D273" s="8">
        <v>1.85</v>
      </c>
    </row>
    <row r="274" spans="1:4" ht="27.75" customHeight="1">
      <c r="A274" s="7" t="s">
        <v>4270</v>
      </c>
      <c r="B274" s="8" t="s">
        <v>4269</v>
      </c>
      <c r="C274" s="8">
        <v>0.56000000000000005</v>
      </c>
      <c r="D274" s="8">
        <v>1.04</v>
      </c>
    </row>
    <row r="275" spans="1:4" ht="27.75" customHeight="1">
      <c r="A275" s="7" t="s">
        <v>4271</v>
      </c>
      <c r="B275" s="8" t="s">
        <v>4272</v>
      </c>
      <c r="C275" s="8">
        <v>0</v>
      </c>
      <c r="D275" s="8">
        <v>-0.01</v>
      </c>
    </row>
    <row r="276" spans="1:4" ht="27.75" customHeight="1">
      <c r="A276" s="7" t="s">
        <v>4273</v>
      </c>
      <c r="B276" s="8" t="s">
        <v>4272</v>
      </c>
      <c r="C276" s="8">
        <v>0</v>
      </c>
      <c r="D276" s="8">
        <v>0</v>
      </c>
    </row>
    <row r="277" spans="1:4" ht="27.75" customHeight="1">
      <c r="A277" s="7" t="s">
        <v>4274</v>
      </c>
      <c r="B277" s="8" t="s">
        <v>4272</v>
      </c>
      <c r="C277" s="8">
        <v>0</v>
      </c>
      <c r="D277" s="8">
        <v>0</v>
      </c>
    </row>
    <row r="278" spans="1:4" ht="27.75" customHeight="1">
      <c r="A278" s="7" t="s">
        <v>4275</v>
      </c>
      <c r="B278" s="8" t="s">
        <v>4272</v>
      </c>
      <c r="C278" s="8">
        <v>0</v>
      </c>
      <c r="D278" s="8">
        <v>0</v>
      </c>
    </row>
    <row r="279" spans="1:4" ht="27.75" customHeight="1">
      <c r="A279" s="7" t="s">
        <v>4276</v>
      </c>
      <c r="B279" s="8" t="s">
        <v>4272</v>
      </c>
      <c r="C279" s="8">
        <v>0</v>
      </c>
      <c r="D279" s="8">
        <v>0</v>
      </c>
    </row>
    <row r="280" spans="1:4" ht="27.75" customHeight="1">
      <c r="A280" s="7" t="s">
        <v>4277</v>
      </c>
      <c r="B280" s="8" t="s">
        <v>4272</v>
      </c>
      <c r="C280" s="8">
        <v>0.28000000000000003</v>
      </c>
      <c r="D280" s="8">
        <v>0.01</v>
      </c>
    </row>
    <row r="281" spans="1:4" ht="27.75" customHeight="1">
      <c r="A281" s="7" t="s">
        <v>4278</v>
      </c>
      <c r="B281" s="8" t="s">
        <v>4272</v>
      </c>
      <c r="C281" s="8">
        <v>0.28000000000000003</v>
      </c>
      <c r="D281" s="8">
        <v>0.01</v>
      </c>
    </row>
    <row r="282" spans="1:4" ht="27.75" customHeight="1">
      <c r="A282" s="7" t="s">
        <v>4279</v>
      </c>
      <c r="B282" s="8" t="s">
        <v>4280</v>
      </c>
      <c r="C282" s="8">
        <v>1.62</v>
      </c>
      <c r="D282" s="8">
        <v>2.35</v>
      </c>
    </row>
    <row r="283" spans="1:4" ht="27.75" customHeight="1">
      <c r="A283" s="7" t="s">
        <v>4281</v>
      </c>
      <c r="B283" s="8" t="s">
        <v>4280</v>
      </c>
      <c r="C283" s="8">
        <v>1.62</v>
      </c>
      <c r="D283" s="8">
        <v>2.35</v>
      </c>
    </row>
    <row r="284" spans="1:4" ht="27.75" customHeight="1">
      <c r="A284" s="7" t="s">
        <v>4282</v>
      </c>
      <c r="B284" s="8" t="s">
        <v>4283</v>
      </c>
      <c r="C284" s="8">
        <v>0</v>
      </c>
      <c r="D284" s="8">
        <v>0</v>
      </c>
    </row>
    <row r="285" spans="1:4" ht="27.75" customHeight="1">
      <c r="A285" s="7" t="s">
        <v>4284</v>
      </c>
      <c r="B285" s="8" t="s">
        <v>4283</v>
      </c>
      <c r="C285" s="8">
        <v>0</v>
      </c>
      <c r="D285" s="8">
        <v>0</v>
      </c>
    </row>
    <row r="286" spans="1:4" ht="27.75" customHeight="1">
      <c r="A286" s="7" t="s">
        <v>4285</v>
      </c>
      <c r="B286" s="8" t="s">
        <v>4286</v>
      </c>
      <c r="C286" s="8">
        <v>1.88</v>
      </c>
      <c r="D286" s="8">
        <v>2.06</v>
      </c>
    </row>
    <row r="287" spans="1:4" ht="27.75" customHeight="1">
      <c r="A287" s="7" t="s">
        <v>4287</v>
      </c>
      <c r="B287" s="8" t="s">
        <v>4286</v>
      </c>
      <c r="C287" s="8">
        <v>1.88</v>
      </c>
      <c r="D287" s="8">
        <v>2.06</v>
      </c>
    </row>
    <row r="288" spans="1:4" ht="27.75" customHeight="1">
      <c r="A288" s="7" t="s">
        <v>4288</v>
      </c>
      <c r="B288" s="8" t="s">
        <v>4289</v>
      </c>
      <c r="C288" s="8">
        <v>0.28000000000000003</v>
      </c>
      <c r="D288" s="8">
        <v>0.01</v>
      </c>
    </row>
    <row r="289" spans="1:4" ht="27.75" customHeight="1">
      <c r="A289" s="7" t="s">
        <v>4290</v>
      </c>
      <c r="B289" s="8" t="s">
        <v>4291</v>
      </c>
      <c r="C289" s="8">
        <v>0.28999999999999998</v>
      </c>
      <c r="D289" s="8">
        <v>0.01</v>
      </c>
    </row>
    <row r="290" spans="1:4" ht="27.75" customHeight="1">
      <c r="A290" s="7" t="s">
        <v>4292</v>
      </c>
      <c r="B290" s="8" t="s">
        <v>4293</v>
      </c>
      <c r="C290" s="8">
        <v>4.8600000000000003</v>
      </c>
      <c r="D290" s="8">
        <v>1.41</v>
      </c>
    </row>
    <row r="291" spans="1:4" ht="27.75" customHeight="1">
      <c r="A291" s="7" t="s">
        <v>4294</v>
      </c>
      <c r="B291" s="8" t="s">
        <v>4293</v>
      </c>
      <c r="C291" s="8">
        <v>4.8600000000000003</v>
      </c>
      <c r="D291" s="8">
        <v>1.41</v>
      </c>
    </row>
    <row r="292" spans="1:4" ht="27.75" customHeight="1">
      <c r="A292" s="7" t="s">
        <v>4295</v>
      </c>
      <c r="B292" s="8" t="s">
        <v>4296</v>
      </c>
      <c r="C292" s="8">
        <v>2.4300000000000002</v>
      </c>
      <c r="D292" s="8">
        <v>0.1</v>
      </c>
    </row>
    <row r="293" spans="1:4" ht="27.75" customHeight="1">
      <c r="A293" s="7" t="s">
        <v>4297</v>
      </c>
      <c r="B293" s="8" t="s">
        <v>4296</v>
      </c>
      <c r="C293" s="8">
        <v>2.42</v>
      </c>
      <c r="D293" s="8">
        <v>0.1</v>
      </c>
    </row>
    <row r="294" spans="1:4" ht="27.75" customHeight="1">
      <c r="A294" s="7" t="s">
        <v>4298</v>
      </c>
      <c r="B294" s="8" t="s">
        <v>4296</v>
      </c>
      <c r="C294" s="8">
        <v>0.7</v>
      </c>
      <c r="D294" s="8">
        <v>2.46</v>
      </c>
    </row>
    <row r="295" spans="1:4" ht="27.75" customHeight="1">
      <c r="A295" s="7" t="s">
        <v>4299</v>
      </c>
      <c r="B295" s="8" t="s">
        <v>4296</v>
      </c>
      <c r="C295" s="8">
        <v>0.7</v>
      </c>
      <c r="D295" s="8">
        <v>2.46</v>
      </c>
    </row>
    <row r="296" spans="1:4" ht="27.75" customHeight="1">
      <c r="A296" s="7" t="s">
        <v>4300</v>
      </c>
      <c r="B296" s="8" t="s">
        <v>4296</v>
      </c>
      <c r="C296" s="8">
        <v>2.2400000000000002</v>
      </c>
      <c r="D296" s="8">
        <v>2.87</v>
      </c>
    </row>
    <row r="297" spans="1:4" ht="27.75" customHeight="1">
      <c r="A297" s="7" t="s">
        <v>4301</v>
      </c>
      <c r="B297" s="8" t="s">
        <v>4296</v>
      </c>
      <c r="C297" s="8">
        <v>2.2400000000000002</v>
      </c>
      <c r="D297" s="8">
        <v>2.87</v>
      </c>
    </row>
    <row r="298" spans="1:4" ht="27.75" customHeight="1">
      <c r="A298" s="7" t="s">
        <v>4302</v>
      </c>
      <c r="B298" s="8" t="s">
        <v>4303</v>
      </c>
      <c r="C298" s="8">
        <v>4.67</v>
      </c>
      <c r="D298" s="8">
        <v>0.46</v>
      </c>
    </row>
    <row r="299" spans="1:4" ht="27.75" customHeight="1">
      <c r="A299" s="7" t="s">
        <v>4304</v>
      </c>
      <c r="B299" s="8" t="s">
        <v>4305</v>
      </c>
      <c r="C299" s="8">
        <v>1.36</v>
      </c>
      <c r="D299" s="8">
        <v>0.48</v>
      </c>
    </row>
    <row r="300" spans="1:4" ht="27.75" customHeight="1">
      <c r="A300" s="7" t="s">
        <v>4306</v>
      </c>
      <c r="B300" s="8" t="s">
        <v>4307</v>
      </c>
      <c r="C300" s="8">
        <v>1.22</v>
      </c>
      <c r="D300" s="8">
        <v>0</v>
      </c>
    </row>
    <row r="301" spans="1:4" ht="27.75" customHeight="1">
      <c r="A301" s="7" t="s">
        <v>4308</v>
      </c>
      <c r="B301" s="8" t="s">
        <v>4307</v>
      </c>
      <c r="C301" s="8">
        <v>1.22</v>
      </c>
      <c r="D301" s="8">
        <v>0</v>
      </c>
    </row>
    <row r="302" spans="1:4" ht="27.75" customHeight="1">
      <c r="A302" s="7" t="s">
        <v>4309</v>
      </c>
      <c r="B302" s="8" t="s">
        <v>4310</v>
      </c>
      <c r="C302" s="8">
        <v>0</v>
      </c>
      <c r="D302" s="8">
        <v>5.86</v>
      </c>
    </row>
    <row r="303" spans="1:4" ht="27.75" customHeight="1">
      <c r="A303" s="7" t="s">
        <v>4311</v>
      </c>
      <c r="B303" s="8" t="s">
        <v>4312</v>
      </c>
      <c r="C303" s="8">
        <v>3.53</v>
      </c>
      <c r="D303" s="8">
        <v>9.8000000000000007</v>
      </c>
    </row>
    <row r="304" spans="1:4" ht="27.75" customHeight="1">
      <c r="A304" s="7" t="s">
        <v>4313</v>
      </c>
      <c r="B304" s="8" t="s">
        <v>4312</v>
      </c>
      <c r="C304" s="8">
        <v>3.53</v>
      </c>
      <c r="D304" s="8">
        <v>9.8000000000000007</v>
      </c>
    </row>
    <row r="305" spans="1:4" ht="27.75" customHeight="1">
      <c r="A305" s="7" t="s">
        <v>4314</v>
      </c>
      <c r="B305" s="8" t="s">
        <v>4315</v>
      </c>
      <c r="C305" s="8">
        <v>2.25</v>
      </c>
      <c r="D305" s="8">
        <v>13.43</v>
      </c>
    </row>
    <row r="306" spans="1:4" ht="27.75" customHeight="1">
      <c r="A306" s="7" t="s">
        <v>4316</v>
      </c>
      <c r="B306" s="8" t="s">
        <v>4315</v>
      </c>
      <c r="C306" s="8">
        <v>2.25</v>
      </c>
      <c r="D306" s="8">
        <v>13.43</v>
      </c>
    </row>
    <row r="307" spans="1:4" ht="27.75" customHeight="1">
      <c r="A307" s="7" t="s">
        <v>4317</v>
      </c>
      <c r="B307" s="8" t="s">
        <v>4318</v>
      </c>
      <c r="C307" s="8">
        <v>0.53</v>
      </c>
      <c r="D307" s="8">
        <v>5.75</v>
      </c>
    </row>
    <row r="308" spans="1:4" ht="27.75" customHeight="1">
      <c r="A308" s="7" t="s">
        <v>4319</v>
      </c>
      <c r="B308" s="8" t="s">
        <v>4318</v>
      </c>
      <c r="C308" s="8">
        <v>0</v>
      </c>
      <c r="D308" s="8">
        <v>6.12</v>
      </c>
    </row>
    <row r="309" spans="1:4" ht="27.75" customHeight="1">
      <c r="A309" s="7" t="s">
        <v>4320</v>
      </c>
      <c r="B309" s="8" t="s">
        <v>4321</v>
      </c>
      <c r="C309" s="8">
        <v>0.88</v>
      </c>
      <c r="D309" s="8">
        <v>7.5</v>
      </c>
    </row>
    <row r="310" spans="1:4" ht="27.75" customHeight="1">
      <c r="A310" s="7" t="s">
        <v>4322</v>
      </c>
      <c r="B310" s="8" t="s">
        <v>4321</v>
      </c>
      <c r="C310" s="8">
        <v>0.88</v>
      </c>
      <c r="D310" s="8">
        <v>7.5</v>
      </c>
    </row>
    <row r="311" spans="1:4" ht="27.75" customHeight="1">
      <c r="A311" s="7" t="s">
        <v>4323</v>
      </c>
      <c r="B311" s="8" t="s">
        <v>4324</v>
      </c>
      <c r="C311" s="8">
        <v>3.47</v>
      </c>
      <c r="D311" s="8">
        <v>0.63</v>
      </c>
    </row>
    <row r="312" spans="1:4" ht="27.75" customHeight="1">
      <c r="A312" s="7" t="s">
        <v>4325</v>
      </c>
      <c r="B312" s="8" t="s">
        <v>4324</v>
      </c>
      <c r="C312" s="8">
        <v>3.47</v>
      </c>
      <c r="D312" s="8">
        <v>0.63</v>
      </c>
    </row>
    <row r="313" spans="1:4" ht="27.75" customHeight="1">
      <c r="A313" s="7" t="s">
        <v>4326</v>
      </c>
      <c r="B313" s="8" t="s">
        <v>4324</v>
      </c>
      <c r="C313" s="8">
        <v>0</v>
      </c>
      <c r="D313" s="8">
        <v>4.7699999999999996</v>
      </c>
    </row>
    <row r="314" spans="1:4" ht="27.75" customHeight="1">
      <c r="A314" s="7" t="s">
        <v>4327</v>
      </c>
      <c r="B314" s="8" t="s">
        <v>4324</v>
      </c>
      <c r="C314" s="8">
        <v>0.52</v>
      </c>
      <c r="D314" s="8">
        <v>2.2000000000000002</v>
      </c>
    </row>
    <row r="315" spans="1:4" ht="27.75" customHeight="1">
      <c r="A315" s="7" t="s">
        <v>4328</v>
      </c>
      <c r="B315" s="8" t="s">
        <v>4324</v>
      </c>
      <c r="C315" s="8">
        <v>0.5</v>
      </c>
      <c r="D315" s="8">
        <v>4.26</v>
      </c>
    </row>
    <row r="316" spans="1:4" ht="27.75" customHeight="1">
      <c r="A316" s="7" t="s">
        <v>4329</v>
      </c>
      <c r="B316" s="8" t="s">
        <v>4324</v>
      </c>
      <c r="C316" s="8">
        <v>0.5</v>
      </c>
      <c r="D316" s="8">
        <v>4.26</v>
      </c>
    </row>
    <row r="317" spans="1:4" ht="27.75" customHeight="1">
      <c r="A317" s="7" t="s">
        <v>4330</v>
      </c>
      <c r="B317" s="8" t="s">
        <v>4331</v>
      </c>
      <c r="C317" s="8">
        <v>0</v>
      </c>
      <c r="D317" s="8">
        <v>20.61</v>
      </c>
    </row>
    <row r="318" spans="1:4" ht="27.75" customHeight="1">
      <c r="A318" s="7" t="s">
        <v>4332</v>
      </c>
      <c r="B318" s="8" t="s">
        <v>4331</v>
      </c>
      <c r="C318" s="8">
        <v>2.69</v>
      </c>
      <c r="D318" s="8">
        <v>7.17</v>
      </c>
    </row>
    <row r="319" spans="1:4" ht="27.75" customHeight="1">
      <c r="A319" s="7" t="s">
        <v>4333</v>
      </c>
      <c r="B319" s="8" t="s">
        <v>4334</v>
      </c>
      <c r="C319" s="8">
        <v>0.45</v>
      </c>
      <c r="D319" s="8">
        <v>5.54</v>
      </c>
    </row>
    <row r="320" spans="1:4" ht="27.75" customHeight="1">
      <c r="A320" s="7" t="s">
        <v>4335</v>
      </c>
      <c r="B320" s="8" t="s">
        <v>4334</v>
      </c>
      <c r="C320" s="8">
        <v>0.45</v>
      </c>
      <c r="D320" s="8">
        <v>5.54</v>
      </c>
    </row>
    <row r="321" spans="1:4" ht="27.75" customHeight="1">
      <c r="A321" s="7" t="s">
        <v>4336</v>
      </c>
      <c r="B321" s="8" t="s">
        <v>4337</v>
      </c>
      <c r="C321" s="8">
        <v>0</v>
      </c>
      <c r="D321" s="8">
        <v>4.1500000000000004</v>
      </c>
    </row>
    <row r="322" spans="1:4" ht="27.75" customHeight="1">
      <c r="A322" s="7" t="s">
        <v>4338</v>
      </c>
      <c r="B322" s="8" t="s">
        <v>4337</v>
      </c>
      <c r="C322" s="8">
        <v>1.38</v>
      </c>
      <c r="D322" s="8">
        <v>2.85</v>
      </c>
    </row>
    <row r="323" spans="1:4" ht="27.75" customHeight="1">
      <c r="A323" s="7" t="s">
        <v>4339</v>
      </c>
      <c r="B323" s="8" t="s">
        <v>4340</v>
      </c>
      <c r="C323" s="8">
        <v>0</v>
      </c>
      <c r="D323" s="8">
        <v>2.48</v>
      </c>
    </row>
    <row r="324" spans="1:4" ht="27.75" customHeight="1">
      <c r="A324" s="7" t="s">
        <v>4341</v>
      </c>
      <c r="B324" s="8" t="s">
        <v>4340</v>
      </c>
      <c r="C324" s="8">
        <v>1.0900000000000001</v>
      </c>
      <c r="D324" s="8">
        <v>1.41</v>
      </c>
    </row>
    <row r="325" spans="1:4" ht="27.75" customHeight="1">
      <c r="A325" s="7" t="s">
        <v>4342</v>
      </c>
      <c r="B325" s="8" t="s">
        <v>4343</v>
      </c>
      <c r="C325" s="8">
        <v>2.88</v>
      </c>
      <c r="D325" s="8">
        <v>2.29</v>
      </c>
    </row>
    <row r="326" spans="1:4" ht="27.75" customHeight="1">
      <c r="A326" s="7" t="s">
        <v>4344</v>
      </c>
      <c r="B326" s="8" t="s">
        <v>4343</v>
      </c>
      <c r="C326" s="8">
        <v>2.88</v>
      </c>
      <c r="D326" s="8">
        <v>2.29</v>
      </c>
    </row>
    <row r="327" spans="1:4" ht="27.75" customHeight="1">
      <c r="A327" s="7" t="s">
        <v>4345</v>
      </c>
      <c r="B327" s="8" t="s">
        <v>4343</v>
      </c>
      <c r="C327" s="8">
        <v>0</v>
      </c>
      <c r="D327" s="8">
        <v>9.98</v>
      </c>
    </row>
    <row r="328" spans="1:4" ht="27.75" customHeight="1">
      <c r="A328" s="7" t="s">
        <v>4346</v>
      </c>
      <c r="B328" s="8" t="s">
        <v>4343</v>
      </c>
      <c r="C328" s="8">
        <v>0</v>
      </c>
      <c r="D328" s="8">
        <v>9.98</v>
      </c>
    </row>
    <row r="329" spans="1:4" ht="27.75" customHeight="1">
      <c r="A329" s="7" t="s">
        <v>4347</v>
      </c>
      <c r="B329" s="8" t="s">
        <v>4348</v>
      </c>
      <c r="C329" s="8">
        <v>3.19</v>
      </c>
      <c r="D329" s="8">
        <v>8.0299999999999994</v>
      </c>
    </row>
    <row r="330" spans="1:4" ht="27.75" customHeight="1">
      <c r="A330" s="7" t="s">
        <v>4349</v>
      </c>
      <c r="B330" s="8" t="s">
        <v>4348</v>
      </c>
      <c r="C330" s="8">
        <v>3.19</v>
      </c>
      <c r="D330" s="8">
        <v>8.0299999999999994</v>
      </c>
    </row>
    <row r="331" spans="1:4" ht="27.75" customHeight="1">
      <c r="A331" s="7" t="s">
        <v>4350</v>
      </c>
      <c r="B331" s="8" t="s">
        <v>4351</v>
      </c>
      <c r="C331" s="8">
        <v>1.52</v>
      </c>
      <c r="D331" s="8">
        <v>5.05</v>
      </c>
    </row>
    <row r="332" spans="1:4" ht="27.75" customHeight="1">
      <c r="A332" s="7" t="s">
        <v>4352</v>
      </c>
      <c r="B332" s="8" t="s">
        <v>4353</v>
      </c>
      <c r="C332" s="8">
        <v>3.25</v>
      </c>
      <c r="D332" s="8">
        <v>3.4</v>
      </c>
    </row>
    <row r="333" spans="1:4" ht="27.75" customHeight="1">
      <c r="A333" s="7" t="s">
        <v>4354</v>
      </c>
      <c r="B333" s="8" t="s">
        <v>4353</v>
      </c>
      <c r="C333" s="8">
        <v>3.25</v>
      </c>
      <c r="D333" s="8">
        <v>3.4</v>
      </c>
    </row>
    <row r="334" spans="1:4" ht="27.75" customHeight="1">
      <c r="A334" s="7" t="s">
        <v>4355</v>
      </c>
      <c r="B334" s="8" t="s">
        <v>4356</v>
      </c>
      <c r="C334" s="8">
        <v>1.87</v>
      </c>
      <c r="D334" s="8">
        <v>6.77</v>
      </c>
    </row>
    <row r="335" spans="1:4" ht="27.75" customHeight="1">
      <c r="A335" s="7" t="s">
        <v>4357</v>
      </c>
      <c r="B335" s="8" t="s">
        <v>4356</v>
      </c>
      <c r="C335" s="8">
        <v>1.87</v>
      </c>
      <c r="D335" s="8">
        <v>6.77</v>
      </c>
    </row>
    <row r="336" spans="1:4" ht="27.75" customHeight="1">
      <c r="A336" s="7" t="s">
        <v>4358</v>
      </c>
      <c r="B336" s="8" t="s">
        <v>4356</v>
      </c>
      <c r="C336" s="8">
        <v>0.04</v>
      </c>
      <c r="D336" s="8">
        <v>5.57</v>
      </c>
    </row>
    <row r="337" spans="1:4" ht="27.75" customHeight="1">
      <c r="A337" s="7" t="s">
        <v>4359</v>
      </c>
      <c r="B337" s="8" t="s">
        <v>4360</v>
      </c>
      <c r="C337" s="8">
        <v>3.05</v>
      </c>
      <c r="D337" s="8">
        <v>14.21</v>
      </c>
    </row>
    <row r="338" spans="1:4" ht="27.75" customHeight="1">
      <c r="A338" s="7" t="s">
        <v>4361</v>
      </c>
      <c r="B338" s="8" t="s">
        <v>4360</v>
      </c>
      <c r="C338" s="8">
        <v>3.05</v>
      </c>
      <c r="D338" s="8">
        <v>14.21</v>
      </c>
    </row>
    <row r="339" spans="1:4" ht="27.75" customHeight="1">
      <c r="A339" s="7" t="s">
        <v>4362</v>
      </c>
      <c r="B339" s="8" t="s">
        <v>4363</v>
      </c>
      <c r="C339" s="8">
        <v>3.45</v>
      </c>
      <c r="D339" s="8">
        <v>6.17</v>
      </c>
    </row>
    <row r="340" spans="1:4" ht="27.75" customHeight="1">
      <c r="A340" s="7" t="s">
        <v>4364</v>
      </c>
      <c r="B340" s="8" t="s">
        <v>4363</v>
      </c>
      <c r="C340" s="8">
        <v>3.45</v>
      </c>
      <c r="D340" s="8">
        <v>6.17</v>
      </c>
    </row>
    <row r="341" spans="1:4" ht="27.75" customHeight="1">
      <c r="A341" s="7" t="s">
        <v>4365</v>
      </c>
      <c r="B341" s="8" t="s">
        <v>4363</v>
      </c>
      <c r="C341" s="8">
        <v>0.2</v>
      </c>
      <c r="D341" s="8">
        <v>7.75</v>
      </c>
    </row>
    <row r="342" spans="1:4" ht="27.75" customHeight="1">
      <c r="A342" s="7" t="s">
        <v>4366</v>
      </c>
      <c r="B342" s="8" t="s">
        <v>4367</v>
      </c>
      <c r="C342" s="8">
        <v>0</v>
      </c>
      <c r="D342" s="8">
        <v>6.18</v>
      </c>
    </row>
    <row r="343" spans="1:4" ht="27.75" customHeight="1">
      <c r="A343" s="7" t="s">
        <v>4368</v>
      </c>
      <c r="B343" s="8" t="s">
        <v>4367</v>
      </c>
      <c r="C343" s="8">
        <v>0</v>
      </c>
      <c r="D343" s="8">
        <v>6.18</v>
      </c>
    </row>
    <row r="344" spans="1:4" ht="27.75" customHeight="1">
      <c r="A344" s="7" t="s">
        <v>4369</v>
      </c>
      <c r="B344" s="8" t="s">
        <v>4367</v>
      </c>
      <c r="C344" s="8">
        <v>0</v>
      </c>
      <c r="D344" s="8">
        <v>6.18</v>
      </c>
    </row>
    <row r="345" spans="1:4" ht="27.75" customHeight="1">
      <c r="A345" s="7" t="s">
        <v>4370</v>
      </c>
      <c r="B345" s="8" t="s">
        <v>4367</v>
      </c>
      <c r="C345" s="8">
        <v>0</v>
      </c>
      <c r="D345" s="8">
        <v>6.18</v>
      </c>
    </row>
    <row r="346" spans="1:4" ht="27.75" customHeight="1">
      <c r="A346" s="7" t="s">
        <v>4371</v>
      </c>
      <c r="B346" s="8" t="s">
        <v>4372</v>
      </c>
      <c r="C346" s="8">
        <v>2.23</v>
      </c>
      <c r="D346" s="8">
        <v>4.6500000000000004</v>
      </c>
    </row>
    <row r="347" spans="1:4" ht="27.75" customHeight="1">
      <c r="A347" s="7" t="s">
        <v>4373</v>
      </c>
      <c r="B347" s="8" t="s">
        <v>4372</v>
      </c>
      <c r="C347" s="8">
        <v>2.23</v>
      </c>
      <c r="D347" s="8">
        <v>4.6500000000000004</v>
      </c>
    </row>
    <row r="348" spans="1:4" ht="27.75" customHeight="1">
      <c r="A348" s="7" t="s">
        <v>4374</v>
      </c>
      <c r="B348" s="8" t="s">
        <v>4372</v>
      </c>
      <c r="C348" s="8">
        <v>2.31</v>
      </c>
      <c r="D348" s="8">
        <v>4.7</v>
      </c>
    </row>
    <row r="349" spans="1:4" ht="27.75" customHeight="1">
      <c r="A349" s="7" t="s">
        <v>4375</v>
      </c>
      <c r="B349" s="8" t="s">
        <v>4376</v>
      </c>
      <c r="C349" s="8">
        <v>6.29</v>
      </c>
      <c r="D349" s="8">
        <v>1.63</v>
      </c>
    </row>
    <row r="350" spans="1:4" ht="27.75" customHeight="1">
      <c r="A350" s="7" t="s">
        <v>4377</v>
      </c>
      <c r="B350" s="8" t="s">
        <v>4376</v>
      </c>
      <c r="C350" s="8">
        <v>6.29</v>
      </c>
      <c r="D350" s="8">
        <v>1.63</v>
      </c>
    </row>
    <row r="351" spans="1:4" ht="27.75" customHeight="1">
      <c r="A351" s="7" t="s">
        <v>4378</v>
      </c>
      <c r="B351" s="8" t="s">
        <v>4376</v>
      </c>
      <c r="C351" s="8">
        <v>0.12</v>
      </c>
      <c r="D351" s="8">
        <v>6.89</v>
      </c>
    </row>
    <row r="352" spans="1:4" ht="27.75" customHeight="1">
      <c r="A352" s="7" t="s">
        <v>4379</v>
      </c>
      <c r="B352" s="8" t="s">
        <v>4380</v>
      </c>
      <c r="C352" s="8">
        <v>2</v>
      </c>
      <c r="D352" s="8">
        <v>4.76</v>
      </c>
    </row>
    <row r="353" spans="1:4" ht="27.75" customHeight="1">
      <c r="A353" s="7" t="s">
        <v>4381</v>
      </c>
      <c r="B353" s="8" t="s">
        <v>4380</v>
      </c>
      <c r="C353" s="8">
        <v>2</v>
      </c>
      <c r="D353" s="8">
        <v>4.76</v>
      </c>
    </row>
    <row r="354" spans="1:4" ht="27.75" customHeight="1">
      <c r="A354" s="7" t="s">
        <v>4382</v>
      </c>
      <c r="B354" s="8" t="s">
        <v>4383</v>
      </c>
      <c r="C354" s="8">
        <v>0.26</v>
      </c>
      <c r="D354" s="8">
        <v>1.92</v>
      </c>
    </row>
    <row r="355" spans="1:4" ht="27.75" customHeight="1">
      <c r="A355" s="7" t="s">
        <v>4384</v>
      </c>
      <c r="B355" s="8" t="s">
        <v>4383</v>
      </c>
      <c r="C355" s="8">
        <v>4.7</v>
      </c>
      <c r="D355" s="8">
        <v>0.46</v>
      </c>
    </row>
    <row r="356" spans="1:4" ht="27.75" customHeight="1">
      <c r="A356" s="7" t="s">
        <v>4385</v>
      </c>
      <c r="B356" s="8" t="s">
        <v>4386</v>
      </c>
      <c r="C356" s="8">
        <v>0.09</v>
      </c>
      <c r="D356" s="8">
        <v>0.46</v>
      </c>
    </row>
    <row r="357" spans="1:4" ht="27.75" customHeight="1">
      <c r="A357" s="7" t="s">
        <v>4387</v>
      </c>
      <c r="B357" s="8" t="s">
        <v>4388</v>
      </c>
      <c r="C357" s="8">
        <v>5.67</v>
      </c>
      <c r="D357" s="8">
        <v>0.17</v>
      </c>
    </row>
    <row r="358" spans="1:4" ht="27.75" customHeight="1">
      <c r="A358" s="7" t="s">
        <v>4389</v>
      </c>
      <c r="B358" s="8" t="s">
        <v>4388</v>
      </c>
      <c r="C358" s="8">
        <v>6.73</v>
      </c>
      <c r="D358" s="8">
        <v>0.17</v>
      </c>
    </row>
    <row r="359" spans="1:4" ht="27.75" customHeight="1">
      <c r="A359" s="7" t="s">
        <v>4390</v>
      </c>
      <c r="B359" s="8" t="s">
        <v>4391</v>
      </c>
      <c r="C359" s="8">
        <v>3.48</v>
      </c>
      <c r="D359" s="8">
        <v>5.2</v>
      </c>
    </row>
    <row r="360" spans="1:4" ht="27.75" customHeight="1">
      <c r="A360" s="7" t="s">
        <v>4392</v>
      </c>
      <c r="B360" s="8" t="s">
        <v>4391</v>
      </c>
      <c r="C360" s="8">
        <v>3.48</v>
      </c>
      <c r="D360" s="8">
        <v>5.2</v>
      </c>
    </row>
    <row r="361" spans="1:4" ht="27.75" customHeight="1">
      <c r="A361" s="7" t="s">
        <v>4393</v>
      </c>
      <c r="B361" s="8" t="s">
        <v>4394</v>
      </c>
      <c r="C361" s="8">
        <v>4.72</v>
      </c>
      <c r="D361" s="8">
        <v>1.85</v>
      </c>
    </row>
    <row r="362" spans="1:4" ht="27.75" customHeight="1">
      <c r="A362" s="7" t="s">
        <v>4395</v>
      </c>
      <c r="B362" s="8" t="s">
        <v>4396</v>
      </c>
      <c r="C362" s="8">
        <v>0</v>
      </c>
      <c r="D362" s="8">
        <v>6.74</v>
      </c>
    </row>
    <row r="363" spans="1:4" ht="27.75" customHeight="1">
      <c r="A363" s="7" t="s">
        <v>4397</v>
      </c>
      <c r="B363" s="8" t="s">
        <v>4396</v>
      </c>
      <c r="C363" s="8">
        <v>1.33</v>
      </c>
      <c r="D363" s="8">
        <v>2.0099999999999998</v>
      </c>
    </row>
    <row r="364" spans="1:4" ht="27.75" customHeight="1">
      <c r="A364" s="7" t="s">
        <v>4398</v>
      </c>
      <c r="B364" s="8" t="s">
        <v>4396</v>
      </c>
      <c r="C364" s="8">
        <v>0</v>
      </c>
      <c r="D364" s="8">
        <v>5.1100000000000003</v>
      </c>
    </row>
    <row r="365" spans="1:4" ht="27.75" customHeight="1">
      <c r="A365" s="7" t="s">
        <v>4399</v>
      </c>
      <c r="B365" s="8" t="s">
        <v>4396</v>
      </c>
      <c r="C365" s="8">
        <v>1.29</v>
      </c>
      <c r="D365" s="8">
        <v>2.85</v>
      </c>
    </row>
    <row r="366" spans="1:4" ht="27.75" customHeight="1">
      <c r="A366" s="7" t="s">
        <v>4400</v>
      </c>
      <c r="B366" s="8" t="s">
        <v>4401</v>
      </c>
      <c r="C366" s="8">
        <v>1.53</v>
      </c>
      <c r="D366" s="8">
        <v>0.11</v>
      </c>
    </row>
    <row r="367" spans="1:4" ht="27.75" customHeight="1">
      <c r="A367" s="7" t="s">
        <v>4402</v>
      </c>
      <c r="B367" s="8" t="s">
        <v>4403</v>
      </c>
      <c r="C367" s="8">
        <v>1.59</v>
      </c>
      <c r="D367" s="8">
        <v>-0.28000000000000003</v>
      </c>
    </row>
    <row r="368" spans="1:4" ht="27.75" customHeight="1">
      <c r="A368" s="7" t="s">
        <v>4404</v>
      </c>
      <c r="B368" s="8" t="s">
        <v>4405</v>
      </c>
      <c r="C368" s="8">
        <v>0.62</v>
      </c>
      <c r="D368" s="8">
        <v>6.84</v>
      </c>
    </row>
    <row r="369" spans="1:4" ht="27.75" customHeight="1">
      <c r="A369" s="7" t="s">
        <v>4406</v>
      </c>
      <c r="B369" s="8" t="s">
        <v>4405</v>
      </c>
      <c r="C369" s="8">
        <v>0.62</v>
      </c>
      <c r="D369" s="8">
        <v>6.84</v>
      </c>
    </row>
    <row r="370" spans="1:4" ht="27.75" customHeight="1">
      <c r="A370" s="7" t="s">
        <v>4407</v>
      </c>
      <c r="B370" s="8" t="s">
        <v>4408</v>
      </c>
      <c r="C370" s="8">
        <v>1.99</v>
      </c>
      <c r="D370" s="8">
        <v>6.83</v>
      </c>
    </row>
    <row r="371" spans="1:4" ht="27.75" customHeight="1">
      <c r="A371" s="7" t="s">
        <v>4409</v>
      </c>
      <c r="B371" s="8" t="s">
        <v>4408</v>
      </c>
      <c r="C371" s="8">
        <v>1.99</v>
      </c>
      <c r="D371" s="8">
        <v>6.83</v>
      </c>
    </row>
    <row r="372" spans="1:4" ht="27.75" customHeight="1">
      <c r="A372" s="7" t="s">
        <v>4410</v>
      </c>
      <c r="B372" s="8" t="s">
        <v>4411</v>
      </c>
      <c r="C372" s="8">
        <v>0.59</v>
      </c>
      <c r="D372" s="8">
        <v>0.74</v>
      </c>
    </row>
    <row r="373" spans="1:4" ht="27.75" customHeight="1">
      <c r="A373" s="7" t="s">
        <v>4412</v>
      </c>
      <c r="B373" s="8" t="s">
        <v>4413</v>
      </c>
      <c r="C373" s="8">
        <v>3.37</v>
      </c>
      <c r="D373" s="8">
        <v>13.57</v>
      </c>
    </row>
    <row r="374" spans="1:4" ht="27.75" customHeight="1">
      <c r="A374" s="7" t="s">
        <v>4414</v>
      </c>
      <c r="B374" s="8" t="s">
        <v>4413</v>
      </c>
      <c r="C374" s="8">
        <v>3.37</v>
      </c>
      <c r="D374" s="8">
        <v>13.57</v>
      </c>
    </row>
    <row r="375" spans="1:4" ht="27.75" customHeight="1">
      <c r="A375" s="7" t="s">
        <v>4415</v>
      </c>
      <c r="B375" s="8" t="s">
        <v>4416</v>
      </c>
      <c r="C375" s="8">
        <v>4.12</v>
      </c>
      <c r="D375" s="8">
        <v>10.46</v>
      </c>
    </row>
    <row r="376" spans="1:4" ht="27.75" customHeight="1">
      <c r="A376" s="7" t="s">
        <v>4417</v>
      </c>
      <c r="B376" s="8" t="s">
        <v>4416</v>
      </c>
      <c r="C376" s="8">
        <v>4.12</v>
      </c>
      <c r="D376" s="8">
        <v>10.46</v>
      </c>
    </row>
    <row r="377" spans="1:4" ht="27.75" customHeight="1">
      <c r="A377" s="7" t="s">
        <v>4418</v>
      </c>
      <c r="B377" s="8" t="s">
        <v>4419</v>
      </c>
      <c r="C377" s="8">
        <v>3.05</v>
      </c>
      <c r="D377" s="8">
        <v>3.31</v>
      </c>
    </row>
    <row r="378" spans="1:4" ht="27.75" customHeight="1">
      <c r="A378" s="7" t="s">
        <v>4420</v>
      </c>
      <c r="B378" s="8" t="s">
        <v>4421</v>
      </c>
      <c r="C378" s="8">
        <v>0.41</v>
      </c>
      <c r="D378" s="8">
        <v>1.07</v>
      </c>
    </row>
    <row r="379" spans="1:4" ht="27.75" customHeight="1">
      <c r="A379" s="7" t="s">
        <v>4422</v>
      </c>
      <c r="B379" s="8" t="s">
        <v>4421</v>
      </c>
      <c r="C379" s="8">
        <v>0.1</v>
      </c>
      <c r="D379" s="8">
        <v>0.94</v>
      </c>
    </row>
    <row r="380" spans="1:4" ht="27.75" customHeight="1">
      <c r="A380" s="7" t="s">
        <v>4423</v>
      </c>
      <c r="B380" s="8" t="s">
        <v>4424</v>
      </c>
      <c r="C380" s="8">
        <v>0</v>
      </c>
      <c r="D380" s="8">
        <v>12.5</v>
      </c>
    </row>
    <row r="381" spans="1:4" ht="27.75" customHeight="1">
      <c r="A381" s="7" t="s">
        <v>4425</v>
      </c>
      <c r="B381" s="8" t="s">
        <v>4424</v>
      </c>
      <c r="C381" s="8">
        <v>0</v>
      </c>
      <c r="D381" s="8">
        <v>12.5</v>
      </c>
    </row>
    <row r="382" spans="1:4" ht="27.75" customHeight="1">
      <c r="A382" s="7" t="s">
        <v>4426</v>
      </c>
      <c r="B382" s="8" t="s">
        <v>4427</v>
      </c>
      <c r="C382" s="8">
        <v>0</v>
      </c>
      <c r="D382" s="8">
        <v>10.14</v>
      </c>
    </row>
    <row r="383" spans="1:4" ht="27.75" customHeight="1">
      <c r="A383" s="7" t="s">
        <v>4428</v>
      </c>
      <c r="B383" s="8" t="s">
        <v>4427</v>
      </c>
      <c r="C383" s="8">
        <v>0.24</v>
      </c>
      <c r="D383" s="8">
        <v>9.51</v>
      </c>
    </row>
    <row r="384" spans="1:4" ht="27.75" customHeight="1">
      <c r="A384" s="7" t="s">
        <v>4429</v>
      </c>
      <c r="B384" s="8" t="s">
        <v>4430</v>
      </c>
      <c r="C384" s="8">
        <v>-0.24</v>
      </c>
      <c r="D384" s="8">
        <v>0.21</v>
      </c>
    </row>
    <row r="385" spans="1:4" ht="27.75" customHeight="1">
      <c r="A385" s="7" t="s">
        <v>4431</v>
      </c>
      <c r="B385" s="8" t="s">
        <v>4430</v>
      </c>
      <c r="C385" s="8">
        <v>0</v>
      </c>
      <c r="D385" s="8">
        <v>0.52</v>
      </c>
    </row>
    <row r="386" spans="1:4" ht="27.75" customHeight="1">
      <c r="A386" s="7" t="s">
        <v>4432</v>
      </c>
      <c r="B386" s="8" t="s">
        <v>4433</v>
      </c>
      <c r="C386" s="8">
        <v>0.46</v>
      </c>
      <c r="D386" s="8">
        <v>0.04</v>
      </c>
    </row>
    <row r="387" spans="1:4" ht="27.75" customHeight="1">
      <c r="A387" s="7" t="s">
        <v>4434</v>
      </c>
      <c r="B387" s="8" t="s">
        <v>4433</v>
      </c>
      <c r="C387" s="8">
        <v>0.46</v>
      </c>
      <c r="D387" s="8">
        <v>0.04</v>
      </c>
    </row>
    <row r="388" spans="1:4" ht="27.75" customHeight="1">
      <c r="A388" s="7" t="s">
        <v>4435</v>
      </c>
      <c r="B388" s="8" t="s">
        <v>4436</v>
      </c>
      <c r="C388" s="8">
        <v>1.93</v>
      </c>
      <c r="D388" s="8">
        <v>1.3</v>
      </c>
    </row>
    <row r="389" spans="1:4" ht="27.75" customHeight="1">
      <c r="A389" s="7" t="s">
        <v>4437</v>
      </c>
      <c r="B389" s="8" t="s">
        <v>4436</v>
      </c>
      <c r="C389" s="8">
        <v>0</v>
      </c>
      <c r="D389" s="8">
        <v>3.23</v>
      </c>
    </row>
    <row r="390" spans="1:4" ht="27.75" customHeight="1">
      <c r="A390" s="7" t="s">
        <v>4438</v>
      </c>
      <c r="B390" s="8" t="s">
        <v>4439</v>
      </c>
      <c r="C390" s="8">
        <v>1.28</v>
      </c>
      <c r="D390" s="8">
        <v>0.1</v>
      </c>
    </row>
    <row r="391" spans="1:4" ht="27.75" customHeight="1">
      <c r="A391" s="7" t="s">
        <v>4440</v>
      </c>
      <c r="B391" s="8" t="s">
        <v>4439</v>
      </c>
      <c r="C391" s="8">
        <v>1.27</v>
      </c>
      <c r="D391" s="8">
        <v>0.1</v>
      </c>
    </row>
    <row r="392" spans="1:4" ht="27.75" customHeight="1">
      <c r="A392" s="7" t="s">
        <v>4441</v>
      </c>
      <c r="B392" s="8" t="s">
        <v>4442</v>
      </c>
      <c r="C392" s="8">
        <v>0</v>
      </c>
      <c r="D392" s="8">
        <v>1.51</v>
      </c>
    </row>
    <row r="393" spans="1:4" ht="27.75" customHeight="1">
      <c r="A393" s="7" t="s">
        <v>4443</v>
      </c>
      <c r="B393" s="8" t="s">
        <v>4442</v>
      </c>
      <c r="C393" s="8">
        <v>0</v>
      </c>
      <c r="D393" s="8">
        <v>1.51</v>
      </c>
    </row>
    <row r="394" spans="1:4" ht="27.75" customHeight="1">
      <c r="A394" s="7" t="s">
        <v>4444</v>
      </c>
      <c r="B394" s="8" t="s">
        <v>4442</v>
      </c>
      <c r="C394" s="8">
        <v>0</v>
      </c>
      <c r="D394" s="8">
        <v>1.43</v>
      </c>
    </row>
    <row r="395" spans="1:4" ht="27.75" customHeight="1">
      <c r="A395" s="7" t="s">
        <v>4445</v>
      </c>
      <c r="B395" s="8" t="s">
        <v>4442</v>
      </c>
      <c r="C395" s="8">
        <v>0</v>
      </c>
      <c r="D395" s="8">
        <v>1.43</v>
      </c>
    </row>
    <row r="396" spans="1:4" ht="27.75" customHeight="1">
      <c r="A396" s="7" t="s">
        <v>4446</v>
      </c>
      <c r="B396" s="8" t="s">
        <v>4442</v>
      </c>
      <c r="C396" s="8">
        <v>0</v>
      </c>
      <c r="D396" s="8">
        <v>1.43</v>
      </c>
    </row>
    <row r="397" spans="1:4" ht="27.75" customHeight="1">
      <c r="A397" s="7" t="s">
        <v>4447</v>
      </c>
      <c r="B397" s="8" t="s">
        <v>4442</v>
      </c>
      <c r="C397" s="8">
        <v>0</v>
      </c>
      <c r="D397" s="8">
        <v>1.43</v>
      </c>
    </row>
    <row r="398" spans="1:4" ht="27.75" customHeight="1">
      <c r="A398" s="7" t="s">
        <v>4448</v>
      </c>
      <c r="B398" s="8" t="s">
        <v>4449</v>
      </c>
      <c r="C398" s="8">
        <v>2</v>
      </c>
      <c r="D398" s="8">
        <v>13.77</v>
      </c>
    </row>
    <row r="399" spans="1:4" ht="27.75" customHeight="1">
      <c r="A399" s="7" t="s">
        <v>4450</v>
      </c>
      <c r="B399" s="8" t="s">
        <v>4449</v>
      </c>
      <c r="C399" s="8">
        <v>2</v>
      </c>
      <c r="D399" s="8">
        <v>13.77</v>
      </c>
    </row>
    <row r="400" spans="1:4" ht="27.75" customHeight="1">
      <c r="A400" s="7" t="s">
        <v>4451</v>
      </c>
      <c r="B400" s="8" t="s">
        <v>4452</v>
      </c>
      <c r="C400" s="8">
        <v>3.03</v>
      </c>
      <c r="D400" s="8">
        <v>1.68</v>
      </c>
    </row>
    <row r="401" spans="1:4" ht="27.75" customHeight="1">
      <c r="A401" s="7" t="s">
        <v>4453</v>
      </c>
      <c r="B401" s="8" t="s">
        <v>4454</v>
      </c>
      <c r="C401" s="8">
        <v>3.03</v>
      </c>
      <c r="D401" s="8">
        <v>1.68</v>
      </c>
    </row>
    <row r="402" spans="1:4" ht="27.75" customHeight="1">
      <c r="A402" s="7" t="s">
        <v>4455</v>
      </c>
      <c r="B402" s="8" t="s">
        <v>4452</v>
      </c>
      <c r="C402" s="8">
        <v>1.95</v>
      </c>
      <c r="D402" s="8">
        <v>4.82</v>
      </c>
    </row>
    <row r="403" spans="1:4" ht="27.75" customHeight="1">
      <c r="A403" s="7" t="s">
        <v>4456</v>
      </c>
      <c r="B403" s="8" t="s">
        <v>4454</v>
      </c>
      <c r="C403" s="8">
        <v>1.95</v>
      </c>
      <c r="D403" s="8">
        <v>4.82</v>
      </c>
    </row>
    <row r="404" spans="1:4" ht="27.75" customHeight="1">
      <c r="A404" s="7" t="s">
        <v>4457</v>
      </c>
      <c r="B404" s="8" t="s">
        <v>4458</v>
      </c>
      <c r="C404" s="8">
        <v>3.44</v>
      </c>
      <c r="D404" s="8">
        <v>1.68</v>
      </c>
    </row>
    <row r="405" spans="1:4" ht="27.75" customHeight="1">
      <c r="A405" s="7" t="s">
        <v>4459</v>
      </c>
      <c r="B405" s="8" t="s">
        <v>4458</v>
      </c>
      <c r="C405" s="8">
        <v>3.44</v>
      </c>
      <c r="D405" s="8">
        <v>1.68</v>
      </c>
    </row>
    <row r="406" spans="1:4" ht="27.75" customHeight="1">
      <c r="A406" s="7" t="s">
        <v>4460</v>
      </c>
      <c r="B406" s="8" t="s">
        <v>4458</v>
      </c>
      <c r="C406" s="8">
        <v>2.1800000000000002</v>
      </c>
      <c r="D406" s="8">
        <v>5.19</v>
      </c>
    </row>
    <row r="407" spans="1:4" ht="27.75" customHeight="1">
      <c r="A407" s="7" t="s">
        <v>4461</v>
      </c>
      <c r="B407" s="8" t="s">
        <v>4458</v>
      </c>
      <c r="C407" s="8">
        <v>2.1800000000000002</v>
      </c>
      <c r="D407" s="8">
        <v>5.19</v>
      </c>
    </row>
    <row r="408" spans="1:4" ht="27.75" customHeight="1">
      <c r="A408" s="7" t="s">
        <v>4462</v>
      </c>
      <c r="B408" s="8" t="s">
        <v>4463</v>
      </c>
      <c r="C408" s="8">
        <v>2.73</v>
      </c>
      <c r="D408" s="8">
        <v>13.21</v>
      </c>
    </row>
    <row r="409" spans="1:4" ht="27.75" customHeight="1">
      <c r="A409" s="7" t="s">
        <v>4464</v>
      </c>
      <c r="B409" s="8" t="s">
        <v>4463</v>
      </c>
      <c r="C409" s="8">
        <v>2.73</v>
      </c>
      <c r="D409" s="8">
        <v>13.21</v>
      </c>
    </row>
    <row r="410" spans="1:4" ht="27.75" customHeight="1">
      <c r="A410" s="7" t="s">
        <v>4465</v>
      </c>
      <c r="B410" s="8" t="s">
        <v>4463</v>
      </c>
      <c r="C410" s="8">
        <v>2.73</v>
      </c>
      <c r="D410" s="8">
        <v>13.21</v>
      </c>
    </row>
    <row r="411" spans="1:4" ht="27.75" customHeight="1">
      <c r="A411" s="7" t="s">
        <v>4466</v>
      </c>
      <c r="B411" s="8" t="s">
        <v>4467</v>
      </c>
      <c r="C411" s="8">
        <v>3.37</v>
      </c>
      <c r="D411" s="8">
        <v>6.2</v>
      </c>
    </row>
    <row r="412" spans="1:4" ht="27.75" customHeight="1">
      <c r="A412" s="7" t="s">
        <v>4468</v>
      </c>
      <c r="B412" s="8" t="s">
        <v>4467</v>
      </c>
      <c r="C412" s="8">
        <v>3.37</v>
      </c>
      <c r="D412" s="8">
        <v>6.2</v>
      </c>
    </row>
    <row r="413" spans="1:4" ht="27.75" customHeight="1">
      <c r="A413" s="7" t="s">
        <v>4469</v>
      </c>
      <c r="B413" s="8" t="s">
        <v>4467</v>
      </c>
      <c r="C413" s="8">
        <v>3.93</v>
      </c>
      <c r="D413" s="8">
        <v>8.3699999999999992</v>
      </c>
    </row>
    <row r="414" spans="1:4" ht="27.75" customHeight="1">
      <c r="A414" s="7" t="s">
        <v>4470</v>
      </c>
      <c r="B414" s="8" t="s">
        <v>4467</v>
      </c>
      <c r="C414" s="8">
        <v>3.93</v>
      </c>
      <c r="D414" s="8">
        <v>8.3699999999999992</v>
      </c>
    </row>
    <row r="415" spans="1:4" ht="27.75" customHeight="1">
      <c r="A415" s="7" t="s">
        <v>4471</v>
      </c>
      <c r="B415" s="8" t="s">
        <v>4472</v>
      </c>
      <c r="C415" s="8">
        <v>0.05</v>
      </c>
      <c r="D415" s="8">
        <v>7.02</v>
      </c>
    </row>
    <row r="416" spans="1:4" ht="27.75" customHeight="1">
      <c r="A416" s="7" t="s">
        <v>4473</v>
      </c>
      <c r="B416" s="8" t="s">
        <v>4474</v>
      </c>
      <c r="C416" s="8">
        <v>0.05</v>
      </c>
      <c r="D416" s="8">
        <v>7.02</v>
      </c>
    </row>
    <row r="417" spans="1:4" ht="27.75" customHeight="1">
      <c r="A417" s="7" t="s">
        <v>4475</v>
      </c>
      <c r="B417" s="8" t="s">
        <v>4476</v>
      </c>
      <c r="C417" s="8">
        <v>0</v>
      </c>
      <c r="D417" s="8">
        <v>1.55</v>
      </c>
    </row>
    <row r="418" spans="1:4" ht="27.75" customHeight="1">
      <c r="A418" s="7" t="s">
        <v>4477</v>
      </c>
      <c r="B418" s="8" t="s">
        <v>4476</v>
      </c>
      <c r="C418" s="8">
        <v>0.36</v>
      </c>
      <c r="D418" s="8">
        <v>1.27</v>
      </c>
    </row>
    <row r="419" spans="1:4" ht="27.75" customHeight="1">
      <c r="A419" s="7" t="s">
        <v>4478</v>
      </c>
      <c r="B419" s="8" t="s">
        <v>4479</v>
      </c>
      <c r="C419" s="8">
        <v>2.56</v>
      </c>
      <c r="D419" s="8">
        <v>3.01</v>
      </c>
    </row>
    <row r="420" spans="1:4" ht="27.75" customHeight="1">
      <c r="A420" s="7" t="s">
        <v>4480</v>
      </c>
      <c r="B420" s="8" t="s">
        <v>4479</v>
      </c>
      <c r="C420" s="8">
        <v>0</v>
      </c>
      <c r="D420" s="8">
        <v>5.25</v>
      </c>
    </row>
    <row r="421" spans="1:4" ht="27.75" customHeight="1">
      <c r="A421" s="7" t="s">
        <v>4481</v>
      </c>
      <c r="B421" s="8" t="s">
        <v>4482</v>
      </c>
      <c r="C421" s="8">
        <v>3.04</v>
      </c>
      <c r="D421" s="8">
        <v>3.52</v>
      </c>
    </row>
    <row r="422" spans="1:4" ht="27.75" customHeight="1">
      <c r="A422" s="7" t="s">
        <v>4483</v>
      </c>
      <c r="B422" s="8" t="s">
        <v>4482</v>
      </c>
      <c r="C422" s="8">
        <v>3.04</v>
      </c>
      <c r="D422" s="8">
        <v>3.52</v>
      </c>
    </row>
    <row r="423" spans="1:4" ht="27.75" customHeight="1">
      <c r="A423" s="7" t="s">
        <v>4484</v>
      </c>
      <c r="B423" s="8" t="s">
        <v>4485</v>
      </c>
      <c r="C423" s="8">
        <v>1.27</v>
      </c>
      <c r="D423" s="8">
        <v>1.66</v>
      </c>
    </row>
    <row r="424" spans="1:4" ht="27.75" customHeight="1">
      <c r="A424" s="7" t="s">
        <v>4486</v>
      </c>
      <c r="B424" s="8" t="s">
        <v>4485</v>
      </c>
      <c r="C424" s="8">
        <v>1.27</v>
      </c>
      <c r="D424" s="8">
        <v>1.66</v>
      </c>
    </row>
    <row r="425" spans="1:4" ht="27.75" customHeight="1">
      <c r="A425" s="7" t="s">
        <v>4487</v>
      </c>
      <c r="B425" s="8" t="s">
        <v>4488</v>
      </c>
      <c r="C425" s="8">
        <v>0</v>
      </c>
      <c r="D425" s="8">
        <v>2.97</v>
      </c>
    </row>
    <row r="426" spans="1:4" ht="27.75" customHeight="1">
      <c r="A426" s="7" t="s">
        <v>4489</v>
      </c>
      <c r="B426" s="8" t="s">
        <v>4488</v>
      </c>
      <c r="C426" s="8">
        <v>1.52</v>
      </c>
      <c r="D426" s="8">
        <v>1.81</v>
      </c>
    </row>
    <row r="427" spans="1:4" ht="27.75" customHeight="1">
      <c r="A427" s="7" t="s">
        <v>4490</v>
      </c>
      <c r="B427" s="8" t="s">
        <v>4491</v>
      </c>
      <c r="C427" s="8">
        <v>1.85</v>
      </c>
      <c r="D427" s="8">
        <v>8.5399999999999991</v>
      </c>
    </row>
    <row r="428" spans="1:4" ht="27.75" customHeight="1">
      <c r="A428" s="7" t="s">
        <v>4492</v>
      </c>
      <c r="B428" s="8" t="s">
        <v>4491</v>
      </c>
      <c r="C428" s="8">
        <v>0</v>
      </c>
      <c r="D428" s="8">
        <v>16.7</v>
      </c>
    </row>
    <row r="429" spans="1:4" ht="27.75" customHeight="1">
      <c r="A429" s="7" t="s">
        <v>4493</v>
      </c>
      <c r="B429" s="8" t="s">
        <v>4491</v>
      </c>
      <c r="C429" s="8">
        <v>7.17</v>
      </c>
      <c r="D429" s="8">
        <v>7.1</v>
      </c>
    </row>
    <row r="430" spans="1:4" ht="27.75" customHeight="1">
      <c r="A430" s="7" t="s">
        <v>4494</v>
      </c>
      <c r="B430" s="8" t="s">
        <v>4491</v>
      </c>
      <c r="C430" s="8">
        <v>7.17</v>
      </c>
      <c r="D430" s="8">
        <v>7.1</v>
      </c>
    </row>
    <row r="431" spans="1:4" ht="27.75" customHeight="1">
      <c r="A431" s="7" t="s">
        <v>4495</v>
      </c>
      <c r="B431" s="8" t="s">
        <v>4496</v>
      </c>
      <c r="C431" s="8">
        <v>0.52</v>
      </c>
      <c r="D431" s="8">
        <v>1.6</v>
      </c>
    </row>
    <row r="432" spans="1:4" ht="27.75" customHeight="1">
      <c r="A432" s="7" t="s">
        <v>4497</v>
      </c>
      <c r="B432" s="8" t="s">
        <v>4496</v>
      </c>
      <c r="C432" s="8">
        <v>0.52</v>
      </c>
      <c r="D432" s="8">
        <v>1.6</v>
      </c>
    </row>
    <row r="433" spans="1:4" ht="27.75" customHeight="1">
      <c r="A433" s="7" t="s">
        <v>4498</v>
      </c>
      <c r="B433" s="8" t="s">
        <v>4499</v>
      </c>
      <c r="C433" s="8">
        <v>0</v>
      </c>
      <c r="D433" s="8">
        <v>4.16</v>
      </c>
    </row>
    <row r="434" spans="1:4" ht="27.75" customHeight="1">
      <c r="A434" s="7" t="s">
        <v>4500</v>
      </c>
      <c r="B434" s="8" t="s">
        <v>4501</v>
      </c>
      <c r="C434" s="8">
        <v>2.19</v>
      </c>
      <c r="D434" s="8">
        <v>0.57999999999999996</v>
      </c>
    </row>
    <row r="435" spans="1:4" ht="27.75" customHeight="1">
      <c r="A435" s="7" t="s">
        <v>4502</v>
      </c>
      <c r="B435" s="8" t="s">
        <v>4503</v>
      </c>
      <c r="C435" s="8">
        <v>2.19</v>
      </c>
      <c r="D435" s="8">
        <v>0.57999999999999996</v>
      </c>
    </row>
    <row r="436" spans="1:4" ht="27.75" customHeight="1">
      <c r="A436" s="7" t="s">
        <v>4504</v>
      </c>
      <c r="B436" s="8" t="s">
        <v>4505</v>
      </c>
      <c r="C436" s="8">
        <v>1.87</v>
      </c>
      <c r="D436" s="8">
        <v>5.64</v>
      </c>
    </row>
    <row r="437" spans="1:4" ht="27.75" customHeight="1">
      <c r="A437" s="7" t="s">
        <v>4506</v>
      </c>
      <c r="B437" s="8" t="s">
        <v>4505</v>
      </c>
      <c r="C437" s="8">
        <v>1.87</v>
      </c>
      <c r="D437" s="8">
        <v>5.64</v>
      </c>
    </row>
    <row r="438" spans="1:4" ht="27.75" customHeight="1">
      <c r="A438" s="7" t="s">
        <v>4507</v>
      </c>
      <c r="B438" s="8" t="s">
        <v>4508</v>
      </c>
      <c r="C438" s="8">
        <v>5.38</v>
      </c>
      <c r="D438" s="8">
        <v>0.84</v>
      </c>
    </row>
    <row r="439" spans="1:4" ht="27.75" customHeight="1">
      <c r="A439" s="7" t="s">
        <v>4509</v>
      </c>
      <c r="B439" s="8" t="s">
        <v>4510</v>
      </c>
      <c r="C439" s="8">
        <v>0</v>
      </c>
      <c r="D439" s="8">
        <v>1</v>
      </c>
    </row>
    <row r="440" spans="1:4" ht="27.75" customHeight="1">
      <c r="A440" s="7" t="s">
        <v>4511</v>
      </c>
      <c r="B440" s="8" t="s">
        <v>4512</v>
      </c>
      <c r="C440" s="8">
        <v>0</v>
      </c>
      <c r="D440" s="8">
        <v>5.36</v>
      </c>
    </row>
    <row r="441" spans="1:4" ht="27.75" customHeight="1">
      <c r="A441" s="7" t="s">
        <v>4513</v>
      </c>
      <c r="B441" s="8" t="s">
        <v>4512</v>
      </c>
      <c r="C441" s="8">
        <v>4.8</v>
      </c>
      <c r="D441" s="8">
        <v>0.53</v>
      </c>
    </row>
    <row r="442" spans="1:4" ht="27.75" customHeight="1">
      <c r="A442" s="7" t="s">
        <v>4514</v>
      </c>
      <c r="B442" s="8" t="s">
        <v>4512</v>
      </c>
      <c r="C442" s="8">
        <v>0.09</v>
      </c>
      <c r="D442" s="8">
        <v>0.46</v>
      </c>
    </row>
    <row r="443" spans="1:4" ht="27.75" customHeight="1">
      <c r="A443" s="7" t="s">
        <v>4515</v>
      </c>
      <c r="B443" s="8" t="s">
        <v>4512</v>
      </c>
      <c r="C443" s="8">
        <v>0.09</v>
      </c>
      <c r="D443" s="8">
        <v>0.46</v>
      </c>
    </row>
    <row r="444" spans="1:4" ht="27.75" customHeight="1">
      <c r="A444" s="7" t="s">
        <v>4516</v>
      </c>
      <c r="B444" s="8" t="s">
        <v>4517</v>
      </c>
      <c r="C444" s="8">
        <v>0</v>
      </c>
      <c r="D444" s="8">
        <v>3.55</v>
      </c>
    </row>
    <row r="445" spans="1:4" ht="27.75" customHeight="1">
      <c r="A445" s="7" t="s">
        <v>4518</v>
      </c>
      <c r="B445" s="8" t="s">
        <v>4517</v>
      </c>
      <c r="C445" s="8">
        <v>0.87</v>
      </c>
      <c r="D445" s="8">
        <v>2.27</v>
      </c>
    </row>
    <row r="446" spans="1:4" ht="27.75" customHeight="1">
      <c r="A446" s="7" t="s">
        <v>4519</v>
      </c>
      <c r="B446" s="8" t="s">
        <v>4517</v>
      </c>
      <c r="C446" s="8">
        <v>1.26</v>
      </c>
      <c r="D446" s="8">
        <v>0.71</v>
      </c>
    </row>
    <row r="447" spans="1:4" ht="27.75" customHeight="1">
      <c r="A447" s="7" t="s">
        <v>4520</v>
      </c>
      <c r="B447" s="8" t="s">
        <v>4517</v>
      </c>
      <c r="C447" s="8">
        <v>1.26</v>
      </c>
      <c r="D447" s="8">
        <v>0.71</v>
      </c>
    </row>
    <row r="448" spans="1:4" ht="27.75" customHeight="1">
      <c r="A448" s="7" t="s">
        <v>4521</v>
      </c>
      <c r="B448" s="8" t="s">
        <v>4522</v>
      </c>
      <c r="C448" s="8">
        <v>0.04</v>
      </c>
      <c r="D448" s="8">
        <v>6.17</v>
      </c>
    </row>
    <row r="449" spans="1:4" ht="27.75" customHeight="1">
      <c r="A449" s="7" t="s">
        <v>4523</v>
      </c>
      <c r="B449" s="8" t="s">
        <v>4522</v>
      </c>
      <c r="C449" s="8">
        <v>-0.02</v>
      </c>
      <c r="D449" s="8">
        <v>6.47</v>
      </c>
    </row>
    <row r="450" spans="1:4" ht="27.75" customHeight="1">
      <c r="A450" s="7" t="s">
        <v>4524</v>
      </c>
      <c r="B450" s="8" t="s">
        <v>4522</v>
      </c>
      <c r="C450" s="8">
        <v>3.15</v>
      </c>
      <c r="D450" s="8">
        <v>3.06</v>
      </c>
    </row>
    <row r="451" spans="1:4" ht="27.75" customHeight="1">
      <c r="A451" s="7" t="s">
        <v>4525</v>
      </c>
      <c r="B451" s="8" t="s">
        <v>4526</v>
      </c>
      <c r="C451" s="8">
        <v>3.46</v>
      </c>
      <c r="D451" s="8">
        <v>2.99</v>
      </c>
    </row>
    <row r="452" spans="1:4" ht="27.75" customHeight="1">
      <c r="A452" s="7" t="s">
        <v>4527</v>
      </c>
      <c r="B452" s="8" t="s">
        <v>4522</v>
      </c>
      <c r="C452" s="8">
        <v>3.9</v>
      </c>
      <c r="D452" s="8">
        <v>6.34</v>
      </c>
    </row>
    <row r="453" spans="1:4" ht="27.75" customHeight="1">
      <c r="A453" s="7" t="s">
        <v>4528</v>
      </c>
      <c r="B453" s="8" t="s">
        <v>4522</v>
      </c>
      <c r="C453" s="8">
        <v>3.9</v>
      </c>
      <c r="D453" s="8">
        <v>6.34</v>
      </c>
    </row>
    <row r="454" spans="1:4" ht="27.75" customHeight="1">
      <c r="A454" s="7" t="s">
        <v>4529</v>
      </c>
      <c r="B454" s="8" t="s">
        <v>4530</v>
      </c>
      <c r="C454" s="8">
        <v>0.76</v>
      </c>
      <c r="D454" s="8">
        <v>10.85</v>
      </c>
    </row>
    <row r="455" spans="1:4" ht="27.75" customHeight="1">
      <c r="A455" s="7" t="s">
        <v>4531</v>
      </c>
      <c r="B455" s="8" t="s">
        <v>4532</v>
      </c>
      <c r="C455" s="8">
        <v>9.93</v>
      </c>
      <c r="D455" s="8">
        <v>0.63</v>
      </c>
    </row>
    <row r="456" spans="1:4" ht="27.75" customHeight="1">
      <c r="A456" s="7" t="s">
        <v>4533</v>
      </c>
      <c r="B456" s="8" t="s">
        <v>4532</v>
      </c>
      <c r="C456" s="8">
        <v>9.93</v>
      </c>
      <c r="D456" s="8">
        <v>0.63</v>
      </c>
    </row>
    <row r="457" spans="1:4" ht="27.75" customHeight="1">
      <c r="A457" s="7" t="s">
        <v>4534</v>
      </c>
      <c r="B457" s="8" t="s">
        <v>4532</v>
      </c>
      <c r="C457" s="8">
        <v>0</v>
      </c>
      <c r="D457" s="8">
        <v>13.96</v>
      </c>
    </row>
    <row r="458" spans="1:4" ht="27.75" customHeight="1">
      <c r="A458" s="7" t="s">
        <v>4535</v>
      </c>
      <c r="B458" s="8" t="s">
        <v>4532</v>
      </c>
      <c r="C458" s="8">
        <v>3.06</v>
      </c>
      <c r="D458" s="8">
        <v>7.21</v>
      </c>
    </row>
    <row r="459" spans="1:4" ht="27.75" customHeight="1">
      <c r="A459" s="7" t="s">
        <v>4536</v>
      </c>
      <c r="B459" s="8" t="s">
        <v>4537</v>
      </c>
      <c r="C459" s="8">
        <v>2.72</v>
      </c>
      <c r="D459" s="8">
        <v>6.2</v>
      </c>
    </row>
    <row r="460" spans="1:4" ht="27.75" customHeight="1">
      <c r="A460" s="7" t="s">
        <v>4538</v>
      </c>
      <c r="B460" s="8" t="s">
        <v>4537</v>
      </c>
      <c r="C460" s="8">
        <v>2.72</v>
      </c>
      <c r="D460" s="8">
        <v>6.2</v>
      </c>
    </row>
    <row r="461" spans="1:4" ht="27.75" customHeight="1">
      <c r="A461" s="7" t="s">
        <v>4539</v>
      </c>
      <c r="B461" s="8" t="s">
        <v>4537</v>
      </c>
      <c r="C461" s="8">
        <v>3.02</v>
      </c>
      <c r="D461" s="8">
        <v>7.66</v>
      </c>
    </row>
    <row r="462" spans="1:4" ht="27.75" customHeight="1">
      <c r="A462" s="7" t="s">
        <v>4540</v>
      </c>
      <c r="B462" s="8" t="s">
        <v>4537</v>
      </c>
      <c r="C462" s="8">
        <v>3.02</v>
      </c>
      <c r="D462" s="8">
        <v>7.66</v>
      </c>
    </row>
    <row r="463" spans="1:4" ht="27.75" customHeight="1">
      <c r="A463" s="7" t="s">
        <v>4541</v>
      </c>
      <c r="B463" s="8" t="s">
        <v>4542</v>
      </c>
      <c r="C463" s="8">
        <v>2.46</v>
      </c>
      <c r="D463" s="8">
        <v>4.8099999999999996</v>
      </c>
    </row>
    <row r="464" spans="1:4" ht="27.75" customHeight="1">
      <c r="A464" s="7" t="s">
        <v>4543</v>
      </c>
      <c r="B464" s="8" t="s">
        <v>4542</v>
      </c>
      <c r="C464" s="8">
        <v>2.46</v>
      </c>
      <c r="D464" s="8">
        <v>4.8099999999999996</v>
      </c>
    </row>
    <row r="465" spans="1:4" ht="27.75" customHeight="1">
      <c r="A465" s="7" t="s">
        <v>4544</v>
      </c>
      <c r="B465" s="8" t="s">
        <v>4545</v>
      </c>
      <c r="C465" s="8">
        <v>1.05</v>
      </c>
      <c r="D465" s="8">
        <v>14.85</v>
      </c>
    </row>
    <row r="466" spans="1:4" ht="27.75" customHeight="1">
      <c r="A466" s="7" t="s">
        <v>4546</v>
      </c>
      <c r="B466" s="8" t="s">
        <v>4545</v>
      </c>
      <c r="C466" s="8">
        <v>1.05</v>
      </c>
      <c r="D466" s="8">
        <v>14.85</v>
      </c>
    </row>
    <row r="467" spans="1:4" ht="27.75" customHeight="1">
      <c r="A467" s="7" t="s">
        <v>4547</v>
      </c>
      <c r="B467" s="8" t="s">
        <v>4545</v>
      </c>
      <c r="C467" s="8">
        <v>1.05</v>
      </c>
      <c r="D467" s="8">
        <v>14.85</v>
      </c>
    </row>
    <row r="468" spans="1:4" ht="27.75" customHeight="1">
      <c r="A468" s="7" t="s">
        <v>4548</v>
      </c>
      <c r="B468" s="8" t="s">
        <v>4549</v>
      </c>
      <c r="C468" s="8">
        <v>0.44</v>
      </c>
      <c r="D468" s="8">
        <v>0</v>
      </c>
    </row>
    <row r="469" spans="1:4" ht="27.75" customHeight="1">
      <c r="A469" s="7" t="s">
        <v>4550</v>
      </c>
      <c r="B469" s="8" t="s">
        <v>4549</v>
      </c>
      <c r="C469" s="8">
        <v>0.44</v>
      </c>
      <c r="D469" s="8">
        <v>0</v>
      </c>
    </row>
    <row r="470" spans="1:4" ht="27.75" customHeight="1">
      <c r="A470" s="7" t="s">
        <v>4551</v>
      </c>
      <c r="B470" s="8" t="s">
        <v>4549</v>
      </c>
      <c r="C470" s="8">
        <v>0.44</v>
      </c>
      <c r="D470" s="8">
        <v>0</v>
      </c>
    </row>
    <row r="471" spans="1:4" ht="27.75" customHeight="1">
      <c r="A471" s="7" t="s">
        <v>4552</v>
      </c>
      <c r="B471" s="8" t="s">
        <v>4549</v>
      </c>
      <c r="C471" s="8">
        <v>0.44</v>
      </c>
      <c r="D471" s="8">
        <v>0</v>
      </c>
    </row>
    <row r="472" spans="1:4" ht="27.75" customHeight="1">
      <c r="A472" s="7" t="s">
        <v>4553</v>
      </c>
      <c r="B472" s="8" t="s">
        <v>4554</v>
      </c>
      <c r="C472" s="8">
        <v>3.15</v>
      </c>
      <c r="D472" s="8">
        <v>3.01</v>
      </c>
    </row>
    <row r="473" spans="1:4" ht="27.75" customHeight="1">
      <c r="A473" s="7" t="s">
        <v>4555</v>
      </c>
      <c r="B473" s="8" t="s">
        <v>4554</v>
      </c>
      <c r="C473" s="8">
        <v>0.02</v>
      </c>
      <c r="D473" s="8">
        <v>5.85</v>
      </c>
    </row>
    <row r="474" spans="1:4" ht="27.75" customHeight="1">
      <c r="A474" s="7" t="s">
        <v>4556</v>
      </c>
      <c r="B474" s="8" t="s">
        <v>4557</v>
      </c>
      <c r="C474" s="8">
        <v>1.05</v>
      </c>
      <c r="D474" s="8">
        <v>14.85</v>
      </c>
    </row>
    <row r="475" spans="1:4" ht="27.75" customHeight="1">
      <c r="A475" s="7" t="s">
        <v>4558</v>
      </c>
      <c r="B475" s="8" t="s">
        <v>4557</v>
      </c>
      <c r="C475" s="8">
        <v>1.05</v>
      </c>
      <c r="D475" s="8">
        <v>14.85</v>
      </c>
    </row>
    <row r="476" spans="1:4" ht="27.75" customHeight="1">
      <c r="A476" s="7" t="s">
        <v>4559</v>
      </c>
      <c r="B476" s="8" t="s">
        <v>4560</v>
      </c>
      <c r="C476" s="8">
        <v>0</v>
      </c>
      <c r="D476" s="8">
        <v>13.4</v>
      </c>
    </row>
    <row r="477" spans="1:4" ht="27.75" customHeight="1">
      <c r="A477" s="7" t="s">
        <v>4561</v>
      </c>
      <c r="B477" s="8" t="s">
        <v>4560</v>
      </c>
      <c r="C477" s="8">
        <v>9.89</v>
      </c>
      <c r="D477" s="8">
        <v>3.16</v>
      </c>
    </row>
    <row r="478" spans="1:4" ht="27.75" customHeight="1">
      <c r="A478" s="7" t="s">
        <v>4562</v>
      </c>
      <c r="B478" s="8" t="s">
        <v>4560</v>
      </c>
      <c r="C478" s="8">
        <v>9.89</v>
      </c>
      <c r="D478" s="8">
        <v>3.16</v>
      </c>
    </row>
    <row r="479" spans="1:4" ht="27.75" customHeight="1">
      <c r="A479" s="7" t="s">
        <v>4563</v>
      </c>
      <c r="B479" s="8" t="s">
        <v>4564</v>
      </c>
      <c r="C479" s="8">
        <v>0.98</v>
      </c>
      <c r="D479" s="8">
        <v>0.79</v>
      </c>
    </row>
    <row r="480" spans="1:4" ht="27.75" customHeight="1">
      <c r="A480" s="7" t="s">
        <v>4565</v>
      </c>
      <c r="B480" s="8" t="s">
        <v>4566</v>
      </c>
      <c r="C480" s="8">
        <v>1.08</v>
      </c>
      <c r="D480" s="8">
        <v>0.5</v>
      </c>
    </row>
    <row r="481" spans="1:4" ht="27.75" customHeight="1">
      <c r="A481" s="7" t="s">
        <v>4567</v>
      </c>
      <c r="B481" s="8" t="s">
        <v>4568</v>
      </c>
      <c r="C481" s="8">
        <v>0.9</v>
      </c>
      <c r="D481" s="8">
        <v>4.96</v>
      </c>
    </row>
    <row r="482" spans="1:4" ht="27.75" customHeight="1">
      <c r="A482" s="7" t="s">
        <v>4569</v>
      </c>
      <c r="B482" s="8" t="s">
        <v>4570</v>
      </c>
      <c r="C482" s="8">
        <v>1.95</v>
      </c>
      <c r="D482" s="8">
        <v>3.88</v>
      </c>
    </row>
    <row r="483" spans="1:4" ht="27.75" customHeight="1">
      <c r="A483" s="7" t="s">
        <v>4571</v>
      </c>
      <c r="B483" s="8" t="s">
        <v>4570</v>
      </c>
      <c r="C483" s="8">
        <v>1.95</v>
      </c>
      <c r="D483" s="8">
        <v>3.88</v>
      </c>
    </row>
    <row r="484" spans="1:4" ht="27.75" customHeight="1">
      <c r="A484" s="7" t="s">
        <v>4572</v>
      </c>
      <c r="B484" s="8" t="s">
        <v>4570</v>
      </c>
      <c r="C484" s="8">
        <v>1.95</v>
      </c>
      <c r="D484" s="8">
        <v>3.88</v>
      </c>
    </row>
    <row r="485" spans="1:4" ht="27.75" customHeight="1">
      <c r="A485" s="7" t="s">
        <v>4573</v>
      </c>
      <c r="B485" s="8" t="s">
        <v>4574</v>
      </c>
      <c r="C485" s="8">
        <v>2.1800000000000002</v>
      </c>
      <c r="D485" s="8">
        <v>5.84</v>
      </c>
    </row>
    <row r="486" spans="1:4" ht="27.75" customHeight="1">
      <c r="A486" s="7" t="s">
        <v>4575</v>
      </c>
      <c r="B486" s="8" t="s">
        <v>4574</v>
      </c>
      <c r="C486" s="8">
        <v>2.1800000000000002</v>
      </c>
      <c r="D486" s="8">
        <v>5.84</v>
      </c>
    </row>
    <row r="487" spans="1:4" ht="27.75" customHeight="1">
      <c r="A487" s="7" t="s">
        <v>4576</v>
      </c>
      <c r="B487" s="8" t="s">
        <v>4577</v>
      </c>
      <c r="C487" s="8">
        <v>3.37</v>
      </c>
      <c r="D487" s="8">
        <v>5.94</v>
      </c>
    </row>
    <row r="488" spans="1:4" ht="27.75" customHeight="1">
      <c r="A488" s="7" t="s">
        <v>4578</v>
      </c>
      <c r="B488" s="8" t="s">
        <v>4577</v>
      </c>
      <c r="C488" s="8">
        <v>3.37</v>
      </c>
      <c r="D488" s="8">
        <v>5.94</v>
      </c>
    </row>
    <row r="489" spans="1:4" ht="27.75" customHeight="1">
      <c r="A489" s="7" t="s">
        <v>4579</v>
      </c>
      <c r="B489" s="8" t="s">
        <v>4580</v>
      </c>
      <c r="C489" s="8">
        <v>4.5999999999999996</v>
      </c>
      <c r="D489" s="8">
        <v>1.59</v>
      </c>
    </row>
    <row r="490" spans="1:4" ht="27.75" customHeight="1">
      <c r="A490" s="7" t="s">
        <v>4581</v>
      </c>
      <c r="B490" s="8" t="s">
        <v>4580</v>
      </c>
      <c r="C490" s="8">
        <v>4.5999999999999996</v>
      </c>
      <c r="D490" s="8">
        <v>1.59</v>
      </c>
    </row>
    <row r="491" spans="1:4" ht="27.75" customHeight="1">
      <c r="A491" s="7" t="s">
        <v>4582</v>
      </c>
      <c r="B491" s="8" t="s">
        <v>4583</v>
      </c>
      <c r="C491" s="8">
        <v>3</v>
      </c>
      <c r="D491" s="8">
        <v>1.07</v>
      </c>
    </row>
    <row r="492" spans="1:4" ht="27.75" customHeight="1">
      <c r="A492" s="7" t="s">
        <v>4584</v>
      </c>
      <c r="B492" s="8" t="s">
        <v>4583</v>
      </c>
      <c r="C492" s="8">
        <v>3</v>
      </c>
      <c r="D492" s="8">
        <v>1.07</v>
      </c>
    </row>
    <row r="493" spans="1:4" ht="27.75" customHeight="1">
      <c r="A493" s="7" t="s">
        <v>4585</v>
      </c>
      <c r="B493" s="8" t="s">
        <v>4583</v>
      </c>
      <c r="C493" s="8">
        <v>0.87</v>
      </c>
      <c r="D493" s="8">
        <v>3.65</v>
      </c>
    </row>
    <row r="494" spans="1:4" ht="27.75" customHeight="1">
      <c r="A494" s="7" t="s">
        <v>4586</v>
      </c>
      <c r="B494" s="8" t="s">
        <v>4583</v>
      </c>
      <c r="C494" s="8">
        <v>0.87</v>
      </c>
      <c r="D494" s="8">
        <v>3.65</v>
      </c>
    </row>
    <row r="495" spans="1:4" ht="27.75" customHeight="1">
      <c r="A495" s="7" t="s">
        <v>4587</v>
      </c>
      <c r="B495" s="8" t="s">
        <v>4583</v>
      </c>
      <c r="C495" s="8">
        <v>0</v>
      </c>
      <c r="D495" s="8">
        <v>4.5</v>
      </c>
    </row>
    <row r="496" spans="1:4" ht="27.75" customHeight="1">
      <c r="A496" s="7" t="s">
        <v>4588</v>
      </c>
      <c r="B496" s="8" t="s">
        <v>4583</v>
      </c>
      <c r="C496" s="8">
        <v>0</v>
      </c>
      <c r="D496" s="8">
        <v>4.5</v>
      </c>
    </row>
    <row r="497" spans="1:4" ht="27.75" customHeight="1">
      <c r="A497" s="7" t="s">
        <v>4589</v>
      </c>
      <c r="B497" s="8" t="s">
        <v>4583</v>
      </c>
      <c r="C497" s="8">
        <v>1.55</v>
      </c>
      <c r="D497" s="8">
        <v>2.2200000000000002</v>
      </c>
    </row>
    <row r="498" spans="1:4" ht="27.75" customHeight="1">
      <c r="A498" s="7" t="s">
        <v>4590</v>
      </c>
      <c r="B498" s="8" t="s">
        <v>4583</v>
      </c>
      <c r="C498" s="8">
        <v>1.55</v>
      </c>
      <c r="D498" s="8">
        <v>2.2200000000000002</v>
      </c>
    </row>
    <row r="499" spans="1:4" ht="27.75" customHeight="1">
      <c r="A499" s="7" t="s">
        <v>4591</v>
      </c>
      <c r="B499" s="8" t="s">
        <v>4592</v>
      </c>
      <c r="C499" s="8">
        <v>0</v>
      </c>
      <c r="D499" s="8">
        <v>10.18</v>
      </c>
    </row>
    <row r="500" spans="1:4" ht="27.75" customHeight="1">
      <c r="A500" s="7" t="s">
        <v>4593</v>
      </c>
      <c r="B500" s="8" t="s">
        <v>4592</v>
      </c>
      <c r="C500" s="8">
        <v>0.87</v>
      </c>
      <c r="D500" s="8">
        <v>7.19</v>
      </c>
    </row>
    <row r="501" spans="1:4" ht="27.75" customHeight="1">
      <c r="A501" s="7" t="s">
        <v>4594</v>
      </c>
      <c r="B501" s="8" t="s">
        <v>4595</v>
      </c>
      <c r="C501" s="8">
        <v>0.94</v>
      </c>
      <c r="D501" s="8">
        <v>9.24</v>
      </c>
    </row>
    <row r="502" spans="1:4" ht="27.75" customHeight="1">
      <c r="A502" s="7" t="s">
        <v>4596</v>
      </c>
      <c r="B502" s="8" t="s">
        <v>4597</v>
      </c>
      <c r="C502" s="8">
        <v>3.47</v>
      </c>
      <c r="D502" s="8">
        <v>0.63</v>
      </c>
    </row>
    <row r="503" spans="1:4" ht="27.75" customHeight="1">
      <c r="A503" s="7" t="s">
        <v>4598</v>
      </c>
      <c r="B503" s="8" t="s">
        <v>4599</v>
      </c>
      <c r="C503" s="8">
        <v>3.02</v>
      </c>
      <c r="D503" s="8">
        <v>1.36</v>
      </c>
    </row>
    <row r="504" spans="1:4" ht="27.75" customHeight="1">
      <c r="A504" s="7" t="s">
        <v>4600</v>
      </c>
      <c r="B504" s="8" t="s">
        <v>4599</v>
      </c>
      <c r="C504" s="8">
        <v>3.02</v>
      </c>
      <c r="D504" s="8">
        <v>1.36</v>
      </c>
    </row>
    <row r="505" spans="1:4" ht="27.75" customHeight="1">
      <c r="A505" s="7" t="s">
        <v>4601</v>
      </c>
      <c r="B505" s="8" t="s">
        <v>4599</v>
      </c>
      <c r="C505" s="8">
        <v>0.39</v>
      </c>
      <c r="D505" s="8">
        <v>4.34</v>
      </c>
    </row>
    <row r="506" spans="1:4" ht="27.75" customHeight="1">
      <c r="A506" s="7" t="s">
        <v>4602</v>
      </c>
      <c r="B506" s="8" t="s">
        <v>4603</v>
      </c>
      <c r="C506" s="8">
        <v>0.59</v>
      </c>
      <c r="D506" s="8">
        <v>4.62</v>
      </c>
    </row>
    <row r="507" spans="1:4" ht="27.75" customHeight="1">
      <c r="A507" s="7" t="s">
        <v>4604</v>
      </c>
      <c r="B507" s="8" t="s">
        <v>4603</v>
      </c>
      <c r="C507" s="8">
        <v>0.59</v>
      </c>
      <c r="D507" s="8">
        <v>4.62</v>
      </c>
    </row>
    <row r="508" spans="1:4" ht="27.75" customHeight="1">
      <c r="A508" s="7" t="s">
        <v>4605</v>
      </c>
      <c r="B508" s="8" t="s">
        <v>4603</v>
      </c>
      <c r="C508" s="8">
        <v>0.59</v>
      </c>
      <c r="D508" s="8">
        <v>4.62</v>
      </c>
    </row>
    <row r="509" spans="1:4" ht="27.75" customHeight="1">
      <c r="A509" s="7" t="s">
        <v>4606</v>
      </c>
      <c r="B509" s="8" t="s">
        <v>4603</v>
      </c>
      <c r="C509" s="8">
        <v>0.59</v>
      </c>
      <c r="D509" s="8">
        <v>4.62</v>
      </c>
    </row>
    <row r="510" spans="1:4" ht="27.75" customHeight="1">
      <c r="A510" s="7" t="s">
        <v>4607</v>
      </c>
      <c r="B510" s="8" t="s">
        <v>4603</v>
      </c>
      <c r="C510" s="8">
        <v>0.59</v>
      </c>
      <c r="D510" s="8">
        <v>4.62</v>
      </c>
    </row>
    <row r="511" spans="1:4" ht="27.75" customHeight="1">
      <c r="A511" s="7" t="s">
        <v>4608</v>
      </c>
      <c r="B511" s="8" t="s">
        <v>4603</v>
      </c>
      <c r="C511" s="8">
        <v>0.59</v>
      </c>
      <c r="D511" s="8">
        <v>4.62</v>
      </c>
    </row>
    <row r="512" spans="1:4" ht="27.75" customHeight="1">
      <c r="A512" s="7" t="s">
        <v>4609</v>
      </c>
      <c r="B512" s="8" t="s">
        <v>4610</v>
      </c>
      <c r="C512" s="8">
        <v>1.21</v>
      </c>
      <c r="D512" s="8">
        <v>1.1499999999999999</v>
      </c>
    </row>
    <row r="513" spans="1:4" ht="27.75" customHeight="1">
      <c r="A513" s="7" t="s">
        <v>4611</v>
      </c>
      <c r="B513" s="8" t="s">
        <v>4610</v>
      </c>
      <c r="C513" s="8">
        <v>1.21</v>
      </c>
      <c r="D513" s="8">
        <v>1.1499999999999999</v>
      </c>
    </row>
    <row r="514" spans="1:4" ht="27.75" customHeight="1">
      <c r="A514" s="7" t="s">
        <v>4612</v>
      </c>
      <c r="B514" s="8" t="s">
        <v>4610</v>
      </c>
      <c r="C514" s="8">
        <v>4.43</v>
      </c>
      <c r="D514" s="8">
        <v>2.59</v>
      </c>
    </row>
    <row r="515" spans="1:4" ht="27.75" customHeight="1">
      <c r="A515" s="7" t="s">
        <v>4613</v>
      </c>
      <c r="B515" s="8" t="s">
        <v>4610</v>
      </c>
      <c r="C515" s="8">
        <v>4.43</v>
      </c>
      <c r="D515" s="8">
        <v>2.59</v>
      </c>
    </row>
    <row r="516" spans="1:4" ht="27.75" customHeight="1">
      <c r="A516" s="7" t="s">
        <v>4614</v>
      </c>
      <c r="B516" s="8" t="s">
        <v>4615</v>
      </c>
      <c r="C516" s="8">
        <v>0</v>
      </c>
      <c r="D516" s="8">
        <v>10.039999999999999</v>
      </c>
    </row>
    <row r="517" spans="1:4" ht="27.75" customHeight="1">
      <c r="A517" s="7" t="s">
        <v>4616</v>
      </c>
      <c r="B517" s="8" t="s">
        <v>4617</v>
      </c>
      <c r="C517" s="8">
        <v>0.13</v>
      </c>
      <c r="D517" s="8">
        <v>0.73</v>
      </c>
    </row>
    <row r="518" spans="1:4" ht="27.75" customHeight="1">
      <c r="A518" s="7" t="s">
        <v>4618</v>
      </c>
      <c r="B518" s="8" t="s">
        <v>4617</v>
      </c>
      <c r="C518" s="8">
        <v>0.13</v>
      </c>
      <c r="D518" s="8">
        <v>0.71</v>
      </c>
    </row>
    <row r="519" spans="1:4" ht="27.75" customHeight="1">
      <c r="A519" s="7" t="s">
        <v>4619</v>
      </c>
      <c r="B519" s="8" t="s">
        <v>4620</v>
      </c>
      <c r="C519" s="8">
        <v>0.13</v>
      </c>
      <c r="D519" s="8">
        <v>0.71</v>
      </c>
    </row>
    <row r="520" spans="1:4" ht="27.75" customHeight="1">
      <c r="A520" s="7" t="s">
        <v>4621</v>
      </c>
      <c r="B520" s="8" t="s">
        <v>4620</v>
      </c>
      <c r="C520" s="8">
        <v>0.13</v>
      </c>
      <c r="D520" s="8">
        <v>0.71</v>
      </c>
    </row>
    <row r="521" spans="1:4" ht="27.75" customHeight="1">
      <c r="A521" s="7" t="s">
        <v>4622</v>
      </c>
      <c r="B521" s="8" t="s">
        <v>4623</v>
      </c>
      <c r="C521" s="8">
        <v>0.81</v>
      </c>
      <c r="D521" s="8">
        <v>0.48</v>
      </c>
    </row>
    <row r="522" spans="1:4" ht="27.75" customHeight="1">
      <c r="A522" s="7" t="s">
        <v>4624</v>
      </c>
      <c r="B522" s="8" t="s">
        <v>4625</v>
      </c>
      <c r="C522" s="8">
        <v>0.84</v>
      </c>
      <c r="D522" s="8">
        <v>0.5</v>
      </c>
    </row>
    <row r="523" spans="1:4" ht="27.75" customHeight="1">
      <c r="A523" s="7" t="s">
        <v>4626</v>
      </c>
      <c r="B523" s="8" t="s">
        <v>4627</v>
      </c>
      <c r="C523" s="8">
        <v>1.94</v>
      </c>
      <c r="D523" s="8">
        <v>4.08</v>
      </c>
    </row>
    <row r="524" spans="1:4" ht="27.75" customHeight="1">
      <c r="A524" s="7" t="s">
        <v>4628</v>
      </c>
      <c r="B524" s="8" t="s">
        <v>4627</v>
      </c>
      <c r="C524" s="8">
        <v>1.94</v>
      </c>
      <c r="D524" s="8">
        <v>4.08</v>
      </c>
    </row>
    <row r="525" spans="1:4" ht="27.75" customHeight="1">
      <c r="A525" s="7" t="s">
        <v>4629</v>
      </c>
      <c r="B525" s="8" t="s">
        <v>4630</v>
      </c>
      <c r="C525" s="8">
        <v>0</v>
      </c>
      <c r="D525" s="8">
        <v>11.97</v>
      </c>
    </row>
    <row r="526" spans="1:4" ht="27.75" customHeight="1">
      <c r="A526" s="7" t="s">
        <v>4631</v>
      </c>
      <c r="B526" s="8" t="s">
        <v>4630</v>
      </c>
      <c r="C526" s="8">
        <v>2.72</v>
      </c>
      <c r="D526" s="8">
        <v>8.8699999999999992</v>
      </c>
    </row>
    <row r="527" spans="1:4" ht="27.75" customHeight="1">
      <c r="A527" s="7" t="s">
        <v>4632</v>
      </c>
      <c r="B527" s="8" t="s">
        <v>4630</v>
      </c>
      <c r="C527" s="8">
        <v>2.2999999999999998</v>
      </c>
      <c r="D527" s="8">
        <v>6.56</v>
      </c>
    </row>
    <row r="528" spans="1:4" ht="27.75" customHeight="1">
      <c r="A528" s="7" t="s">
        <v>4633</v>
      </c>
      <c r="B528" s="8" t="s">
        <v>4630</v>
      </c>
      <c r="C528" s="8">
        <v>2.2999999999999998</v>
      </c>
      <c r="D528" s="8">
        <v>6.56</v>
      </c>
    </row>
    <row r="529" spans="1:4" ht="27.75" customHeight="1">
      <c r="A529" s="7" t="s">
        <v>4634</v>
      </c>
      <c r="B529" s="8" t="s">
        <v>4635</v>
      </c>
      <c r="C529" s="8">
        <v>3.14</v>
      </c>
      <c r="D529" s="8">
        <v>3.04</v>
      </c>
    </row>
    <row r="530" spans="1:4" ht="27.75" customHeight="1">
      <c r="A530" s="7" t="s">
        <v>4636</v>
      </c>
      <c r="B530" s="8" t="s">
        <v>4637</v>
      </c>
      <c r="C530" s="8">
        <v>3.14</v>
      </c>
      <c r="D530" s="8">
        <v>3.04</v>
      </c>
    </row>
    <row r="531" spans="1:4" ht="27.75" customHeight="1">
      <c r="A531" s="7" t="s">
        <v>4638</v>
      </c>
      <c r="B531" s="8" t="s">
        <v>4637</v>
      </c>
      <c r="C531" s="8">
        <v>2.94</v>
      </c>
      <c r="D531" s="8">
        <v>2.88</v>
      </c>
    </row>
    <row r="532" spans="1:4" ht="27.75" customHeight="1">
      <c r="A532" s="7" t="s">
        <v>4639</v>
      </c>
      <c r="B532" s="8" t="s">
        <v>4640</v>
      </c>
      <c r="C532" s="8">
        <v>2.17</v>
      </c>
      <c r="D532" s="8">
        <v>13.27</v>
      </c>
    </row>
    <row r="533" spans="1:4" ht="27.75" customHeight="1">
      <c r="A533" s="7" t="s">
        <v>4641</v>
      </c>
      <c r="B533" s="8" t="s">
        <v>4640</v>
      </c>
      <c r="C533" s="8">
        <v>0</v>
      </c>
      <c r="D533" s="8">
        <v>17.48</v>
      </c>
    </row>
    <row r="534" spans="1:4" ht="27.75" customHeight="1">
      <c r="A534" s="7" t="s">
        <v>4642</v>
      </c>
      <c r="B534" s="8" t="s">
        <v>4643</v>
      </c>
      <c r="C534" s="8">
        <v>2.75</v>
      </c>
      <c r="D534" s="8">
        <v>18.23</v>
      </c>
    </row>
    <row r="535" spans="1:4" ht="27.75" customHeight="1">
      <c r="A535" s="7" t="s">
        <v>4644</v>
      </c>
      <c r="B535" s="8" t="s">
        <v>4643</v>
      </c>
      <c r="C535" s="8">
        <v>2.75</v>
      </c>
      <c r="D535" s="8">
        <v>18.23</v>
      </c>
    </row>
    <row r="536" spans="1:4" ht="27.75" customHeight="1">
      <c r="A536" s="7" t="s">
        <v>4645</v>
      </c>
      <c r="B536" s="8" t="s">
        <v>4643</v>
      </c>
      <c r="C536" s="8">
        <v>18.190000000000001</v>
      </c>
      <c r="D536" s="8">
        <v>0.21</v>
      </c>
    </row>
    <row r="537" spans="1:4" ht="27.75" customHeight="1">
      <c r="A537" s="7" t="s">
        <v>4646</v>
      </c>
      <c r="B537" s="8" t="s">
        <v>4643</v>
      </c>
      <c r="C537" s="8">
        <v>18.190000000000001</v>
      </c>
      <c r="D537" s="8">
        <v>0.21</v>
      </c>
    </row>
    <row r="538" spans="1:4" ht="27.75" customHeight="1">
      <c r="A538" s="7" t="s">
        <v>4647</v>
      </c>
      <c r="B538" s="8" t="s">
        <v>4648</v>
      </c>
      <c r="C538" s="8">
        <v>6.58</v>
      </c>
      <c r="D538" s="8">
        <v>1.93</v>
      </c>
    </row>
    <row r="539" spans="1:4" ht="27.75" customHeight="1">
      <c r="A539" s="7" t="s">
        <v>4649</v>
      </c>
      <c r="B539" s="8" t="s">
        <v>4648</v>
      </c>
      <c r="C539" s="8">
        <v>6.59</v>
      </c>
      <c r="D539" s="8">
        <v>1.93</v>
      </c>
    </row>
    <row r="540" spans="1:4" ht="27.75" customHeight="1">
      <c r="A540" s="7" t="s">
        <v>4650</v>
      </c>
      <c r="B540" s="8" t="s">
        <v>4651</v>
      </c>
      <c r="C540" s="8">
        <v>0</v>
      </c>
      <c r="D540" s="8">
        <v>9.99</v>
      </c>
    </row>
    <row r="541" spans="1:4" ht="27.75" customHeight="1">
      <c r="A541" s="7" t="s">
        <v>4652</v>
      </c>
      <c r="B541" s="8" t="s">
        <v>4651</v>
      </c>
      <c r="C541" s="8">
        <v>1.38</v>
      </c>
      <c r="D541" s="8">
        <v>8.0299999999999994</v>
      </c>
    </row>
    <row r="542" spans="1:4" ht="27.75" customHeight="1">
      <c r="A542" s="7" t="s">
        <v>4653</v>
      </c>
      <c r="B542" s="8" t="s">
        <v>4654</v>
      </c>
      <c r="C542" s="8">
        <v>0.72</v>
      </c>
      <c r="D542" s="8">
        <v>2.86</v>
      </c>
    </row>
    <row r="543" spans="1:4" ht="27.75" customHeight="1">
      <c r="A543" s="7" t="s">
        <v>4655</v>
      </c>
      <c r="B543" s="8" t="s">
        <v>4654</v>
      </c>
      <c r="C543" s="8">
        <v>0.72</v>
      </c>
      <c r="D543" s="8">
        <v>2.86</v>
      </c>
    </row>
    <row r="544" spans="1:4" ht="27.75" customHeight="1">
      <c r="A544" s="7" t="s">
        <v>4656</v>
      </c>
      <c r="B544" s="8" t="s">
        <v>4657</v>
      </c>
      <c r="C544" s="8">
        <v>1.8</v>
      </c>
      <c r="D544" s="8">
        <v>5.91</v>
      </c>
    </row>
    <row r="545" spans="1:4" ht="27.75" customHeight="1">
      <c r="A545" s="7" t="s">
        <v>4658</v>
      </c>
      <c r="B545" s="8" t="s">
        <v>4657</v>
      </c>
      <c r="C545" s="8">
        <v>1.8</v>
      </c>
      <c r="D545" s="8">
        <v>5.91</v>
      </c>
    </row>
    <row r="546" spans="1:4" ht="27.75" customHeight="1">
      <c r="A546" s="7" t="s">
        <v>4659</v>
      </c>
      <c r="B546" s="8" t="s">
        <v>4657</v>
      </c>
      <c r="C546" s="8">
        <v>0</v>
      </c>
      <c r="D546" s="8">
        <v>10.18</v>
      </c>
    </row>
    <row r="547" spans="1:4" ht="27.75" customHeight="1">
      <c r="A547" s="7" t="s">
        <v>4660</v>
      </c>
      <c r="B547" s="8" t="s">
        <v>4657</v>
      </c>
      <c r="C547" s="8">
        <v>2.0299999999999998</v>
      </c>
      <c r="D547" s="8">
        <v>8.5</v>
      </c>
    </row>
    <row r="548" spans="1:4" ht="27.75" customHeight="1">
      <c r="A548" s="7" t="s">
        <v>4661</v>
      </c>
      <c r="B548" s="8" t="s">
        <v>4657</v>
      </c>
      <c r="C548" s="8">
        <v>2.0299999999999998</v>
      </c>
      <c r="D548" s="8">
        <v>8.5</v>
      </c>
    </row>
    <row r="549" spans="1:4" ht="27.75" customHeight="1">
      <c r="A549" s="7" t="s">
        <v>4662</v>
      </c>
      <c r="B549" s="8" t="s">
        <v>4663</v>
      </c>
      <c r="C549" s="8">
        <v>2.62</v>
      </c>
      <c r="D549" s="8">
        <v>3.17</v>
      </c>
    </row>
    <row r="550" spans="1:4" ht="27.75" customHeight="1">
      <c r="A550" s="7" t="s">
        <v>4664</v>
      </c>
      <c r="B550" s="8" t="s">
        <v>4663</v>
      </c>
      <c r="C550" s="8">
        <v>2.62</v>
      </c>
      <c r="D550" s="8">
        <v>3.17</v>
      </c>
    </row>
    <row r="551" spans="1:4" ht="27.75" customHeight="1">
      <c r="A551" s="7" t="s">
        <v>4665</v>
      </c>
      <c r="B551" s="8" t="s">
        <v>4666</v>
      </c>
      <c r="C551" s="8">
        <v>0</v>
      </c>
      <c r="D551" s="8">
        <v>2.65</v>
      </c>
    </row>
    <row r="552" spans="1:4" ht="27.75" customHeight="1">
      <c r="A552" s="7" t="s">
        <v>4667</v>
      </c>
      <c r="B552" s="8" t="s">
        <v>4668</v>
      </c>
      <c r="C552" s="8">
        <v>0</v>
      </c>
      <c r="D552" s="8">
        <v>4.78</v>
      </c>
    </row>
    <row r="553" spans="1:4" ht="27.75" customHeight="1">
      <c r="A553" s="7" t="s">
        <v>4669</v>
      </c>
      <c r="B553" s="8" t="s">
        <v>4668</v>
      </c>
      <c r="C553" s="8">
        <v>0</v>
      </c>
      <c r="D553" s="8">
        <v>4.78</v>
      </c>
    </row>
    <row r="554" spans="1:4" ht="27.75" customHeight="1">
      <c r="A554" s="7" t="s">
        <v>4670</v>
      </c>
      <c r="B554" s="8" t="s">
        <v>4671</v>
      </c>
      <c r="C554" s="8">
        <v>0.57999999999999996</v>
      </c>
      <c r="D554" s="8">
        <v>4.75</v>
      </c>
    </row>
    <row r="555" spans="1:4" ht="27.75" customHeight="1">
      <c r="A555" s="7" t="s">
        <v>4672</v>
      </c>
      <c r="B555" s="8" t="s">
        <v>4671</v>
      </c>
      <c r="C555" s="8">
        <v>0</v>
      </c>
      <c r="D555" s="8">
        <v>6.23</v>
      </c>
    </row>
    <row r="556" spans="1:4" ht="27.75" customHeight="1">
      <c r="A556" s="7" t="s">
        <v>4673</v>
      </c>
      <c r="B556" s="8" t="s">
        <v>4674</v>
      </c>
      <c r="C556" s="8">
        <v>8.9499999999999993</v>
      </c>
      <c r="D556" s="8">
        <v>3.02</v>
      </c>
    </row>
    <row r="557" spans="1:4" ht="27.75" customHeight="1">
      <c r="A557" s="7" t="s">
        <v>4675</v>
      </c>
      <c r="B557" s="8" t="s">
        <v>4674</v>
      </c>
      <c r="C557" s="8">
        <v>8.9499999999999993</v>
      </c>
      <c r="D557" s="8">
        <v>3.02</v>
      </c>
    </row>
    <row r="558" spans="1:4" ht="27.75" customHeight="1">
      <c r="A558" s="7" t="s">
        <v>4676</v>
      </c>
      <c r="B558" s="8" t="s">
        <v>4674</v>
      </c>
      <c r="C558" s="8">
        <v>3.79</v>
      </c>
      <c r="D558" s="8">
        <v>12.17</v>
      </c>
    </row>
    <row r="559" spans="1:4" ht="27.75" customHeight="1">
      <c r="A559" s="7" t="s">
        <v>4677</v>
      </c>
      <c r="B559" s="8" t="s">
        <v>4674</v>
      </c>
      <c r="C559" s="8">
        <v>3.79</v>
      </c>
      <c r="D559" s="8">
        <v>12.17</v>
      </c>
    </row>
    <row r="560" spans="1:4" ht="27.75" customHeight="1">
      <c r="A560" s="7" t="s">
        <v>4678</v>
      </c>
      <c r="B560" s="8" t="s">
        <v>4679</v>
      </c>
      <c r="C560" s="8">
        <v>3.18</v>
      </c>
      <c r="D560" s="8">
        <v>5.98</v>
      </c>
    </row>
    <row r="561" spans="1:4" ht="27.75" customHeight="1">
      <c r="A561" s="7" t="s">
        <v>4680</v>
      </c>
      <c r="B561" s="8" t="s">
        <v>4679</v>
      </c>
      <c r="C561" s="8">
        <v>0</v>
      </c>
      <c r="D561" s="8">
        <v>9.65</v>
      </c>
    </row>
    <row r="562" spans="1:4" ht="27.75" customHeight="1">
      <c r="A562" s="7" t="s">
        <v>4681</v>
      </c>
      <c r="B562" s="8" t="s">
        <v>4682</v>
      </c>
      <c r="C562" s="8">
        <v>0.67</v>
      </c>
      <c r="D562" s="8">
        <v>0.84</v>
      </c>
    </row>
    <row r="563" spans="1:4" ht="27.75" customHeight="1">
      <c r="A563" s="7" t="s">
        <v>4683</v>
      </c>
      <c r="B563" s="8" t="s">
        <v>4684</v>
      </c>
      <c r="C563" s="8">
        <v>0.78</v>
      </c>
      <c r="D563" s="8">
        <v>0.48</v>
      </c>
    </row>
    <row r="564" spans="1:4" ht="27.75" customHeight="1">
      <c r="A564" s="7" t="s">
        <v>4685</v>
      </c>
      <c r="B564" s="8" t="s">
        <v>4686</v>
      </c>
      <c r="C564" s="8">
        <v>1.1100000000000001</v>
      </c>
      <c r="D564" s="8">
        <v>2.73</v>
      </c>
    </row>
    <row r="565" spans="1:4" ht="27.75" customHeight="1">
      <c r="A565" s="7" t="s">
        <v>4687</v>
      </c>
      <c r="B565" s="8" t="s">
        <v>4686</v>
      </c>
      <c r="C565" s="8">
        <v>0</v>
      </c>
      <c r="D565" s="8">
        <v>3.57</v>
      </c>
    </row>
    <row r="566" spans="1:4" ht="27.75" customHeight="1">
      <c r="A566" s="7" t="s">
        <v>4688</v>
      </c>
      <c r="B566" s="8" t="s">
        <v>4686</v>
      </c>
      <c r="C566" s="8">
        <v>1.93</v>
      </c>
      <c r="D566" s="8">
        <v>0.48</v>
      </c>
    </row>
    <row r="567" spans="1:4" ht="27.75" customHeight="1">
      <c r="A567" s="7" t="s">
        <v>4689</v>
      </c>
      <c r="B567" s="8" t="s">
        <v>4686</v>
      </c>
      <c r="C567" s="8">
        <v>1.93</v>
      </c>
      <c r="D567" s="8">
        <v>0.48</v>
      </c>
    </row>
    <row r="568" spans="1:4" ht="27.75" customHeight="1">
      <c r="A568" s="7" t="s">
        <v>4690</v>
      </c>
      <c r="B568" s="8" t="s">
        <v>4691</v>
      </c>
      <c r="C568" s="8">
        <v>1.98</v>
      </c>
      <c r="D568" s="8">
        <v>1.64</v>
      </c>
    </row>
    <row r="569" spans="1:4" ht="27.75" customHeight="1">
      <c r="A569" s="7" t="s">
        <v>4692</v>
      </c>
      <c r="B569" s="8" t="s">
        <v>4693</v>
      </c>
      <c r="C569" s="8">
        <v>1.68</v>
      </c>
      <c r="D569" s="8">
        <v>1.42</v>
      </c>
    </row>
    <row r="570" spans="1:4" ht="27.75" customHeight="1">
      <c r="A570" s="7" t="s">
        <v>4694</v>
      </c>
      <c r="B570" s="8" t="s">
        <v>4695</v>
      </c>
      <c r="C570" s="8">
        <v>9.1300000000000008</v>
      </c>
      <c r="D570" s="8">
        <v>1.98</v>
      </c>
    </row>
    <row r="571" spans="1:4" ht="27.75" customHeight="1">
      <c r="A571" s="7" t="s">
        <v>4696</v>
      </c>
      <c r="B571" s="8" t="s">
        <v>4695</v>
      </c>
      <c r="C571" s="8">
        <v>9.1300000000000008</v>
      </c>
      <c r="D571" s="8">
        <v>1.98</v>
      </c>
    </row>
    <row r="572" spans="1:4" ht="27.75" customHeight="1">
      <c r="A572" s="7" t="s">
        <v>4697</v>
      </c>
      <c r="B572" s="8" t="s">
        <v>4695</v>
      </c>
      <c r="C572" s="8">
        <v>0</v>
      </c>
      <c r="D572" s="8">
        <v>18.260000000000002</v>
      </c>
    </row>
    <row r="573" spans="1:4" ht="27.75" customHeight="1">
      <c r="A573" s="7" t="s">
        <v>4698</v>
      </c>
      <c r="B573" s="8" t="s">
        <v>4695</v>
      </c>
      <c r="C573" s="8">
        <v>0</v>
      </c>
      <c r="D573" s="8">
        <v>18.260000000000002</v>
      </c>
    </row>
    <row r="574" spans="1:4" ht="27.75" customHeight="1">
      <c r="A574" s="7" t="s">
        <v>4699</v>
      </c>
      <c r="B574" s="8" t="s">
        <v>4700</v>
      </c>
      <c r="C574" s="8">
        <v>2.88</v>
      </c>
      <c r="D574" s="8">
        <v>1.6</v>
      </c>
    </row>
    <row r="575" spans="1:4" ht="27.75" customHeight="1">
      <c r="A575" s="7" t="s">
        <v>4701</v>
      </c>
      <c r="B575" s="8" t="s">
        <v>4700</v>
      </c>
      <c r="C575" s="8">
        <v>2.88</v>
      </c>
      <c r="D575" s="8">
        <v>1.6</v>
      </c>
    </row>
    <row r="576" spans="1:4" ht="27.75" customHeight="1">
      <c r="A576" s="7" t="s">
        <v>4702</v>
      </c>
      <c r="B576" s="8" t="s">
        <v>4703</v>
      </c>
      <c r="C576" s="8">
        <v>2.88</v>
      </c>
      <c r="D576" s="8">
        <v>1.6</v>
      </c>
    </row>
    <row r="577" spans="1:4" ht="27.75" customHeight="1">
      <c r="A577" s="7" t="s">
        <v>4704</v>
      </c>
      <c r="B577" s="8" t="s">
        <v>4703</v>
      </c>
      <c r="C577" s="8">
        <v>2.6</v>
      </c>
      <c r="D577" s="8">
        <v>1.7</v>
      </c>
    </row>
    <row r="578" spans="1:4" ht="27.75" customHeight="1">
      <c r="A578" s="7" t="s">
        <v>4705</v>
      </c>
      <c r="B578" s="8" t="s">
        <v>4703</v>
      </c>
      <c r="C578" s="8">
        <v>2.6</v>
      </c>
      <c r="D578" s="8">
        <v>1.7</v>
      </c>
    </row>
    <row r="579" spans="1:4" ht="27.75" customHeight="1">
      <c r="A579" s="7" t="s">
        <v>4706</v>
      </c>
      <c r="B579" s="8" t="s">
        <v>4703</v>
      </c>
      <c r="C579" s="8">
        <v>0</v>
      </c>
      <c r="D579" s="8">
        <v>4.4800000000000004</v>
      </c>
    </row>
    <row r="580" spans="1:4" ht="27.75" customHeight="1">
      <c r="A580" s="7" t="s">
        <v>4707</v>
      </c>
      <c r="B580" s="8" t="s">
        <v>4708</v>
      </c>
      <c r="C580" s="8">
        <v>1.28</v>
      </c>
      <c r="D580" s="8">
        <v>4.1500000000000004</v>
      </c>
    </row>
    <row r="581" spans="1:4" ht="27.75" customHeight="1">
      <c r="A581" s="7" t="s">
        <v>4709</v>
      </c>
      <c r="B581" s="8" t="s">
        <v>4708</v>
      </c>
      <c r="C581" s="8">
        <v>1.28</v>
      </c>
      <c r="D581" s="8">
        <v>4.1500000000000004</v>
      </c>
    </row>
    <row r="582" spans="1:4" ht="27.75" customHeight="1">
      <c r="A582" s="7" t="s">
        <v>4710</v>
      </c>
      <c r="B582" s="8" t="s">
        <v>4708</v>
      </c>
      <c r="C582" s="8">
        <v>3</v>
      </c>
      <c r="D582" s="8">
        <v>1.36</v>
      </c>
    </row>
    <row r="583" spans="1:4" ht="27.75" customHeight="1">
      <c r="A583" s="7" t="s">
        <v>4711</v>
      </c>
      <c r="B583" s="8" t="s">
        <v>4708</v>
      </c>
      <c r="C583" s="8">
        <v>3</v>
      </c>
      <c r="D583" s="8">
        <v>1.36</v>
      </c>
    </row>
    <row r="584" spans="1:4" ht="27.75" customHeight="1">
      <c r="A584" s="7" t="s">
        <v>4712</v>
      </c>
      <c r="B584" s="8" t="s">
        <v>4713</v>
      </c>
      <c r="C584" s="8">
        <v>0</v>
      </c>
      <c r="D584" s="8">
        <v>19.989999999999998</v>
      </c>
    </row>
    <row r="585" spans="1:4" ht="27.75" customHeight="1">
      <c r="A585" s="7" t="s">
        <v>4714</v>
      </c>
      <c r="B585" s="8" t="s">
        <v>4713</v>
      </c>
      <c r="C585" s="8">
        <v>5.86</v>
      </c>
      <c r="D585" s="8">
        <v>10.98</v>
      </c>
    </row>
    <row r="586" spans="1:4" ht="27.75" customHeight="1">
      <c r="A586" s="7" t="s">
        <v>4715</v>
      </c>
      <c r="B586" s="8" t="s">
        <v>4713</v>
      </c>
      <c r="C586" s="8">
        <v>5.86</v>
      </c>
      <c r="D586" s="8">
        <v>10.98</v>
      </c>
    </row>
    <row r="587" spans="1:4" ht="27.75" customHeight="1">
      <c r="A587" s="7" t="s">
        <v>4716</v>
      </c>
      <c r="B587" s="8" t="s">
        <v>4717</v>
      </c>
      <c r="C587" s="8">
        <v>2.16</v>
      </c>
      <c r="D587" s="8">
        <v>5.66</v>
      </c>
    </row>
    <row r="588" spans="1:4" ht="27.75" customHeight="1">
      <c r="A588" s="7" t="s">
        <v>4718</v>
      </c>
      <c r="B588" s="8" t="s">
        <v>4717</v>
      </c>
      <c r="C588" s="8">
        <v>0</v>
      </c>
      <c r="D588" s="8">
        <v>8.14</v>
      </c>
    </row>
    <row r="589" spans="1:4" ht="27.75" customHeight="1">
      <c r="A589" s="7" t="s">
        <v>4719</v>
      </c>
      <c r="B589" s="8" t="s">
        <v>4720</v>
      </c>
      <c r="C589" s="8">
        <v>0.36</v>
      </c>
      <c r="D589" s="8">
        <v>0.04</v>
      </c>
    </row>
    <row r="590" spans="1:4" ht="27.75" customHeight="1">
      <c r="A590" s="7" t="s">
        <v>4721</v>
      </c>
      <c r="B590" s="8" t="s">
        <v>4722</v>
      </c>
      <c r="C590" s="8">
        <v>8.3699999999999992</v>
      </c>
      <c r="D590" s="8">
        <v>12.11</v>
      </c>
    </row>
    <row r="591" spans="1:4" ht="27.75" customHeight="1">
      <c r="A591" s="7" t="s">
        <v>4723</v>
      </c>
      <c r="B591" s="8" t="s">
        <v>4722</v>
      </c>
      <c r="C591" s="8">
        <v>8.3699999999999992</v>
      </c>
      <c r="D591" s="8">
        <v>12.11</v>
      </c>
    </row>
    <row r="592" spans="1:4" ht="27.75" customHeight="1">
      <c r="A592" s="7" t="s">
        <v>4724</v>
      </c>
      <c r="B592" s="8" t="s">
        <v>4722</v>
      </c>
      <c r="C592" s="8">
        <v>1.26</v>
      </c>
      <c r="D592" s="8">
        <v>18.28</v>
      </c>
    </row>
    <row r="593" spans="1:4" ht="27.75" customHeight="1">
      <c r="A593" s="7" t="s">
        <v>4725</v>
      </c>
      <c r="B593" s="8" t="s">
        <v>4722</v>
      </c>
      <c r="C593" s="8">
        <v>1.26</v>
      </c>
      <c r="D593" s="8">
        <v>18.28</v>
      </c>
    </row>
    <row r="594" spans="1:4" ht="27.75" customHeight="1">
      <c r="A594" s="7" t="s">
        <v>4726</v>
      </c>
      <c r="B594" s="8" t="s">
        <v>4727</v>
      </c>
      <c r="C594" s="8">
        <v>3.13</v>
      </c>
      <c r="D594" s="8">
        <v>5.46</v>
      </c>
    </row>
    <row r="595" spans="1:4" ht="27.75" customHeight="1">
      <c r="A595" s="7" t="s">
        <v>4728</v>
      </c>
      <c r="B595" s="8" t="s">
        <v>4727</v>
      </c>
      <c r="C595" s="8">
        <v>3.13</v>
      </c>
      <c r="D595" s="8">
        <v>5.46</v>
      </c>
    </row>
    <row r="596" spans="1:4" ht="27.75" customHeight="1">
      <c r="A596" s="7" t="s">
        <v>4729</v>
      </c>
      <c r="B596" s="8" t="s">
        <v>4730</v>
      </c>
      <c r="C596" s="8">
        <v>0</v>
      </c>
      <c r="D596" s="8">
        <v>4.42</v>
      </c>
    </row>
    <row r="597" spans="1:4" ht="27.75" customHeight="1">
      <c r="A597" s="7" t="s">
        <v>4731</v>
      </c>
      <c r="B597" s="8" t="s">
        <v>4730</v>
      </c>
      <c r="C597" s="8">
        <v>2.4700000000000002</v>
      </c>
      <c r="D597" s="8">
        <v>2.02</v>
      </c>
    </row>
    <row r="598" spans="1:4" ht="27.75" customHeight="1">
      <c r="A598" s="7" t="s">
        <v>4732</v>
      </c>
      <c r="B598" s="8" t="s">
        <v>4730</v>
      </c>
      <c r="C598" s="8">
        <v>1.48</v>
      </c>
      <c r="D598" s="8">
        <v>0.48</v>
      </c>
    </row>
    <row r="599" spans="1:4" ht="27.75" customHeight="1">
      <c r="A599" s="7" t="s">
        <v>4733</v>
      </c>
      <c r="B599" s="8" t="s">
        <v>4730</v>
      </c>
      <c r="C599" s="8">
        <v>1.48</v>
      </c>
      <c r="D599" s="8">
        <v>0.48</v>
      </c>
    </row>
    <row r="600" spans="1:4" ht="27.75" customHeight="1">
      <c r="A600" s="7" t="s">
        <v>4734</v>
      </c>
      <c r="B600" s="8" t="s">
        <v>4735</v>
      </c>
      <c r="C600" s="8">
        <v>3.85</v>
      </c>
      <c r="D600" s="8">
        <v>12.42</v>
      </c>
    </row>
    <row r="601" spans="1:4" ht="27.75" customHeight="1">
      <c r="A601" s="7" t="s">
        <v>4736</v>
      </c>
      <c r="B601" s="8" t="s">
        <v>4735</v>
      </c>
      <c r="C601" s="8">
        <v>3.85</v>
      </c>
      <c r="D601" s="8">
        <v>12.42</v>
      </c>
    </row>
    <row r="602" spans="1:4" ht="27.75" customHeight="1">
      <c r="A602" s="7" t="s">
        <v>4737</v>
      </c>
      <c r="B602" s="8" t="s">
        <v>4735</v>
      </c>
      <c r="C602" s="8">
        <v>12.33</v>
      </c>
      <c r="D602" s="8">
        <v>0.21</v>
      </c>
    </row>
    <row r="603" spans="1:4" ht="27.75" customHeight="1">
      <c r="A603" s="7" t="s">
        <v>4738</v>
      </c>
      <c r="B603" s="8" t="s">
        <v>4735</v>
      </c>
      <c r="C603" s="8">
        <v>12.33</v>
      </c>
      <c r="D603" s="8">
        <v>0.21</v>
      </c>
    </row>
    <row r="604" spans="1:4" ht="27.75" customHeight="1">
      <c r="A604" s="7" t="s">
        <v>4739</v>
      </c>
      <c r="B604" s="8" t="s">
        <v>4740</v>
      </c>
      <c r="C604" s="8">
        <v>0</v>
      </c>
      <c r="D604" s="8">
        <v>3.74</v>
      </c>
    </row>
    <row r="605" spans="1:4" ht="27.75" customHeight="1">
      <c r="A605" s="7" t="s">
        <v>4741</v>
      </c>
      <c r="B605" s="8" t="s">
        <v>4740</v>
      </c>
      <c r="C605" s="8">
        <v>0</v>
      </c>
      <c r="D605" s="8">
        <v>3.74</v>
      </c>
    </row>
    <row r="606" spans="1:4" ht="27.75" customHeight="1">
      <c r="A606" s="7" t="s">
        <v>4742</v>
      </c>
      <c r="B606" s="8" t="s">
        <v>4743</v>
      </c>
      <c r="C606" s="8">
        <v>0.4</v>
      </c>
      <c r="D606" s="8">
        <v>3.35</v>
      </c>
    </row>
    <row r="607" spans="1:4" ht="27.75" customHeight="1">
      <c r="A607" s="7" t="s">
        <v>4744</v>
      </c>
      <c r="B607" s="8" t="s">
        <v>4740</v>
      </c>
      <c r="C607" s="8">
        <v>-0.22</v>
      </c>
      <c r="D607" s="8">
        <v>2.44</v>
      </c>
    </row>
    <row r="608" spans="1:4" ht="27.75" customHeight="1">
      <c r="A608" s="7" t="s">
        <v>4745</v>
      </c>
      <c r="B608" s="8" t="s">
        <v>4740</v>
      </c>
      <c r="C608" s="8">
        <v>-0.22</v>
      </c>
      <c r="D608" s="8">
        <v>2.44</v>
      </c>
    </row>
    <row r="609" spans="1:4" ht="27.75" customHeight="1">
      <c r="A609" s="7" t="s">
        <v>4746</v>
      </c>
      <c r="B609" s="8" t="s">
        <v>4747</v>
      </c>
      <c r="C609" s="8">
        <v>1.05</v>
      </c>
      <c r="D609" s="8">
        <v>7</v>
      </c>
    </row>
    <row r="610" spans="1:4" ht="27.75" customHeight="1">
      <c r="A610" s="7" t="s">
        <v>4748</v>
      </c>
      <c r="B610" s="8" t="s">
        <v>4747</v>
      </c>
      <c r="C610" s="8">
        <v>1.05</v>
      </c>
      <c r="D610" s="8">
        <v>7</v>
      </c>
    </row>
    <row r="611" spans="1:4" ht="27.75" customHeight="1">
      <c r="A611" s="7" t="s">
        <v>4749</v>
      </c>
      <c r="B611" s="8" t="s">
        <v>4747</v>
      </c>
      <c r="C611" s="8">
        <v>2.64</v>
      </c>
      <c r="D611" s="8">
        <v>4.83</v>
      </c>
    </row>
    <row r="612" spans="1:4" ht="27.75" customHeight="1">
      <c r="A612" s="7" t="s">
        <v>4750</v>
      </c>
      <c r="B612" s="8" t="s">
        <v>4747</v>
      </c>
      <c r="C612" s="8">
        <v>2.64</v>
      </c>
      <c r="D612" s="8">
        <v>4.83</v>
      </c>
    </row>
    <row r="613" spans="1:4" ht="27.75" customHeight="1">
      <c r="A613" s="7" t="s">
        <v>4751</v>
      </c>
      <c r="B613" s="8" t="s">
        <v>4752</v>
      </c>
      <c r="C613" s="8">
        <v>0</v>
      </c>
      <c r="D613" s="8">
        <v>17.2</v>
      </c>
    </row>
    <row r="614" spans="1:4" ht="27.75" customHeight="1">
      <c r="A614" s="7" t="s">
        <v>4753</v>
      </c>
      <c r="B614" s="8" t="s">
        <v>4752</v>
      </c>
      <c r="C614" s="8">
        <v>0</v>
      </c>
      <c r="D614" s="8">
        <v>17.2</v>
      </c>
    </row>
    <row r="615" spans="1:4" ht="27.75" customHeight="1">
      <c r="A615" s="7" t="s">
        <v>4754</v>
      </c>
      <c r="B615" s="8" t="s">
        <v>4752</v>
      </c>
      <c r="C615" s="8">
        <v>9.08</v>
      </c>
      <c r="D615" s="8">
        <v>6.61</v>
      </c>
    </row>
    <row r="616" spans="1:4" ht="27.75" customHeight="1">
      <c r="A616" s="7" t="s">
        <v>4755</v>
      </c>
      <c r="B616" s="8" t="s">
        <v>4752</v>
      </c>
      <c r="C616" s="8">
        <v>9.07</v>
      </c>
      <c r="D616" s="8">
        <v>6.61</v>
      </c>
    </row>
    <row r="617" spans="1:4" ht="27.75" customHeight="1">
      <c r="A617" s="7" t="s">
        <v>4756</v>
      </c>
      <c r="B617" s="8" t="s">
        <v>4757</v>
      </c>
      <c r="C617" s="8">
        <v>0.99</v>
      </c>
      <c r="D617" s="8">
        <v>4.8099999999999996</v>
      </c>
    </row>
    <row r="618" spans="1:4" ht="27.75" customHeight="1">
      <c r="A618" s="7" t="s">
        <v>4758</v>
      </c>
      <c r="B618" s="8" t="s">
        <v>4757</v>
      </c>
      <c r="C618" s="8">
        <v>0.99</v>
      </c>
      <c r="D618" s="8">
        <v>4.8099999999999996</v>
      </c>
    </row>
    <row r="619" spans="1:4" ht="27.75" customHeight="1">
      <c r="A619" s="7" t="s">
        <v>4759</v>
      </c>
      <c r="B619" s="8" t="s">
        <v>4760</v>
      </c>
      <c r="C619" s="8">
        <v>0</v>
      </c>
      <c r="D619" s="8">
        <v>2.62</v>
      </c>
    </row>
    <row r="620" spans="1:4" ht="27.75" customHeight="1">
      <c r="A620" s="7" t="s">
        <v>4761</v>
      </c>
      <c r="B620" s="8" t="s">
        <v>4760</v>
      </c>
      <c r="C620" s="8">
        <v>0</v>
      </c>
      <c r="D620" s="8">
        <v>0</v>
      </c>
    </row>
    <row r="621" spans="1:4" ht="27.75" customHeight="1">
      <c r="A621" s="7" t="s">
        <v>4762</v>
      </c>
      <c r="B621" s="8" t="s">
        <v>4763</v>
      </c>
      <c r="C621" s="8">
        <v>0</v>
      </c>
      <c r="D621" s="8">
        <v>2.65</v>
      </c>
    </row>
    <row r="622" spans="1:4" ht="27.75" customHeight="1">
      <c r="A622" s="7" t="s">
        <v>4764</v>
      </c>
      <c r="B622" s="8" t="s">
        <v>4765</v>
      </c>
      <c r="C622" s="8">
        <v>6.72</v>
      </c>
      <c r="D622" s="8">
        <v>7.09</v>
      </c>
    </row>
    <row r="623" spans="1:4" ht="27.75" customHeight="1">
      <c r="A623" s="7" t="s">
        <v>4766</v>
      </c>
      <c r="B623" s="8" t="s">
        <v>4765</v>
      </c>
      <c r="C623" s="8">
        <v>6.72</v>
      </c>
      <c r="D623" s="8">
        <v>7.09</v>
      </c>
    </row>
    <row r="624" spans="1:4" ht="27.75" customHeight="1">
      <c r="A624" s="7" t="s">
        <v>4767</v>
      </c>
      <c r="B624" s="8" t="s">
        <v>4765</v>
      </c>
      <c r="C624" s="8">
        <v>1.71</v>
      </c>
      <c r="D624" s="8">
        <v>8.35</v>
      </c>
    </row>
    <row r="625" spans="1:4" ht="27.75" customHeight="1">
      <c r="A625" s="7" t="s">
        <v>4768</v>
      </c>
      <c r="B625" s="8" t="s">
        <v>4765</v>
      </c>
      <c r="C625" s="8">
        <v>0</v>
      </c>
      <c r="D625" s="8">
        <v>16.399999999999999</v>
      </c>
    </row>
    <row r="626" spans="1:4" ht="27.75" customHeight="1">
      <c r="A626" s="7" t="s">
        <v>4769</v>
      </c>
      <c r="B626" s="8" t="s">
        <v>4770</v>
      </c>
      <c r="C626" s="8">
        <v>1</v>
      </c>
      <c r="D626" s="8">
        <v>2.4900000000000002</v>
      </c>
    </row>
    <row r="627" spans="1:4" ht="27.75" customHeight="1">
      <c r="A627" s="7" t="s">
        <v>4771</v>
      </c>
      <c r="B627" s="8" t="s">
        <v>4770</v>
      </c>
      <c r="C627" s="8">
        <v>1</v>
      </c>
      <c r="D627" s="8">
        <v>2.4900000000000002</v>
      </c>
    </row>
    <row r="628" spans="1:4" ht="27.75" customHeight="1">
      <c r="A628" s="7" t="s">
        <v>4772</v>
      </c>
      <c r="B628" s="8" t="s">
        <v>4770</v>
      </c>
      <c r="C628" s="8">
        <v>4</v>
      </c>
      <c r="D628" s="8">
        <v>3.19</v>
      </c>
    </row>
    <row r="629" spans="1:4" ht="27.75" customHeight="1">
      <c r="A629" s="7" t="s">
        <v>4773</v>
      </c>
      <c r="B629" s="8" t="s">
        <v>4770</v>
      </c>
      <c r="C629" s="8">
        <v>4</v>
      </c>
      <c r="D629" s="8">
        <v>3.19</v>
      </c>
    </row>
    <row r="630" spans="1:4" ht="27.75" customHeight="1">
      <c r="A630" s="7" t="s">
        <v>4774</v>
      </c>
      <c r="B630" s="8" t="s">
        <v>4775</v>
      </c>
      <c r="C630" s="8">
        <v>3.1</v>
      </c>
      <c r="D630" s="8">
        <v>4.87</v>
      </c>
    </row>
    <row r="631" spans="1:4" ht="27.75" customHeight="1">
      <c r="A631" s="7" t="s">
        <v>4776</v>
      </c>
      <c r="B631" s="8" t="s">
        <v>4775</v>
      </c>
      <c r="C631" s="8">
        <v>3.11</v>
      </c>
      <c r="D631" s="8">
        <v>4.87</v>
      </c>
    </row>
    <row r="632" spans="1:4" ht="27.75" customHeight="1">
      <c r="A632" s="7" t="s">
        <v>4777</v>
      </c>
      <c r="B632" s="8" t="s">
        <v>4775</v>
      </c>
      <c r="C632" s="8">
        <v>1.17</v>
      </c>
      <c r="D632" s="8">
        <v>6.29</v>
      </c>
    </row>
    <row r="633" spans="1:4" ht="27.75" customHeight="1">
      <c r="A633" s="7" t="s">
        <v>4778</v>
      </c>
      <c r="B633" s="8" t="s">
        <v>4775</v>
      </c>
      <c r="C633" s="8">
        <v>0</v>
      </c>
      <c r="D633" s="8">
        <v>9.2799999999999994</v>
      </c>
    </row>
    <row r="634" spans="1:4" ht="27.75" customHeight="1">
      <c r="A634" s="7" t="s">
        <v>4779</v>
      </c>
      <c r="B634" s="8" t="s">
        <v>4780</v>
      </c>
      <c r="C634" s="8">
        <v>3.24</v>
      </c>
      <c r="D634" s="8">
        <v>2.2999999999999998</v>
      </c>
    </row>
    <row r="635" spans="1:4" ht="27.75" customHeight="1">
      <c r="A635" s="7" t="s">
        <v>4781</v>
      </c>
      <c r="B635" s="8" t="s">
        <v>4780</v>
      </c>
      <c r="C635" s="8">
        <v>5.91</v>
      </c>
      <c r="D635" s="8">
        <v>0.13</v>
      </c>
    </row>
    <row r="636" spans="1:4" ht="27.75" customHeight="1">
      <c r="A636" s="7" t="s">
        <v>4782</v>
      </c>
      <c r="B636" s="8" t="s">
        <v>4780</v>
      </c>
      <c r="C636" s="8">
        <v>3.77</v>
      </c>
      <c r="D636" s="8">
        <v>5.13</v>
      </c>
    </row>
    <row r="637" spans="1:4" ht="27.75" customHeight="1">
      <c r="A637" s="7" t="s">
        <v>4783</v>
      </c>
      <c r="B637" s="8" t="s">
        <v>4780</v>
      </c>
      <c r="C637" s="8">
        <v>3.77</v>
      </c>
      <c r="D637" s="8">
        <v>5.13</v>
      </c>
    </row>
    <row r="638" spans="1:4" ht="27.75" customHeight="1">
      <c r="A638" s="7" t="s">
        <v>4784</v>
      </c>
      <c r="B638" s="8" t="s">
        <v>4785</v>
      </c>
      <c r="C638" s="8">
        <v>4.78</v>
      </c>
      <c r="D638" s="8">
        <v>0.06</v>
      </c>
    </row>
    <row r="639" spans="1:4" ht="27.75" customHeight="1">
      <c r="A639" s="7" t="s">
        <v>4786</v>
      </c>
      <c r="B639" s="8" t="s">
        <v>4785</v>
      </c>
      <c r="C639" s="8">
        <v>4.7699999999999996</v>
      </c>
      <c r="D639" s="8">
        <v>0.06</v>
      </c>
    </row>
    <row r="640" spans="1:4" ht="27.75" customHeight="1">
      <c r="A640" s="7" t="s">
        <v>4787</v>
      </c>
      <c r="B640" s="8" t="s">
        <v>4785</v>
      </c>
      <c r="C640" s="8">
        <v>0</v>
      </c>
      <c r="D640" s="8">
        <v>8.73</v>
      </c>
    </row>
    <row r="641" spans="1:4" ht="27.75" customHeight="1">
      <c r="A641" s="7" t="s">
        <v>4788</v>
      </c>
      <c r="B641" s="8" t="s">
        <v>4785</v>
      </c>
      <c r="C641" s="8">
        <v>3.46</v>
      </c>
      <c r="D641" s="8">
        <v>4.83</v>
      </c>
    </row>
    <row r="642" spans="1:4" ht="27.75" customHeight="1">
      <c r="A642" s="7" t="s">
        <v>4789</v>
      </c>
      <c r="B642" s="8" t="s">
        <v>4790</v>
      </c>
      <c r="C642" s="8">
        <v>0</v>
      </c>
      <c r="D642" s="8">
        <v>9.2100000000000009</v>
      </c>
    </row>
    <row r="643" spans="1:4" ht="27.75" customHeight="1">
      <c r="A643" s="7" t="s">
        <v>4791</v>
      </c>
      <c r="B643" s="8" t="s">
        <v>4790</v>
      </c>
      <c r="C643" s="8">
        <v>1.49</v>
      </c>
      <c r="D643" s="8">
        <v>5.75</v>
      </c>
    </row>
    <row r="644" spans="1:4" ht="27.75" customHeight="1">
      <c r="A644" s="7" t="s">
        <v>4792</v>
      </c>
      <c r="B644" s="8" t="s">
        <v>4793</v>
      </c>
      <c r="C644" s="8">
        <v>0.03</v>
      </c>
      <c r="D644" s="8">
        <v>12.85</v>
      </c>
    </row>
    <row r="645" spans="1:4" ht="27.75" customHeight="1">
      <c r="A645" s="7" t="s">
        <v>4794</v>
      </c>
      <c r="B645" s="8" t="s">
        <v>4793</v>
      </c>
      <c r="C645" s="8">
        <v>10.38</v>
      </c>
      <c r="D645" s="8">
        <v>3.28</v>
      </c>
    </row>
    <row r="646" spans="1:4" ht="27.75" customHeight="1">
      <c r="A646" s="7" t="s">
        <v>4795</v>
      </c>
      <c r="B646" s="8" t="s">
        <v>4796</v>
      </c>
      <c r="C646" s="8">
        <v>2.5099999999999998</v>
      </c>
      <c r="D646" s="8">
        <v>1.72</v>
      </c>
    </row>
    <row r="647" spans="1:4" ht="27.75" customHeight="1">
      <c r="A647" s="7" t="s">
        <v>4797</v>
      </c>
      <c r="B647" s="8" t="s">
        <v>4798</v>
      </c>
      <c r="C647" s="8">
        <v>2.2400000000000002</v>
      </c>
      <c r="D647" s="8">
        <v>1.5</v>
      </c>
    </row>
    <row r="648" spans="1:4" ht="27.75" customHeight="1">
      <c r="A648" s="7" t="s">
        <v>4799</v>
      </c>
      <c r="B648" s="8" t="s">
        <v>4800</v>
      </c>
      <c r="C648" s="8">
        <v>0</v>
      </c>
      <c r="D648" s="8">
        <v>4.8099999999999996</v>
      </c>
    </row>
    <row r="649" spans="1:4" ht="27.75" customHeight="1">
      <c r="A649" s="7" t="s">
        <v>4801</v>
      </c>
      <c r="B649" s="8" t="s">
        <v>4800</v>
      </c>
      <c r="C649" s="8">
        <v>0.56000000000000005</v>
      </c>
      <c r="D649" s="8">
        <v>4</v>
      </c>
    </row>
    <row r="650" spans="1:4" ht="27.75" customHeight="1">
      <c r="A650" s="7" t="s">
        <v>4802</v>
      </c>
      <c r="B650" s="8" t="s">
        <v>4800</v>
      </c>
      <c r="C650" s="8">
        <v>3.77</v>
      </c>
      <c r="D650" s="8">
        <v>0.46</v>
      </c>
    </row>
    <row r="651" spans="1:4" ht="27.75" customHeight="1">
      <c r="A651" s="7" t="s">
        <v>4803</v>
      </c>
      <c r="B651" s="8" t="s">
        <v>4800</v>
      </c>
      <c r="C651" s="8">
        <v>3.77</v>
      </c>
      <c r="D651" s="8">
        <v>0.46</v>
      </c>
    </row>
    <row r="652" spans="1:4" ht="27.75" customHeight="1">
      <c r="A652" s="7" t="s">
        <v>4804</v>
      </c>
      <c r="B652" s="8" t="s">
        <v>4805</v>
      </c>
      <c r="C652" s="8">
        <v>1.05</v>
      </c>
      <c r="D652" s="8">
        <v>1.64</v>
      </c>
    </row>
    <row r="653" spans="1:4" ht="27.75" customHeight="1">
      <c r="A653" s="7" t="s">
        <v>4806</v>
      </c>
      <c r="B653" s="8" t="s">
        <v>4805</v>
      </c>
      <c r="C653" s="8">
        <v>1.05</v>
      </c>
      <c r="D653" s="8">
        <v>1.64</v>
      </c>
    </row>
    <row r="654" spans="1:4" ht="27.75" customHeight="1">
      <c r="A654" s="7" t="s">
        <v>4807</v>
      </c>
      <c r="B654" s="8" t="s">
        <v>4805</v>
      </c>
      <c r="C654" s="8">
        <v>1.05</v>
      </c>
      <c r="D654" s="8">
        <v>1.64</v>
      </c>
    </row>
    <row r="655" spans="1:4" ht="27.75" customHeight="1">
      <c r="A655" s="7" t="s">
        <v>4808</v>
      </c>
      <c r="B655" s="8" t="s">
        <v>4805</v>
      </c>
      <c r="C655" s="8">
        <v>2.29</v>
      </c>
      <c r="D655" s="8">
        <v>2.75</v>
      </c>
    </row>
    <row r="656" spans="1:4" ht="27.75" customHeight="1">
      <c r="A656" s="7" t="s">
        <v>4809</v>
      </c>
      <c r="B656" s="8" t="s">
        <v>4805</v>
      </c>
      <c r="C656" s="8">
        <v>2.29</v>
      </c>
      <c r="D656" s="8">
        <v>2.75</v>
      </c>
    </row>
    <row r="657" spans="1:4" ht="27.75" customHeight="1">
      <c r="A657" s="7" t="s">
        <v>4810</v>
      </c>
      <c r="B657" s="8" t="s">
        <v>4811</v>
      </c>
      <c r="C657" s="8">
        <v>0</v>
      </c>
      <c r="D657" s="8">
        <v>0</v>
      </c>
    </row>
    <row r="658" spans="1:4" ht="27.75" customHeight="1">
      <c r="A658" s="7" t="s">
        <v>4812</v>
      </c>
      <c r="B658" s="8" t="s">
        <v>4811</v>
      </c>
      <c r="C658" s="8">
        <v>0</v>
      </c>
      <c r="D658" s="8">
        <v>0</v>
      </c>
    </row>
    <row r="659" spans="1:4" ht="27.75" customHeight="1">
      <c r="A659" s="7" t="s">
        <v>4813</v>
      </c>
      <c r="B659" s="8" t="s">
        <v>4811</v>
      </c>
      <c r="C659" s="8">
        <v>0</v>
      </c>
      <c r="D659" s="8">
        <v>0</v>
      </c>
    </row>
    <row r="660" spans="1:4" ht="27.75" customHeight="1">
      <c r="A660" s="7" t="s">
        <v>4814</v>
      </c>
      <c r="B660" s="8" t="s">
        <v>4811</v>
      </c>
      <c r="C660" s="8">
        <v>0</v>
      </c>
      <c r="D660" s="8">
        <v>0</v>
      </c>
    </row>
    <row r="661" spans="1:4" ht="27.75" customHeight="1">
      <c r="A661" s="7" t="s">
        <v>4815</v>
      </c>
      <c r="B661" s="8" t="s">
        <v>4816</v>
      </c>
      <c r="C661" s="8">
        <v>0</v>
      </c>
      <c r="D661" s="8">
        <v>2.2000000000000002</v>
      </c>
    </row>
    <row r="662" spans="1:4" ht="27.75" customHeight="1">
      <c r="A662" s="7" t="s">
        <v>4817</v>
      </c>
      <c r="B662" s="8" t="s">
        <v>4816</v>
      </c>
      <c r="C662" s="8">
        <v>1.0900000000000001</v>
      </c>
      <c r="D662" s="8">
        <v>1.18</v>
      </c>
    </row>
    <row r="663" spans="1:4" ht="27.75" customHeight="1">
      <c r="A663" s="7" t="s">
        <v>4818</v>
      </c>
      <c r="B663" s="8" t="s">
        <v>4819</v>
      </c>
      <c r="C663" s="8">
        <v>0</v>
      </c>
      <c r="D663" s="8">
        <v>4.87</v>
      </c>
    </row>
    <row r="664" spans="1:4" ht="27.75" customHeight="1">
      <c r="A664" s="7" t="s">
        <v>4820</v>
      </c>
      <c r="B664" s="8" t="s">
        <v>4819</v>
      </c>
      <c r="C664" s="8">
        <v>1.32</v>
      </c>
      <c r="D664" s="8">
        <v>3.14</v>
      </c>
    </row>
    <row r="665" spans="1:4" ht="27.75" customHeight="1">
      <c r="A665" s="7" t="s">
        <v>4821</v>
      </c>
      <c r="B665" s="8" t="s">
        <v>4822</v>
      </c>
      <c r="C665" s="8">
        <v>2.5299999999999998</v>
      </c>
      <c r="D665" s="8">
        <v>5.07</v>
      </c>
    </row>
    <row r="666" spans="1:4" ht="27.75" customHeight="1">
      <c r="A666" s="7" t="s">
        <v>4823</v>
      </c>
      <c r="B666" s="8" t="s">
        <v>4822</v>
      </c>
      <c r="C666" s="8">
        <v>2.5299999999999998</v>
      </c>
      <c r="D666" s="8">
        <v>5.07</v>
      </c>
    </row>
    <row r="667" spans="1:4" ht="27.75" customHeight="1">
      <c r="A667" s="7" t="s">
        <v>4824</v>
      </c>
      <c r="B667" s="8" t="s">
        <v>4825</v>
      </c>
      <c r="C667" s="8">
        <v>0</v>
      </c>
      <c r="D667" s="8">
        <v>5.74</v>
      </c>
    </row>
    <row r="668" spans="1:4" ht="27.75" customHeight="1">
      <c r="A668" s="7" t="s">
        <v>4826</v>
      </c>
      <c r="B668" s="8" t="s">
        <v>4825</v>
      </c>
      <c r="C668" s="8">
        <v>2.02</v>
      </c>
      <c r="D668" s="8">
        <v>3.36</v>
      </c>
    </row>
    <row r="669" spans="1:4" ht="27.75" customHeight="1">
      <c r="A669" s="7" t="s">
        <v>4827</v>
      </c>
      <c r="B669" s="8" t="s">
        <v>4825</v>
      </c>
      <c r="C669" s="8">
        <v>2.73</v>
      </c>
      <c r="D669" s="8">
        <v>0.98</v>
      </c>
    </row>
    <row r="670" spans="1:4" ht="27.75" customHeight="1">
      <c r="A670" s="7" t="s">
        <v>4828</v>
      </c>
      <c r="B670" s="8" t="s">
        <v>4825</v>
      </c>
      <c r="C670" s="8">
        <v>3.29</v>
      </c>
      <c r="D670" s="8">
        <v>0.04</v>
      </c>
    </row>
    <row r="671" spans="1:4" ht="27.75" customHeight="1">
      <c r="A671" s="7" t="s">
        <v>4829</v>
      </c>
      <c r="B671" s="8" t="s">
        <v>4825</v>
      </c>
      <c r="C671" s="8">
        <v>3.3</v>
      </c>
      <c r="D671" s="8">
        <v>0.04</v>
      </c>
    </row>
    <row r="672" spans="1:4" ht="27.75" customHeight="1">
      <c r="A672" s="7" t="s">
        <v>4830</v>
      </c>
      <c r="B672" s="8" t="s">
        <v>4831</v>
      </c>
      <c r="C672" s="8">
        <v>0.76</v>
      </c>
      <c r="D672" s="8">
        <v>10.85</v>
      </c>
    </row>
    <row r="673" spans="1:4" ht="27.75" customHeight="1">
      <c r="A673" s="7" t="s">
        <v>4832</v>
      </c>
      <c r="B673" s="8" t="s">
        <v>4833</v>
      </c>
      <c r="C673" s="8">
        <v>0.76</v>
      </c>
      <c r="D673" s="8">
        <v>10.85</v>
      </c>
    </row>
    <row r="674" spans="1:4" ht="27.75" customHeight="1">
      <c r="A674" s="7" t="s">
        <v>4834</v>
      </c>
      <c r="B674" s="8" t="s">
        <v>4835</v>
      </c>
      <c r="C674" s="8">
        <v>3.79</v>
      </c>
      <c r="D674" s="8">
        <v>5.31</v>
      </c>
    </row>
    <row r="675" spans="1:4" ht="27.75" customHeight="1">
      <c r="A675" s="7" t="s">
        <v>4836</v>
      </c>
      <c r="B675" s="8" t="s">
        <v>4835</v>
      </c>
      <c r="C675" s="8">
        <v>0</v>
      </c>
      <c r="D675" s="8">
        <v>10.62</v>
      </c>
    </row>
    <row r="676" spans="1:4" ht="27.75" customHeight="1">
      <c r="A676" s="7" t="s">
        <v>4837</v>
      </c>
      <c r="B676" s="8" t="s">
        <v>4835</v>
      </c>
      <c r="C676" s="8">
        <v>3.79</v>
      </c>
      <c r="D676" s="8">
        <v>5.31</v>
      </c>
    </row>
    <row r="677" spans="1:4" ht="27.75" customHeight="1">
      <c r="A677" s="7" t="s">
        <v>4838</v>
      </c>
      <c r="B677" s="8" t="s">
        <v>4835</v>
      </c>
      <c r="C677" s="8">
        <v>4.84</v>
      </c>
      <c r="D677" s="8">
        <v>1.36</v>
      </c>
    </row>
    <row r="678" spans="1:4" ht="27.75" customHeight="1">
      <c r="A678" s="7" t="s">
        <v>4839</v>
      </c>
      <c r="B678" s="8" t="s">
        <v>4835</v>
      </c>
      <c r="C678" s="8">
        <v>4.84</v>
      </c>
      <c r="D678" s="8">
        <v>1.36</v>
      </c>
    </row>
    <row r="679" spans="1:4" ht="27.75" customHeight="1">
      <c r="A679" s="7" t="s">
        <v>4840</v>
      </c>
      <c r="B679" s="8" t="s">
        <v>4841</v>
      </c>
      <c r="C679" s="8">
        <v>9</v>
      </c>
      <c r="D679" s="8">
        <v>0.63</v>
      </c>
    </row>
    <row r="680" spans="1:4" ht="27.75" customHeight="1">
      <c r="A680" s="7" t="s">
        <v>4842</v>
      </c>
      <c r="B680" s="8" t="s">
        <v>4841</v>
      </c>
      <c r="C680" s="8">
        <v>0</v>
      </c>
      <c r="D680" s="8">
        <v>10.52</v>
      </c>
    </row>
    <row r="681" spans="1:4" ht="27.75" customHeight="1">
      <c r="A681" s="7" t="s">
        <v>4843</v>
      </c>
      <c r="B681" s="8" t="s">
        <v>4841</v>
      </c>
      <c r="C681" s="8">
        <v>0.68</v>
      </c>
      <c r="D681" s="8">
        <v>5.2</v>
      </c>
    </row>
    <row r="682" spans="1:4" ht="27.75" customHeight="1">
      <c r="A682" s="7" t="s">
        <v>4844</v>
      </c>
      <c r="B682" s="8" t="s">
        <v>4845</v>
      </c>
      <c r="C682" s="8">
        <v>2.54</v>
      </c>
      <c r="D682" s="8">
        <v>2.08</v>
      </c>
    </row>
    <row r="683" spans="1:4" ht="27.75" customHeight="1">
      <c r="A683" s="7" t="s">
        <v>4846</v>
      </c>
      <c r="B683" s="8" t="s">
        <v>4845</v>
      </c>
      <c r="C683" s="8">
        <v>2.54</v>
      </c>
      <c r="D683" s="8">
        <v>2.08</v>
      </c>
    </row>
    <row r="684" spans="1:4" ht="27.75" customHeight="1">
      <c r="A684" s="7" t="s">
        <v>4847</v>
      </c>
      <c r="B684" s="8" t="s">
        <v>4848</v>
      </c>
      <c r="C684" s="8">
        <v>5</v>
      </c>
      <c r="D684" s="8">
        <v>13.01</v>
      </c>
    </row>
    <row r="685" spans="1:4" ht="27.75" customHeight="1">
      <c r="A685" s="7" t="s">
        <v>4849</v>
      </c>
      <c r="B685" s="8" t="s">
        <v>4848</v>
      </c>
      <c r="C685" s="8">
        <v>5</v>
      </c>
      <c r="D685" s="8">
        <v>13.01</v>
      </c>
    </row>
    <row r="686" spans="1:4" ht="27.75" customHeight="1">
      <c r="A686" s="7" t="s">
        <v>4850</v>
      </c>
      <c r="B686" s="8" t="s">
        <v>4851</v>
      </c>
      <c r="C686" s="8">
        <v>11.84</v>
      </c>
      <c r="D686" s="8">
        <v>7.17</v>
      </c>
    </row>
    <row r="687" spans="1:4" ht="27.75" customHeight="1">
      <c r="A687" s="7" t="s">
        <v>4852</v>
      </c>
      <c r="B687" s="8" t="s">
        <v>4851</v>
      </c>
      <c r="C687" s="8">
        <v>11.84</v>
      </c>
      <c r="D687" s="8">
        <v>7.17</v>
      </c>
    </row>
    <row r="688" spans="1:4" ht="27.75" customHeight="1">
      <c r="A688" s="7" t="s">
        <v>4853</v>
      </c>
      <c r="B688" s="8" t="s">
        <v>4854</v>
      </c>
      <c r="C688" s="8">
        <v>1.77</v>
      </c>
      <c r="D688" s="8">
        <v>0.63</v>
      </c>
    </row>
    <row r="689" spans="1:4" ht="27.75" customHeight="1">
      <c r="A689" s="7" t="s">
        <v>4855</v>
      </c>
      <c r="B689" s="8" t="s">
        <v>4856</v>
      </c>
      <c r="C689" s="8">
        <v>0</v>
      </c>
      <c r="D689" s="8">
        <v>11.56</v>
      </c>
    </row>
    <row r="690" spans="1:4" ht="27.75" customHeight="1">
      <c r="A690" s="7" t="s">
        <v>4857</v>
      </c>
      <c r="B690" s="8" t="s">
        <v>4856</v>
      </c>
      <c r="C690" s="8">
        <v>4.3899999999999997</v>
      </c>
      <c r="D690" s="8">
        <v>5.53</v>
      </c>
    </row>
    <row r="691" spans="1:4" ht="27.75" customHeight="1">
      <c r="A691" s="7" t="s">
        <v>4858</v>
      </c>
      <c r="B691" s="8" t="s">
        <v>4856</v>
      </c>
      <c r="C691" s="8">
        <v>4.1100000000000003</v>
      </c>
      <c r="D691" s="8">
        <v>2.2799999999999998</v>
      </c>
    </row>
    <row r="692" spans="1:4" ht="27.75" customHeight="1">
      <c r="A692" s="7" t="s">
        <v>4859</v>
      </c>
      <c r="B692" s="8" t="s">
        <v>4856</v>
      </c>
      <c r="C692" s="8">
        <v>4.1100000000000003</v>
      </c>
      <c r="D692" s="8">
        <v>2.2799999999999998</v>
      </c>
    </row>
    <row r="693" spans="1:4" ht="27.75" customHeight="1">
      <c r="A693" s="7" t="s">
        <v>4860</v>
      </c>
      <c r="B693" s="8" t="s">
        <v>4861</v>
      </c>
      <c r="C693" s="8">
        <v>0</v>
      </c>
      <c r="D693" s="8">
        <v>0</v>
      </c>
    </row>
    <row r="694" spans="1:4" ht="27.75" customHeight="1">
      <c r="A694" s="7" t="s">
        <v>4862</v>
      </c>
      <c r="B694" s="8" t="s">
        <v>4863</v>
      </c>
      <c r="C694" s="8">
        <v>2.17</v>
      </c>
      <c r="D694" s="8">
        <v>1.59</v>
      </c>
    </row>
    <row r="695" spans="1:4" ht="27.75" customHeight="1">
      <c r="A695" s="7" t="s">
        <v>4864</v>
      </c>
      <c r="B695" s="8" t="s">
        <v>4863</v>
      </c>
      <c r="C695" s="8">
        <v>2.17</v>
      </c>
      <c r="D695" s="8">
        <v>1.59</v>
      </c>
    </row>
    <row r="696" spans="1:4" ht="27.75" customHeight="1">
      <c r="A696" s="7" t="s">
        <v>4865</v>
      </c>
      <c r="B696" s="8" t="s">
        <v>4866</v>
      </c>
      <c r="C696" s="8">
        <v>3.2</v>
      </c>
      <c r="D696" s="8">
        <v>1.66</v>
      </c>
    </row>
    <row r="697" spans="1:4" ht="27.75" customHeight="1">
      <c r="A697" s="7" t="s">
        <v>4867</v>
      </c>
      <c r="B697" s="8" t="s">
        <v>4866</v>
      </c>
      <c r="C697" s="8">
        <v>3.2</v>
      </c>
      <c r="D697" s="8">
        <v>1.66</v>
      </c>
    </row>
    <row r="698" spans="1:4" ht="27.75" customHeight="1">
      <c r="A698" s="7" t="s">
        <v>4868</v>
      </c>
      <c r="B698" s="8" t="s">
        <v>4866</v>
      </c>
      <c r="C698" s="8">
        <v>0</v>
      </c>
      <c r="D698" s="8">
        <v>8.39</v>
      </c>
    </row>
    <row r="699" spans="1:4" ht="27.75" customHeight="1">
      <c r="A699" s="7" t="s">
        <v>4869</v>
      </c>
      <c r="B699" s="8" t="s">
        <v>4866</v>
      </c>
      <c r="C699" s="8">
        <v>3.4</v>
      </c>
      <c r="D699" s="8">
        <v>4.8600000000000003</v>
      </c>
    </row>
    <row r="700" spans="1:4" ht="27.75" customHeight="1">
      <c r="A700" s="7" t="s">
        <v>4870</v>
      </c>
      <c r="B700" s="8" t="s">
        <v>4871</v>
      </c>
      <c r="C700" s="8">
        <v>0</v>
      </c>
      <c r="D700" s="8">
        <v>7.69</v>
      </c>
    </row>
    <row r="701" spans="1:4" ht="27.75" customHeight="1">
      <c r="A701" s="7" t="s">
        <v>4872</v>
      </c>
      <c r="B701" s="8" t="s">
        <v>4873</v>
      </c>
      <c r="C701" s="8">
        <v>0.51</v>
      </c>
      <c r="D701" s="8">
        <v>7.21</v>
      </c>
    </row>
    <row r="702" spans="1:4" ht="27.75" customHeight="1">
      <c r="A702" s="7" t="s">
        <v>4874</v>
      </c>
      <c r="B702" s="8" t="s">
        <v>4875</v>
      </c>
      <c r="C702" s="8">
        <v>-0.77</v>
      </c>
      <c r="D702" s="8">
        <v>-0.02</v>
      </c>
    </row>
    <row r="703" spans="1:4" ht="27.75" customHeight="1">
      <c r="A703" s="7" t="s">
        <v>4876</v>
      </c>
      <c r="B703" s="8" t="s">
        <v>4875</v>
      </c>
      <c r="C703" s="8">
        <v>-0.77</v>
      </c>
      <c r="D703" s="8">
        <v>-0.02</v>
      </c>
    </row>
    <row r="704" spans="1:4" ht="27.75" customHeight="1">
      <c r="A704" s="7" t="s">
        <v>4877</v>
      </c>
      <c r="B704" s="8" t="s">
        <v>4878</v>
      </c>
      <c r="C704" s="8">
        <v>0.8</v>
      </c>
      <c r="D704" s="8">
        <v>0.48</v>
      </c>
    </row>
    <row r="705" spans="1:4" ht="27.75" customHeight="1">
      <c r="A705" s="7" t="s">
        <v>4879</v>
      </c>
      <c r="B705" s="8" t="s">
        <v>4878</v>
      </c>
      <c r="C705" s="8">
        <v>0.8</v>
      </c>
      <c r="D705" s="8">
        <v>0.48</v>
      </c>
    </row>
    <row r="706" spans="1:4" ht="27.75" customHeight="1">
      <c r="A706" s="7" t="s">
        <v>4880</v>
      </c>
      <c r="B706" s="8" t="s">
        <v>4878</v>
      </c>
      <c r="C706" s="8">
        <v>2.42</v>
      </c>
      <c r="D706" s="8">
        <v>2.2200000000000002</v>
      </c>
    </row>
    <row r="707" spans="1:4" ht="27.75" customHeight="1">
      <c r="A707" s="7" t="s">
        <v>4881</v>
      </c>
      <c r="B707" s="8" t="s">
        <v>4878</v>
      </c>
      <c r="C707" s="8">
        <v>0</v>
      </c>
      <c r="D707" s="8">
        <v>4.6399999999999997</v>
      </c>
    </row>
    <row r="708" spans="1:4" ht="27.75" customHeight="1">
      <c r="A708" s="7" t="s">
        <v>4882</v>
      </c>
      <c r="B708" s="8" t="s">
        <v>4883</v>
      </c>
      <c r="C708" s="8">
        <v>0.8</v>
      </c>
      <c r="D708" s="8">
        <v>0.48</v>
      </c>
    </row>
    <row r="709" spans="1:4" ht="27.75" customHeight="1">
      <c r="A709" s="7" t="s">
        <v>4884</v>
      </c>
      <c r="B709" s="8" t="s">
        <v>4885</v>
      </c>
      <c r="C709" s="8">
        <v>0.83</v>
      </c>
      <c r="D709" s="8">
        <v>0.5</v>
      </c>
    </row>
    <row r="710" spans="1:4" ht="27.75" customHeight="1">
      <c r="A710" s="7" t="s">
        <v>4886</v>
      </c>
      <c r="B710" s="8" t="s">
        <v>4887</v>
      </c>
      <c r="C710" s="8">
        <v>1.03</v>
      </c>
      <c r="D710" s="8">
        <v>6.34</v>
      </c>
    </row>
    <row r="711" spans="1:4" ht="27.75" customHeight="1">
      <c r="A711" s="7" t="s">
        <v>4888</v>
      </c>
      <c r="B711" s="8" t="s">
        <v>4887</v>
      </c>
      <c r="C711" s="8">
        <v>1.03</v>
      </c>
      <c r="D711" s="8">
        <v>6.34</v>
      </c>
    </row>
    <row r="712" spans="1:4" ht="27.75" customHeight="1">
      <c r="A712" s="7" t="s">
        <v>4889</v>
      </c>
      <c r="B712" s="8" t="s">
        <v>4890</v>
      </c>
      <c r="C712" s="8">
        <v>0.95</v>
      </c>
      <c r="D712" s="8">
        <v>3.37</v>
      </c>
    </row>
    <row r="713" spans="1:4" ht="27.75" customHeight="1">
      <c r="A713" s="7" t="s">
        <v>4891</v>
      </c>
      <c r="B713" s="8" t="s">
        <v>4892</v>
      </c>
      <c r="C713" s="8">
        <v>0.99</v>
      </c>
      <c r="D713" s="8">
        <v>3.16</v>
      </c>
    </row>
    <row r="714" spans="1:4" ht="27.75" customHeight="1">
      <c r="A714" s="7" t="s">
        <v>4893</v>
      </c>
      <c r="B714" s="8" t="s">
        <v>4894</v>
      </c>
      <c r="C714" s="8">
        <v>0</v>
      </c>
      <c r="D714" s="8">
        <v>1.37</v>
      </c>
    </row>
    <row r="715" spans="1:4" ht="27.75" customHeight="1">
      <c r="A715" s="7" t="s">
        <v>4895</v>
      </c>
      <c r="B715" s="8" t="s">
        <v>4894</v>
      </c>
      <c r="C715" s="8">
        <v>0</v>
      </c>
      <c r="D715" s="8">
        <v>1.37</v>
      </c>
    </row>
    <row r="716" spans="1:4" ht="27.75" customHeight="1">
      <c r="A716" s="7" t="s">
        <v>4896</v>
      </c>
      <c r="B716" s="8" t="s">
        <v>4897</v>
      </c>
      <c r="C716" s="8">
        <v>0</v>
      </c>
      <c r="D716" s="8">
        <v>1.34</v>
      </c>
    </row>
    <row r="717" spans="1:4" ht="27.75" customHeight="1">
      <c r="A717" s="7" t="s">
        <v>4898</v>
      </c>
      <c r="B717" s="8" t="s">
        <v>4897</v>
      </c>
      <c r="C717" s="8">
        <v>0.81</v>
      </c>
      <c r="D717" s="8">
        <v>0.54</v>
      </c>
    </row>
    <row r="718" spans="1:4" ht="27.75" customHeight="1">
      <c r="A718" s="7" t="s">
        <v>4899</v>
      </c>
      <c r="B718" s="8" t="s">
        <v>4900</v>
      </c>
      <c r="C718" s="8">
        <v>0.85</v>
      </c>
      <c r="D718" s="8">
        <v>0.54</v>
      </c>
    </row>
    <row r="719" spans="1:4" ht="27.75" customHeight="1">
      <c r="A719" s="7" t="s">
        <v>4901</v>
      </c>
      <c r="B719" s="8" t="s">
        <v>4900</v>
      </c>
      <c r="C719" s="8">
        <v>0.85</v>
      </c>
      <c r="D719" s="8">
        <v>0.54</v>
      </c>
    </row>
    <row r="720" spans="1:4" ht="27.75" customHeight="1">
      <c r="A720" s="7" t="s">
        <v>4902</v>
      </c>
      <c r="B720" s="8" t="s">
        <v>4903</v>
      </c>
      <c r="C720" s="8">
        <v>0.8</v>
      </c>
      <c r="D720" s="8">
        <v>6.25</v>
      </c>
    </row>
    <row r="721" spans="1:4" ht="27.75" customHeight="1">
      <c r="A721" s="7" t="s">
        <v>4904</v>
      </c>
      <c r="B721" s="8" t="s">
        <v>4903</v>
      </c>
      <c r="C721" s="8">
        <v>0.8</v>
      </c>
      <c r="D721" s="8">
        <v>6.25</v>
      </c>
    </row>
    <row r="722" spans="1:4" ht="27.75" customHeight="1">
      <c r="A722" s="7" t="s">
        <v>4905</v>
      </c>
      <c r="B722" s="8" t="s">
        <v>4906</v>
      </c>
      <c r="C722" s="8">
        <v>0.8</v>
      </c>
      <c r="D722" s="8">
        <v>11.52</v>
      </c>
    </row>
    <row r="723" spans="1:4" ht="27.75" customHeight="1">
      <c r="A723" s="7" t="s">
        <v>4907</v>
      </c>
      <c r="B723" s="8" t="s">
        <v>4908</v>
      </c>
      <c r="C723" s="8">
        <v>0.15</v>
      </c>
      <c r="D723" s="8">
        <v>0</v>
      </c>
    </row>
    <row r="724" spans="1:4" ht="27.75" customHeight="1">
      <c r="A724" s="7" t="s">
        <v>4909</v>
      </c>
      <c r="B724" s="8" t="s">
        <v>4908</v>
      </c>
      <c r="C724" s="8">
        <v>0.15</v>
      </c>
      <c r="D724" s="8">
        <v>0</v>
      </c>
    </row>
    <row r="725" spans="1:4" ht="27.75" customHeight="1">
      <c r="A725" s="7" t="s">
        <v>4910</v>
      </c>
      <c r="B725" s="8" t="s">
        <v>4908</v>
      </c>
      <c r="C725" s="8">
        <v>0</v>
      </c>
      <c r="D725" s="8">
        <v>0</v>
      </c>
    </row>
    <row r="726" spans="1:4" ht="27.75" customHeight="1">
      <c r="A726" s="7" t="s">
        <v>4911</v>
      </c>
      <c r="B726" s="8" t="s">
        <v>4908</v>
      </c>
      <c r="C726" s="8">
        <v>0</v>
      </c>
      <c r="D726" s="8">
        <v>0</v>
      </c>
    </row>
    <row r="727" spans="1:4" ht="27.75" customHeight="1">
      <c r="A727" s="7" t="s">
        <v>4912</v>
      </c>
      <c r="B727" s="8" t="s">
        <v>4913</v>
      </c>
      <c r="C727" s="8">
        <v>2.2400000000000002</v>
      </c>
      <c r="D727" s="8">
        <v>1.37</v>
      </c>
    </row>
    <row r="728" spans="1:4" ht="27.75" customHeight="1">
      <c r="A728" s="7" t="s">
        <v>4914</v>
      </c>
      <c r="B728" s="8" t="s">
        <v>4913</v>
      </c>
      <c r="C728" s="8">
        <v>0</v>
      </c>
      <c r="D728" s="8">
        <v>3.62</v>
      </c>
    </row>
    <row r="729" spans="1:4" ht="27.75" customHeight="1">
      <c r="A729" s="7" t="s">
        <v>4915</v>
      </c>
      <c r="B729" s="8" t="s">
        <v>4916</v>
      </c>
      <c r="C729" s="8">
        <v>5.54</v>
      </c>
      <c r="D729" s="8">
        <v>7.04</v>
      </c>
    </row>
    <row r="730" spans="1:4" ht="27.75" customHeight="1">
      <c r="A730" s="7" t="s">
        <v>4917</v>
      </c>
      <c r="B730" s="8" t="s">
        <v>4918</v>
      </c>
      <c r="C730" s="8">
        <v>3.76</v>
      </c>
      <c r="D730" s="8">
        <v>0.53</v>
      </c>
    </row>
    <row r="731" spans="1:4" ht="27.75" customHeight="1">
      <c r="A731" s="7" t="s">
        <v>4919</v>
      </c>
      <c r="B731" s="8" t="s">
        <v>4918</v>
      </c>
      <c r="C731" s="8">
        <v>5.39</v>
      </c>
      <c r="D731" s="8">
        <v>0.57999999999999996</v>
      </c>
    </row>
    <row r="732" spans="1:4" ht="27.75" customHeight="1">
      <c r="A732" s="7" t="s">
        <v>4920</v>
      </c>
      <c r="B732" s="8" t="s">
        <v>4921</v>
      </c>
      <c r="C732" s="8">
        <v>0</v>
      </c>
      <c r="D732" s="8">
        <v>4.29</v>
      </c>
    </row>
    <row r="733" spans="1:4" ht="27.75" customHeight="1">
      <c r="A733" s="7" t="s">
        <v>4922</v>
      </c>
      <c r="B733" s="8" t="s">
        <v>4921</v>
      </c>
      <c r="C733" s="8">
        <v>0.23</v>
      </c>
      <c r="D733" s="8">
        <v>7.56</v>
      </c>
    </row>
    <row r="734" spans="1:4" ht="27.75" customHeight="1">
      <c r="A734" s="7" t="s">
        <v>4923</v>
      </c>
      <c r="B734" s="8" t="s">
        <v>4924</v>
      </c>
      <c r="C734" s="8">
        <v>2.29</v>
      </c>
      <c r="D734" s="8">
        <v>4.46</v>
      </c>
    </row>
    <row r="735" spans="1:4" ht="27.75" customHeight="1">
      <c r="A735" s="7" t="s">
        <v>4925</v>
      </c>
      <c r="B735" s="8" t="s">
        <v>4924</v>
      </c>
      <c r="C735" s="8">
        <v>2.29</v>
      </c>
      <c r="D735" s="8">
        <v>4.46</v>
      </c>
    </row>
    <row r="736" spans="1:4" ht="27.75" customHeight="1">
      <c r="A736" s="7" t="s">
        <v>4926</v>
      </c>
      <c r="B736" s="8" t="s">
        <v>4927</v>
      </c>
      <c r="C736" s="8">
        <v>0</v>
      </c>
      <c r="D736" s="8">
        <v>3.96</v>
      </c>
    </row>
    <row r="737" spans="1:4" ht="27.75" customHeight="1">
      <c r="A737" s="7" t="s">
        <v>4928</v>
      </c>
      <c r="B737" s="8" t="s">
        <v>4929</v>
      </c>
      <c r="C737" s="8">
        <v>0.75</v>
      </c>
      <c r="D737" s="8">
        <v>6.9</v>
      </c>
    </row>
    <row r="738" spans="1:4" ht="27.75" customHeight="1">
      <c r="A738" s="7" t="s">
        <v>4930</v>
      </c>
      <c r="B738" s="8" t="s">
        <v>4929</v>
      </c>
      <c r="C738" s="8">
        <v>0.75</v>
      </c>
      <c r="D738" s="8">
        <v>6.9</v>
      </c>
    </row>
    <row r="739" spans="1:4" ht="27.75" customHeight="1">
      <c r="A739" s="7" t="s">
        <v>4931</v>
      </c>
      <c r="B739" s="8" t="s">
        <v>4932</v>
      </c>
      <c r="C739" s="8">
        <v>0.45</v>
      </c>
      <c r="D739" s="8">
        <v>0.03</v>
      </c>
    </row>
    <row r="740" spans="1:4" ht="27.75" customHeight="1">
      <c r="A740" s="7" t="s">
        <v>4933</v>
      </c>
      <c r="B740" s="8" t="s">
        <v>4932</v>
      </c>
      <c r="C740" s="8">
        <v>0.45</v>
      </c>
      <c r="D740" s="8">
        <v>0.04</v>
      </c>
    </row>
    <row r="741" spans="1:4" ht="27.75" customHeight="1">
      <c r="A741" s="7" t="s">
        <v>4934</v>
      </c>
      <c r="B741" s="8" t="s">
        <v>4935</v>
      </c>
      <c r="C741" s="8">
        <v>0</v>
      </c>
      <c r="D741" s="8">
        <v>0</v>
      </c>
    </row>
    <row r="742" spans="1:4" ht="27.75" customHeight="1">
      <c r="A742" s="7" t="s">
        <v>4936</v>
      </c>
      <c r="B742" s="8" t="s">
        <v>4935</v>
      </c>
      <c r="C742" s="8">
        <v>0</v>
      </c>
      <c r="D742" s="8">
        <v>0</v>
      </c>
    </row>
    <row r="743" spans="1:4" ht="27.75" customHeight="1">
      <c r="A743" s="7" t="s">
        <v>4937</v>
      </c>
      <c r="B743" s="8" t="s">
        <v>4935</v>
      </c>
      <c r="C743" s="8">
        <v>0</v>
      </c>
      <c r="D743" s="8">
        <v>0</v>
      </c>
    </row>
    <row r="744" spans="1:4" ht="27.75" customHeight="1">
      <c r="A744" s="7" t="s">
        <v>4938</v>
      </c>
      <c r="B744" s="8" t="s">
        <v>4935</v>
      </c>
      <c r="C744" s="8">
        <v>0</v>
      </c>
      <c r="D744" s="8">
        <v>0</v>
      </c>
    </row>
    <row r="745" spans="1:4" ht="27.75" customHeight="1">
      <c r="A745" s="7" t="s">
        <v>4939</v>
      </c>
      <c r="B745" s="8" t="s">
        <v>4935</v>
      </c>
      <c r="C745" s="8">
        <v>0</v>
      </c>
      <c r="D745" s="8">
        <v>0</v>
      </c>
    </row>
    <row r="746" spans="1:4" ht="27.75" customHeight="1">
      <c r="A746" s="7" t="s">
        <v>4940</v>
      </c>
      <c r="B746" s="8" t="s">
        <v>4935</v>
      </c>
      <c r="C746" s="8">
        <v>0</v>
      </c>
      <c r="D746" s="8">
        <v>0</v>
      </c>
    </row>
    <row r="747" spans="1:4" ht="27.75" customHeight="1">
      <c r="A747" s="7" t="s">
        <v>4941</v>
      </c>
      <c r="B747" s="8" t="s">
        <v>4942</v>
      </c>
      <c r="C747" s="8">
        <v>0</v>
      </c>
      <c r="D747" s="8">
        <v>5.3</v>
      </c>
    </row>
    <row r="748" spans="1:4" ht="27.75" customHeight="1">
      <c r="A748" s="7" t="s">
        <v>4943</v>
      </c>
      <c r="B748" s="8" t="s">
        <v>4942</v>
      </c>
      <c r="C748" s="8">
        <v>0</v>
      </c>
      <c r="D748" s="8">
        <v>5.6</v>
      </c>
    </row>
    <row r="749" spans="1:4" ht="27.75" customHeight="1">
      <c r="A749" s="7" t="s">
        <v>4944</v>
      </c>
      <c r="B749" s="8" t="s">
        <v>4945</v>
      </c>
      <c r="C749" s="8">
        <v>0</v>
      </c>
      <c r="D749" s="8">
        <v>9.76</v>
      </c>
    </row>
    <row r="750" spans="1:4" ht="27.75" customHeight="1">
      <c r="A750" s="7" t="s">
        <v>4946</v>
      </c>
      <c r="B750" s="8" t="s">
        <v>4945</v>
      </c>
      <c r="C750" s="8">
        <v>4.08</v>
      </c>
      <c r="D750" s="8">
        <v>3.65</v>
      </c>
    </row>
    <row r="751" spans="1:4" ht="27.75" customHeight="1">
      <c r="A751" s="7" t="s">
        <v>4947</v>
      </c>
      <c r="B751" s="8" t="s">
        <v>4945</v>
      </c>
      <c r="C751" s="8">
        <v>2.91</v>
      </c>
      <c r="D751" s="8">
        <v>2.35</v>
      </c>
    </row>
    <row r="752" spans="1:4" ht="27.75" customHeight="1">
      <c r="A752" s="7" t="s">
        <v>4948</v>
      </c>
      <c r="B752" s="8" t="s">
        <v>4945</v>
      </c>
      <c r="C752" s="8">
        <v>2.91</v>
      </c>
      <c r="D752" s="8">
        <v>2.35</v>
      </c>
    </row>
    <row r="753" spans="1:4" ht="27.75" customHeight="1">
      <c r="A753" s="7" t="s">
        <v>4949</v>
      </c>
      <c r="B753" s="8" t="s">
        <v>4950</v>
      </c>
      <c r="C753" s="8">
        <v>0</v>
      </c>
      <c r="D753" s="8">
        <v>9.98</v>
      </c>
    </row>
    <row r="754" spans="1:4" ht="27.75" customHeight="1">
      <c r="A754" s="7" t="s">
        <v>4951</v>
      </c>
      <c r="B754" s="8" t="s">
        <v>4950</v>
      </c>
      <c r="C754" s="8">
        <v>3.78</v>
      </c>
      <c r="D754" s="8">
        <v>5.87</v>
      </c>
    </row>
    <row r="755" spans="1:4" ht="27.75" customHeight="1">
      <c r="A755" s="7" t="s">
        <v>4952</v>
      </c>
      <c r="B755" s="8" t="s">
        <v>4950</v>
      </c>
      <c r="C755" s="8">
        <v>2.73</v>
      </c>
      <c r="D755" s="8">
        <v>0.47</v>
      </c>
    </row>
    <row r="756" spans="1:4" ht="27.75" customHeight="1">
      <c r="A756" s="7" t="s">
        <v>4953</v>
      </c>
      <c r="B756" s="8" t="s">
        <v>4950</v>
      </c>
      <c r="C756" s="8">
        <v>5.1100000000000003</v>
      </c>
      <c r="D756" s="8">
        <v>4.2</v>
      </c>
    </row>
    <row r="757" spans="1:4" ht="27.75" customHeight="1">
      <c r="A757" s="7" t="s">
        <v>4954</v>
      </c>
      <c r="B757" s="8" t="s">
        <v>4955</v>
      </c>
      <c r="C757" s="8">
        <v>0</v>
      </c>
      <c r="D757" s="8">
        <v>1.1000000000000001</v>
      </c>
    </row>
    <row r="758" spans="1:4" ht="27.75" customHeight="1">
      <c r="A758" s="7" t="s">
        <v>4956</v>
      </c>
      <c r="B758" s="8" t="s">
        <v>4957</v>
      </c>
      <c r="C758" s="8">
        <v>0.02</v>
      </c>
      <c r="D758" s="8">
        <v>0.94</v>
      </c>
    </row>
    <row r="759" spans="1:4" ht="27.75" customHeight="1">
      <c r="A759" s="7" t="s">
        <v>4958</v>
      </c>
      <c r="B759" s="8" t="s">
        <v>3119</v>
      </c>
      <c r="C759" s="8">
        <v>-0.02</v>
      </c>
      <c r="D759" s="8">
        <v>1.01</v>
      </c>
    </row>
    <row r="760" spans="1:4" ht="27.75" customHeight="1">
      <c r="A760" s="7" t="s">
        <v>4959</v>
      </c>
      <c r="B760" s="8" t="s">
        <v>3119</v>
      </c>
      <c r="C760" s="8">
        <v>-0.02</v>
      </c>
      <c r="D760" s="8">
        <v>1.01</v>
      </c>
    </row>
    <row r="761" spans="1:4" ht="27.75" customHeight="1">
      <c r="A761" s="7" t="s">
        <v>4960</v>
      </c>
      <c r="B761" s="8" t="s">
        <v>4961</v>
      </c>
      <c r="C761" s="8">
        <v>0.31</v>
      </c>
      <c r="D761" s="8">
        <v>0.83</v>
      </c>
    </row>
    <row r="762" spans="1:4" ht="27.75" customHeight="1">
      <c r="A762" s="7" t="s">
        <v>4962</v>
      </c>
      <c r="B762" s="8" t="s">
        <v>4963</v>
      </c>
      <c r="C762" s="8">
        <v>0</v>
      </c>
      <c r="D762" s="8">
        <v>5.97</v>
      </c>
    </row>
    <row r="763" spans="1:4" ht="27.75" customHeight="1">
      <c r="A763" s="7" t="s">
        <v>4964</v>
      </c>
      <c r="B763" s="8" t="s">
        <v>4965</v>
      </c>
      <c r="C763" s="8">
        <v>3.23</v>
      </c>
      <c r="D763" s="8">
        <v>3.46</v>
      </c>
    </row>
    <row r="764" spans="1:4" ht="27.75" customHeight="1">
      <c r="A764" s="7" t="s">
        <v>4966</v>
      </c>
      <c r="B764" s="8" t="s">
        <v>4965</v>
      </c>
      <c r="C764" s="8">
        <v>0</v>
      </c>
      <c r="D764" s="8">
        <v>8.08</v>
      </c>
    </row>
    <row r="765" spans="1:4" ht="27.75" customHeight="1">
      <c r="A765" s="7" t="s">
        <v>4967</v>
      </c>
      <c r="B765" s="8" t="s">
        <v>4968</v>
      </c>
      <c r="C765" s="8">
        <v>0</v>
      </c>
      <c r="D765" s="8">
        <v>5.97</v>
      </c>
    </row>
    <row r="766" spans="1:4" ht="27.75" customHeight="1">
      <c r="A766" s="7" t="s">
        <v>4969</v>
      </c>
      <c r="B766" s="8" t="s">
        <v>4970</v>
      </c>
      <c r="C766" s="8">
        <v>11.15</v>
      </c>
      <c r="D766" s="8">
        <v>10.06</v>
      </c>
    </row>
    <row r="767" spans="1:4" ht="27.75" customHeight="1">
      <c r="A767" s="7" t="s">
        <v>4971</v>
      </c>
      <c r="B767" s="8" t="s">
        <v>4970</v>
      </c>
      <c r="C767" s="8">
        <v>11.15</v>
      </c>
      <c r="D767" s="8">
        <v>10.06</v>
      </c>
    </row>
    <row r="768" spans="1:4" ht="27.75" customHeight="1">
      <c r="A768" s="7" t="s">
        <v>4972</v>
      </c>
      <c r="B768" s="8" t="s">
        <v>4970</v>
      </c>
      <c r="C768" s="8">
        <v>12.6</v>
      </c>
      <c r="D768" s="8">
        <v>3.15</v>
      </c>
    </row>
    <row r="769" spans="1:4" ht="27.75" customHeight="1">
      <c r="A769" s="7" t="s">
        <v>4973</v>
      </c>
      <c r="B769" s="8" t="s">
        <v>4970</v>
      </c>
      <c r="C769" s="8">
        <v>12.6</v>
      </c>
      <c r="D769" s="8">
        <v>3.15</v>
      </c>
    </row>
    <row r="770" spans="1:4" ht="27.75" customHeight="1">
      <c r="A770" s="7" t="s">
        <v>4974</v>
      </c>
      <c r="B770" s="8" t="s">
        <v>4975</v>
      </c>
      <c r="C770" s="8">
        <v>2.0499999999999998</v>
      </c>
      <c r="D770" s="8">
        <v>6.72</v>
      </c>
    </row>
    <row r="771" spans="1:4" ht="27.75" customHeight="1">
      <c r="A771" s="7" t="s">
        <v>4976</v>
      </c>
      <c r="B771" s="8" t="s">
        <v>4975</v>
      </c>
      <c r="C771" s="8">
        <v>2.0499999999999998</v>
      </c>
      <c r="D771" s="8">
        <v>6.72</v>
      </c>
    </row>
    <row r="772" spans="1:4" ht="27.75" customHeight="1">
      <c r="A772" s="7" t="s">
        <v>4977</v>
      </c>
      <c r="B772" s="8" t="s">
        <v>4975</v>
      </c>
      <c r="C772" s="8">
        <v>5.24</v>
      </c>
      <c r="D772" s="8">
        <v>3.27</v>
      </c>
    </row>
    <row r="773" spans="1:4" ht="27.75" customHeight="1">
      <c r="A773" s="7" t="s">
        <v>4978</v>
      </c>
      <c r="B773" s="8" t="s">
        <v>4975</v>
      </c>
      <c r="C773" s="8">
        <v>5.24</v>
      </c>
      <c r="D773" s="8">
        <v>3.27</v>
      </c>
    </row>
    <row r="774" spans="1:4" ht="27.75" customHeight="1">
      <c r="A774" s="7" t="s">
        <v>4979</v>
      </c>
      <c r="B774" s="8" t="s">
        <v>4980</v>
      </c>
      <c r="C774" s="8">
        <v>1.22</v>
      </c>
      <c r="D774" s="8">
        <v>9.9</v>
      </c>
    </row>
    <row r="775" spans="1:4" ht="27.75" customHeight="1">
      <c r="A775" s="7" t="s">
        <v>4981</v>
      </c>
      <c r="B775" s="8" t="s">
        <v>4980</v>
      </c>
      <c r="C775" s="8">
        <v>1.22</v>
      </c>
      <c r="D775" s="8">
        <v>9.9</v>
      </c>
    </row>
    <row r="776" spans="1:4" ht="27.75" customHeight="1">
      <c r="A776" s="7" t="s">
        <v>4982</v>
      </c>
      <c r="B776" s="8" t="s">
        <v>4983</v>
      </c>
      <c r="C776" s="8">
        <v>0.4</v>
      </c>
      <c r="D776" s="8">
        <v>0.34</v>
      </c>
    </row>
    <row r="777" spans="1:4" ht="27.75" customHeight="1">
      <c r="A777" s="7" t="s">
        <v>4984</v>
      </c>
      <c r="B777" s="8" t="s">
        <v>4983</v>
      </c>
      <c r="C777" s="8">
        <v>0.4</v>
      </c>
      <c r="D777" s="8">
        <v>0.34</v>
      </c>
    </row>
    <row r="778" spans="1:4" ht="27.75" customHeight="1">
      <c r="A778" s="7" t="s">
        <v>4985</v>
      </c>
      <c r="B778" s="8" t="s">
        <v>4983</v>
      </c>
      <c r="C778" s="8">
        <v>3.5</v>
      </c>
      <c r="D778" s="8">
        <v>0.8</v>
      </c>
    </row>
    <row r="779" spans="1:4" ht="27.75" customHeight="1">
      <c r="A779" s="7" t="s">
        <v>4986</v>
      </c>
      <c r="B779" s="8" t="s">
        <v>4983</v>
      </c>
      <c r="C779" s="8">
        <v>3.5</v>
      </c>
      <c r="D779" s="8">
        <v>0.8</v>
      </c>
    </row>
    <row r="780" spans="1:4" ht="27.75" customHeight="1">
      <c r="A780" s="7" t="s">
        <v>4987</v>
      </c>
      <c r="B780" s="8" t="s">
        <v>4988</v>
      </c>
      <c r="C780" s="8">
        <v>2.76</v>
      </c>
      <c r="D780" s="8">
        <v>10.17</v>
      </c>
    </row>
    <row r="781" spans="1:4" ht="27.75" customHeight="1">
      <c r="A781" s="7" t="s">
        <v>4989</v>
      </c>
      <c r="B781" s="8" t="s">
        <v>4988</v>
      </c>
      <c r="C781" s="8">
        <v>2.76</v>
      </c>
      <c r="D781" s="8">
        <v>10.17</v>
      </c>
    </row>
    <row r="782" spans="1:4" ht="27.75" customHeight="1">
      <c r="A782" s="7" t="s">
        <v>4990</v>
      </c>
      <c r="B782" s="8" t="s">
        <v>4988</v>
      </c>
      <c r="C782" s="8">
        <v>0</v>
      </c>
      <c r="D782" s="8">
        <v>17.940000000000001</v>
      </c>
    </row>
    <row r="783" spans="1:4" ht="27.75" customHeight="1">
      <c r="A783" s="7" t="s">
        <v>4991</v>
      </c>
      <c r="B783" s="8" t="s">
        <v>4988</v>
      </c>
      <c r="C783" s="8">
        <v>4.3099999999999996</v>
      </c>
      <c r="D783" s="8">
        <v>13.99</v>
      </c>
    </row>
    <row r="784" spans="1:4" ht="27.75" customHeight="1">
      <c r="A784" s="7" t="s">
        <v>4992</v>
      </c>
      <c r="B784" s="8" t="s">
        <v>4993</v>
      </c>
      <c r="C784" s="8">
        <v>0.62</v>
      </c>
      <c r="D784" s="8">
        <v>0.34</v>
      </c>
    </row>
    <row r="785" spans="1:4" ht="27.75" customHeight="1">
      <c r="A785" s="7" t="s">
        <v>4994</v>
      </c>
      <c r="B785" s="8" t="s">
        <v>4993</v>
      </c>
      <c r="C785" s="8">
        <v>0.62</v>
      </c>
      <c r="D785" s="8">
        <v>0.34</v>
      </c>
    </row>
    <row r="786" spans="1:4" ht="27.75" customHeight="1">
      <c r="A786" s="7" t="s">
        <v>4995</v>
      </c>
      <c r="B786" s="8" t="s">
        <v>4993</v>
      </c>
      <c r="C786" s="8">
        <v>1.49</v>
      </c>
      <c r="D786" s="8">
        <v>1.04</v>
      </c>
    </row>
    <row r="787" spans="1:4" ht="27.75" customHeight="1">
      <c r="A787" s="7" t="s">
        <v>4996</v>
      </c>
      <c r="B787" s="8" t="s">
        <v>4993</v>
      </c>
      <c r="C787" s="8">
        <v>1.49</v>
      </c>
      <c r="D787" s="8">
        <v>1.04</v>
      </c>
    </row>
    <row r="788" spans="1:4" ht="27.75" customHeight="1">
      <c r="A788" s="7" t="s">
        <v>4997</v>
      </c>
      <c r="B788" s="8" t="s">
        <v>4998</v>
      </c>
      <c r="C788" s="8">
        <v>3.82</v>
      </c>
      <c r="D788" s="8">
        <v>2.0699999999999998</v>
      </c>
    </row>
    <row r="789" spans="1:4" ht="27.75" customHeight="1">
      <c r="A789" s="7" t="s">
        <v>4999</v>
      </c>
      <c r="B789" s="8" t="s">
        <v>5000</v>
      </c>
      <c r="C789" s="8">
        <v>2.21</v>
      </c>
      <c r="D789" s="8">
        <v>1.5</v>
      </c>
    </row>
    <row r="790" spans="1:4" ht="27.75" customHeight="1">
      <c r="A790" s="7" t="s">
        <v>5001</v>
      </c>
      <c r="B790" s="8" t="s">
        <v>5002</v>
      </c>
      <c r="C790" s="8">
        <v>0</v>
      </c>
      <c r="D790" s="8">
        <v>11.69</v>
      </c>
    </row>
    <row r="791" spans="1:4" ht="27.75" customHeight="1">
      <c r="A791" s="7" t="s">
        <v>5003</v>
      </c>
      <c r="B791" s="8" t="s">
        <v>5002</v>
      </c>
      <c r="C791" s="8">
        <v>3.93</v>
      </c>
      <c r="D791" s="8">
        <v>1.9</v>
      </c>
    </row>
    <row r="792" spans="1:4" ht="27.75" customHeight="1">
      <c r="A792" s="7" t="s">
        <v>5004</v>
      </c>
      <c r="B792" s="8" t="s">
        <v>5002</v>
      </c>
      <c r="C792" s="8">
        <v>4.58</v>
      </c>
      <c r="D792" s="8">
        <v>0.45</v>
      </c>
    </row>
    <row r="793" spans="1:4" ht="27.75" customHeight="1">
      <c r="A793" s="7" t="s">
        <v>5005</v>
      </c>
      <c r="B793" s="8" t="s">
        <v>5002</v>
      </c>
      <c r="C793" s="8">
        <v>4.58</v>
      </c>
      <c r="D793" s="8">
        <v>0.45</v>
      </c>
    </row>
    <row r="794" spans="1:4" ht="27.75" customHeight="1">
      <c r="A794" s="7" t="s">
        <v>5006</v>
      </c>
      <c r="B794" s="8" t="s">
        <v>5002</v>
      </c>
      <c r="C794" s="8">
        <v>4.58</v>
      </c>
      <c r="D794" s="8">
        <v>0.45</v>
      </c>
    </row>
    <row r="795" spans="1:4" ht="27.75" customHeight="1">
      <c r="A795" s="7" t="s">
        <v>5007</v>
      </c>
      <c r="B795" s="8" t="s">
        <v>5008</v>
      </c>
      <c r="C795" s="8">
        <v>1.9</v>
      </c>
      <c r="D795" s="8">
        <v>3.58</v>
      </c>
    </row>
    <row r="796" spans="1:4" ht="27.75" customHeight="1">
      <c r="A796" s="7" t="s">
        <v>5009</v>
      </c>
      <c r="B796" s="8" t="s">
        <v>5008</v>
      </c>
      <c r="C796" s="8">
        <v>1.9</v>
      </c>
      <c r="D796" s="8">
        <v>3.58</v>
      </c>
    </row>
    <row r="797" spans="1:4" ht="27.75" customHeight="1">
      <c r="A797" s="7" t="s">
        <v>5010</v>
      </c>
      <c r="B797" s="8" t="s">
        <v>5008</v>
      </c>
      <c r="C797" s="8">
        <v>4.84</v>
      </c>
      <c r="D797" s="8">
        <v>0.63</v>
      </c>
    </row>
    <row r="798" spans="1:4" ht="27.75" customHeight="1">
      <c r="A798" s="7" t="s">
        <v>5011</v>
      </c>
      <c r="B798" s="8" t="s">
        <v>5008</v>
      </c>
      <c r="C798" s="8">
        <v>4.84</v>
      </c>
      <c r="D798" s="8">
        <v>0.63</v>
      </c>
    </row>
    <row r="799" spans="1:4" ht="27.75" customHeight="1">
      <c r="A799" s="7" t="s">
        <v>5012</v>
      </c>
      <c r="B799" s="8" t="s">
        <v>5013</v>
      </c>
      <c r="C799" s="8">
        <v>1.79</v>
      </c>
      <c r="D799" s="8">
        <v>7.87</v>
      </c>
    </row>
    <row r="800" spans="1:4" ht="27.75" customHeight="1">
      <c r="A800" s="7" t="s">
        <v>5014</v>
      </c>
      <c r="B800" s="8" t="s">
        <v>5013</v>
      </c>
      <c r="C800" s="8">
        <v>0</v>
      </c>
      <c r="D800" s="8">
        <v>12.39</v>
      </c>
    </row>
    <row r="801" spans="1:4" ht="27.75" customHeight="1">
      <c r="A801" s="7" t="s">
        <v>5015</v>
      </c>
      <c r="B801" s="8" t="s">
        <v>5016</v>
      </c>
      <c r="C801" s="8">
        <v>5.54</v>
      </c>
      <c r="D801" s="8">
        <v>7.04</v>
      </c>
    </row>
    <row r="802" spans="1:4" ht="27.75" customHeight="1">
      <c r="A802" s="7" t="s">
        <v>5017</v>
      </c>
      <c r="B802" s="8" t="s">
        <v>5018</v>
      </c>
      <c r="C802" s="8">
        <v>7.0000000000000007E-2</v>
      </c>
      <c r="D802" s="8">
        <v>3.01</v>
      </c>
    </row>
    <row r="803" spans="1:4" ht="27.75" customHeight="1">
      <c r="A803" s="7" t="s">
        <v>5019</v>
      </c>
      <c r="B803" s="8" t="s">
        <v>5020</v>
      </c>
      <c r="C803" s="8">
        <v>2.02</v>
      </c>
      <c r="D803" s="8">
        <v>5.89</v>
      </c>
    </row>
    <row r="804" spans="1:4" ht="27.75" customHeight="1">
      <c r="A804" s="7" t="s">
        <v>5021</v>
      </c>
      <c r="B804" s="8" t="s">
        <v>5020</v>
      </c>
      <c r="C804" s="8">
        <v>2.02</v>
      </c>
      <c r="D804" s="8">
        <v>5.89</v>
      </c>
    </row>
    <row r="805" spans="1:4" ht="27.75" customHeight="1">
      <c r="A805" s="7" t="s">
        <v>5022</v>
      </c>
      <c r="B805" s="8" t="s">
        <v>5020</v>
      </c>
      <c r="C805" s="8">
        <v>5.51</v>
      </c>
      <c r="D805" s="8">
        <v>6.85</v>
      </c>
    </row>
    <row r="806" spans="1:4" ht="27.75" customHeight="1">
      <c r="A806" s="7" t="s">
        <v>5023</v>
      </c>
      <c r="B806" s="8" t="s">
        <v>5020</v>
      </c>
      <c r="C806" s="8">
        <v>5.51</v>
      </c>
      <c r="D806" s="8">
        <v>6.85</v>
      </c>
    </row>
    <row r="807" spans="1:4" ht="27.75" customHeight="1">
      <c r="A807" s="7" t="s">
        <v>5024</v>
      </c>
      <c r="B807" s="8" t="s">
        <v>5020</v>
      </c>
      <c r="C807" s="8">
        <v>6.75</v>
      </c>
      <c r="D807" s="8">
        <v>7.75</v>
      </c>
    </row>
    <row r="808" spans="1:4" ht="27.75" customHeight="1">
      <c r="A808" s="7" t="s">
        <v>5025</v>
      </c>
      <c r="B808" s="8" t="s">
        <v>5026</v>
      </c>
      <c r="C808" s="8">
        <v>2.91</v>
      </c>
      <c r="D808" s="8">
        <v>2.2200000000000002</v>
      </c>
    </row>
    <row r="809" spans="1:4" ht="27.75" customHeight="1">
      <c r="A809" s="7" t="s">
        <v>5027</v>
      </c>
      <c r="B809" s="8" t="s">
        <v>5026</v>
      </c>
      <c r="C809" s="8">
        <v>2.91</v>
      </c>
      <c r="D809" s="8">
        <v>2.2200000000000002</v>
      </c>
    </row>
    <row r="810" spans="1:4" ht="27.75" customHeight="1">
      <c r="A810" s="7" t="s">
        <v>5028</v>
      </c>
      <c r="B810" s="8" t="s">
        <v>5029</v>
      </c>
      <c r="C810" s="8">
        <v>-0.14000000000000001</v>
      </c>
      <c r="D810" s="8">
        <v>1.96</v>
      </c>
    </row>
    <row r="811" spans="1:4" ht="27.75" customHeight="1">
      <c r="A811" s="7" t="s">
        <v>5030</v>
      </c>
      <c r="B811" s="8" t="s">
        <v>5029</v>
      </c>
      <c r="C811" s="8">
        <v>-0.14000000000000001</v>
      </c>
      <c r="D811" s="8">
        <v>1.96</v>
      </c>
    </row>
    <row r="812" spans="1:4" ht="27.75" customHeight="1">
      <c r="A812" s="7" t="s">
        <v>5031</v>
      </c>
      <c r="B812" s="8" t="s">
        <v>5032</v>
      </c>
      <c r="C812" s="8">
        <v>3.67</v>
      </c>
      <c r="D812" s="8">
        <v>7.55</v>
      </c>
    </row>
    <row r="813" spans="1:4" ht="27.75" customHeight="1">
      <c r="A813" s="7" t="s">
        <v>5033</v>
      </c>
      <c r="B813" s="8" t="s">
        <v>5032</v>
      </c>
      <c r="C813" s="8">
        <v>0</v>
      </c>
      <c r="D813" s="8">
        <v>13.18</v>
      </c>
    </row>
    <row r="814" spans="1:4" ht="27.75" customHeight="1">
      <c r="A814" s="7" t="s">
        <v>5034</v>
      </c>
      <c r="B814" s="8" t="s">
        <v>5035</v>
      </c>
      <c r="C814" s="8">
        <v>1.64</v>
      </c>
      <c r="D814" s="8">
        <v>5.81</v>
      </c>
    </row>
    <row r="815" spans="1:4" ht="27.75" customHeight="1">
      <c r="A815" s="7" t="s">
        <v>5036</v>
      </c>
      <c r="B815" s="8" t="s">
        <v>5035</v>
      </c>
      <c r="C815" s="8">
        <v>1.64</v>
      </c>
      <c r="D815" s="8">
        <v>5.81</v>
      </c>
    </row>
    <row r="816" spans="1:4" ht="27.75" customHeight="1">
      <c r="A816" s="7" t="s">
        <v>5037</v>
      </c>
      <c r="B816" s="8" t="s">
        <v>5038</v>
      </c>
      <c r="C816" s="8">
        <v>4.4400000000000004</v>
      </c>
      <c r="D816" s="8">
        <v>1.37</v>
      </c>
    </row>
    <row r="817" spans="1:4" ht="27.75" customHeight="1">
      <c r="A817" s="7" t="s">
        <v>5039</v>
      </c>
      <c r="B817" s="8" t="s">
        <v>5038</v>
      </c>
      <c r="C817" s="8">
        <v>4.4400000000000004</v>
      </c>
      <c r="D817" s="8">
        <v>1.37</v>
      </c>
    </row>
    <row r="818" spans="1:4" ht="27.75" customHeight="1">
      <c r="A818" s="7" t="s">
        <v>5040</v>
      </c>
      <c r="B818" s="8" t="s">
        <v>5041</v>
      </c>
      <c r="C818" s="8">
        <v>5.92</v>
      </c>
      <c r="D818" s="8">
        <v>6.61</v>
      </c>
    </row>
    <row r="819" spans="1:4" ht="27.75" customHeight="1">
      <c r="A819" s="7" t="s">
        <v>5042</v>
      </c>
      <c r="B819" s="8" t="s">
        <v>5043</v>
      </c>
      <c r="C819" s="8">
        <v>5.91</v>
      </c>
      <c r="D819" s="8">
        <v>6.61</v>
      </c>
    </row>
    <row r="820" spans="1:4" ht="27.75" customHeight="1">
      <c r="A820" s="7" t="s">
        <v>5044</v>
      </c>
      <c r="B820" s="8" t="s">
        <v>5043</v>
      </c>
      <c r="C820" s="8">
        <v>3.48</v>
      </c>
      <c r="D820" s="8">
        <v>6.73</v>
      </c>
    </row>
    <row r="821" spans="1:4" ht="27.75" customHeight="1">
      <c r="A821" s="7" t="s">
        <v>5045</v>
      </c>
      <c r="B821" s="8" t="s">
        <v>5046</v>
      </c>
      <c r="C821" s="8">
        <v>0</v>
      </c>
      <c r="D821" s="8">
        <v>7.94</v>
      </c>
    </row>
    <row r="822" spans="1:4" ht="27.75" customHeight="1">
      <c r="A822" s="7" t="s">
        <v>5047</v>
      </c>
      <c r="B822" s="8" t="s">
        <v>5046</v>
      </c>
      <c r="C822" s="8">
        <v>2.46</v>
      </c>
      <c r="D822" s="8">
        <v>5.76</v>
      </c>
    </row>
    <row r="823" spans="1:4" ht="27.75" customHeight="1">
      <c r="A823" s="7" t="s">
        <v>5048</v>
      </c>
      <c r="B823" s="8" t="s">
        <v>5049</v>
      </c>
      <c r="C823" s="8">
        <v>1.39</v>
      </c>
      <c r="D823" s="8">
        <v>1.96</v>
      </c>
    </row>
    <row r="824" spans="1:4" ht="27.75" customHeight="1">
      <c r="A824" s="7" t="s">
        <v>5050</v>
      </c>
      <c r="B824" s="8" t="s">
        <v>5049</v>
      </c>
      <c r="C824" s="8">
        <v>1.39</v>
      </c>
      <c r="D824" s="8">
        <v>1.96</v>
      </c>
    </row>
    <row r="825" spans="1:4" ht="27.75" customHeight="1">
      <c r="A825" s="7" t="s">
        <v>5051</v>
      </c>
      <c r="B825" s="8" t="s">
        <v>5052</v>
      </c>
      <c r="C825" s="8">
        <v>1.58</v>
      </c>
      <c r="D825" s="8">
        <v>5.88</v>
      </c>
    </row>
    <row r="826" spans="1:4" ht="27.75" customHeight="1">
      <c r="A826" s="7" t="s">
        <v>5053</v>
      </c>
      <c r="B826" s="8" t="s">
        <v>5052</v>
      </c>
      <c r="C826" s="8">
        <v>1.58</v>
      </c>
      <c r="D826" s="8">
        <v>5.88</v>
      </c>
    </row>
    <row r="827" spans="1:4" ht="27.75" customHeight="1">
      <c r="A827" s="7" t="s">
        <v>5054</v>
      </c>
      <c r="B827" s="8" t="s">
        <v>5052</v>
      </c>
      <c r="C827" s="8">
        <v>3.42</v>
      </c>
      <c r="D827" s="8">
        <v>6.58</v>
      </c>
    </row>
    <row r="828" spans="1:4" ht="27.75" customHeight="1">
      <c r="A828" s="7" t="s">
        <v>5055</v>
      </c>
      <c r="B828" s="8" t="s">
        <v>5052</v>
      </c>
      <c r="C828" s="8">
        <v>3.42</v>
      </c>
      <c r="D828" s="8">
        <v>6.58</v>
      </c>
    </row>
    <row r="829" spans="1:4" ht="27.75" customHeight="1">
      <c r="A829" s="7" t="s">
        <v>5056</v>
      </c>
      <c r="B829" s="8" t="s">
        <v>5057</v>
      </c>
      <c r="C829" s="8">
        <v>0</v>
      </c>
      <c r="D829" s="8">
        <v>10.98</v>
      </c>
    </row>
    <row r="830" spans="1:4" ht="27.75" customHeight="1">
      <c r="A830" s="7" t="s">
        <v>5058</v>
      </c>
      <c r="B830" s="8" t="s">
        <v>5057</v>
      </c>
      <c r="C830" s="8">
        <v>0</v>
      </c>
      <c r="D830" s="8">
        <v>10.98</v>
      </c>
    </row>
    <row r="831" spans="1:4" ht="27.75" customHeight="1">
      <c r="A831" s="7" t="s">
        <v>5059</v>
      </c>
      <c r="B831" s="8" t="s">
        <v>5060</v>
      </c>
      <c r="C831" s="8">
        <v>2.99</v>
      </c>
      <c r="D831" s="8">
        <v>0</v>
      </c>
    </row>
    <row r="832" spans="1:4" ht="27.75" customHeight="1">
      <c r="A832" s="7" t="s">
        <v>5061</v>
      </c>
      <c r="B832" s="8" t="s">
        <v>5062</v>
      </c>
      <c r="C832" s="8">
        <v>3</v>
      </c>
      <c r="D832" s="8">
        <v>0</v>
      </c>
    </row>
    <row r="833" spans="1:4" ht="27.75" customHeight="1">
      <c r="A833" s="7" t="s">
        <v>5063</v>
      </c>
      <c r="B833" s="8" t="s">
        <v>5062</v>
      </c>
      <c r="C833" s="8">
        <v>2.99</v>
      </c>
      <c r="D833" s="8">
        <v>0</v>
      </c>
    </row>
    <row r="834" spans="1:4" ht="27.75" customHeight="1">
      <c r="A834" s="7" t="s">
        <v>5064</v>
      </c>
      <c r="B834" s="8" t="s">
        <v>5062</v>
      </c>
      <c r="C834" s="8">
        <v>3.12</v>
      </c>
      <c r="D834" s="8">
        <v>3</v>
      </c>
    </row>
    <row r="835" spans="1:4" ht="27.75" customHeight="1">
      <c r="A835" s="7" t="s">
        <v>5065</v>
      </c>
      <c r="B835" s="8" t="s">
        <v>5062</v>
      </c>
      <c r="C835" s="8">
        <v>3.12</v>
      </c>
      <c r="D835" s="8">
        <v>3</v>
      </c>
    </row>
    <row r="836" spans="1:4" ht="27.75" customHeight="1">
      <c r="A836" s="7" t="s">
        <v>5066</v>
      </c>
      <c r="B836" s="8" t="s">
        <v>5062</v>
      </c>
      <c r="C836" s="8">
        <v>3.12</v>
      </c>
      <c r="D836" s="8">
        <v>3</v>
      </c>
    </row>
    <row r="837" spans="1:4" ht="27.75" customHeight="1">
      <c r="A837" s="7" t="s">
        <v>5067</v>
      </c>
      <c r="B837" s="8" t="s">
        <v>5062</v>
      </c>
      <c r="C837" s="8">
        <v>1.95</v>
      </c>
      <c r="D837" s="8">
        <v>5.87</v>
      </c>
    </row>
    <row r="838" spans="1:4" ht="27.75" customHeight="1">
      <c r="A838" s="7" t="s">
        <v>5068</v>
      </c>
      <c r="B838" s="8" t="s">
        <v>5062</v>
      </c>
      <c r="C838" s="8">
        <v>1.95</v>
      </c>
      <c r="D838" s="8">
        <v>5.87</v>
      </c>
    </row>
    <row r="839" spans="1:4" ht="27.75" customHeight="1">
      <c r="A839" s="7" t="s">
        <v>5069</v>
      </c>
      <c r="B839" s="8" t="s">
        <v>5070</v>
      </c>
      <c r="C839" s="8">
        <v>0.39</v>
      </c>
      <c r="D839" s="8">
        <v>1.68</v>
      </c>
    </row>
    <row r="840" spans="1:4" ht="27.75" customHeight="1">
      <c r="A840" s="7" t="s">
        <v>5071</v>
      </c>
      <c r="B840" s="8" t="s">
        <v>5070</v>
      </c>
      <c r="C840" s="8">
        <v>0.39</v>
      </c>
      <c r="D840" s="8">
        <v>1.68</v>
      </c>
    </row>
    <row r="841" spans="1:4" ht="27.75" customHeight="1">
      <c r="A841" s="7" t="s">
        <v>5072</v>
      </c>
      <c r="B841" s="8" t="s">
        <v>5073</v>
      </c>
      <c r="C841" s="8">
        <v>0.89</v>
      </c>
      <c r="D841" s="8">
        <v>2.0499999999999998</v>
      </c>
    </row>
    <row r="842" spans="1:4" ht="27.75" customHeight="1">
      <c r="A842" s="7" t="s">
        <v>5074</v>
      </c>
      <c r="B842" s="8" t="s">
        <v>5073</v>
      </c>
      <c r="C842" s="8">
        <v>0.89</v>
      </c>
      <c r="D842" s="8">
        <v>2.0499999999999998</v>
      </c>
    </row>
    <row r="843" spans="1:4" ht="27.75" customHeight="1">
      <c r="A843" s="7" t="s">
        <v>5075</v>
      </c>
      <c r="B843" s="8" t="s">
        <v>5076</v>
      </c>
      <c r="C843" s="8">
        <v>0</v>
      </c>
      <c r="D843" s="8">
        <v>0</v>
      </c>
    </row>
    <row r="844" spans="1:4" ht="27.75" customHeight="1">
      <c r="A844" s="7" t="s">
        <v>5077</v>
      </c>
      <c r="B844" s="8" t="s">
        <v>5076</v>
      </c>
      <c r="C844" s="8">
        <v>0</v>
      </c>
      <c r="D844" s="8">
        <v>0</v>
      </c>
    </row>
    <row r="845" spans="1:4" ht="27.75" customHeight="1">
      <c r="A845" s="7" t="s">
        <v>5078</v>
      </c>
      <c r="B845" s="8" t="s">
        <v>5079</v>
      </c>
      <c r="C845" s="8">
        <v>0.57999999999999996</v>
      </c>
      <c r="D845" s="8">
        <v>3.4</v>
      </c>
    </row>
    <row r="846" spans="1:4" ht="27.75" customHeight="1">
      <c r="A846" s="7" t="s">
        <v>5080</v>
      </c>
      <c r="B846" s="8" t="s">
        <v>5079</v>
      </c>
      <c r="C846" s="8">
        <v>0.57999999999999996</v>
      </c>
      <c r="D846" s="8">
        <v>3.4</v>
      </c>
    </row>
    <row r="847" spans="1:4" ht="27.75" customHeight="1">
      <c r="A847" s="7" t="s">
        <v>5081</v>
      </c>
      <c r="B847" s="8" t="s">
        <v>5082</v>
      </c>
      <c r="C847" s="8">
        <v>2.78</v>
      </c>
      <c r="D847" s="8">
        <v>6.59</v>
      </c>
    </row>
    <row r="848" spans="1:4" ht="27.75" customHeight="1">
      <c r="A848" s="7" t="s">
        <v>5083</v>
      </c>
      <c r="B848" s="8" t="s">
        <v>5082</v>
      </c>
      <c r="C848" s="8">
        <v>2.78</v>
      </c>
      <c r="D848" s="8">
        <v>6.59</v>
      </c>
    </row>
    <row r="849" spans="1:4" ht="27.75" customHeight="1">
      <c r="A849" s="7" t="s">
        <v>5084</v>
      </c>
      <c r="B849" s="8" t="s">
        <v>5085</v>
      </c>
      <c r="C849" s="8">
        <v>4.41</v>
      </c>
      <c r="D849" s="8">
        <v>7.06</v>
      </c>
    </row>
    <row r="850" spans="1:4" ht="27.75" customHeight="1">
      <c r="A850" s="7" t="s">
        <v>5086</v>
      </c>
      <c r="B850" s="8" t="s">
        <v>5087</v>
      </c>
      <c r="C850" s="8">
        <v>4.57</v>
      </c>
      <c r="D850" s="8">
        <v>9.7899999999999991</v>
      </c>
    </row>
    <row r="851" spans="1:4" ht="27.75" customHeight="1">
      <c r="A851" s="7" t="s">
        <v>5088</v>
      </c>
      <c r="B851" s="8" t="s">
        <v>5087</v>
      </c>
      <c r="C851" s="8">
        <v>4.57</v>
      </c>
      <c r="D851" s="8">
        <v>9.7899999999999991</v>
      </c>
    </row>
    <row r="852" spans="1:4" ht="27.75" customHeight="1">
      <c r="A852" s="7" t="s">
        <v>5089</v>
      </c>
      <c r="B852" s="8" t="s">
        <v>5087</v>
      </c>
      <c r="C852" s="8">
        <v>0</v>
      </c>
      <c r="D852" s="8">
        <v>16.84</v>
      </c>
    </row>
    <row r="853" spans="1:4" ht="27.75" customHeight="1">
      <c r="A853" s="7" t="s">
        <v>5090</v>
      </c>
      <c r="B853" s="8" t="s">
        <v>5087</v>
      </c>
      <c r="C853" s="8">
        <v>1.95</v>
      </c>
      <c r="D853" s="8">
        <v>14.46</v>
      </c>
    </row>
    <row r="854" spans="1:4" ht="27.75" customHeight="1">
      <c r="A854" s="7" t="s">
        <v>5091</v>
      </c>
      <c r="B854" s="8" t="s">
        <v>5092</v>
      </c>
      <c r="C854" s="8">
        <v>0.39</v>
      </c>
      <c r="D854" s="8">
        <v>0.01</v>
      </c>
    </row>
    <row r="855" spans="1:4" ht="27.75" customHeight="1">
      <c r="A855" s="7" t="s">
        <v>5093</v>
      </c>
      <c r="B855" s="8" t="s">
        <v>5094</v>
      </c>
      <c r="C855" s="8">
        <v>0.4</v>
      </c>
      <c r="D855" s="8">
        <v>0.01</v>
      </c>
    </row>
    <row r="856" spans="1:4" ht="27.75" customHeight="1">
      <c r="A856" s="7" t="s">
        <v>5095</v>
      </c>
      <c r="B856" s="8" t="s">
        <v>5096</v>
      </c>
      <c r="C856" s="8">
        <v>0.13</v>
      </c>
      <c r="D856" s="8">
        <v>1.97</v>
      </c>
    </row>
    <row r="857" spans="1:4" ht="27.75" customHeight="1">
      <c r="A857" s="7" t="s">
        <v>5097</v>
      </c>
      <c r="B857" s="8" t="s">
        <v>5096</v>
      </c>
      <c r="C857" s="8">
        <v>0.13</v>
      </c>
      <c r="D857" s="8">
        <v>1.97</v>
      </c>
    </row>
    <row r="858" spans="1:4" ht="27.75" customHeight="1">
      <c r="A858" s="7" t="s">
        <v>5098</v>
      </c>
      <c r="B858" s="8" t="s">
        <v>5099</v>
      </c>
      <c r="C858" s="8">
        <v>0</v>
      </c>
      <c r="D858" s="8">
        <v>1.32</v>
      </c>
    </row>
    <row r="859" spans="1:4" ht="27.75" customHeight="1">
      <c r="A859" s="7" t="s">
        <v>5100</v>
      </c>
      <c r="B859" s="8" t="s">
        <v>5101</v>
      </c>
      <c r="C859" s="8">
        <v>0.43</v>
      </c>
      <c r="D859" s="8">
        <v>0.2</v>
      </c>
    </row>
    <row r="860" spans="1:4" ht="27.75" customHeight="1">
      <c r="A860" s="7" t="s">
        <v>5102</v>
      </c>
      <c r="B860" s="8" t="s">
        <v>5103</v>
      </c>
      <c r="C860" s="8">
        <v>1.34</v>
      </c>
      <c r="D860" s="8">
        <v>0.12</v>
      </c>
    </row>
    <row r="861" spans="1:4" ht="27.75" customHeight="1">
      <c r="A861" s="7" t="s">
        <v>5104</v>
      </c>
      <c r="B861" s="8" t="s">
        <v>5103</v>
      </c>
      <c r="C861" s="8">
        <v>1.34</v>
      </c>
      <c r="D861" s="8">
        <v>0.12</v>
      </c>
    </row>
    <row r="862" spans="1:4" ht="27.75" customHeight="1">
      <c r="A862" s="7" t="s">
        <v>5105</v>
      </c>
      <c r="B862" s="8" t="s">
        <v>5106</v>
      </c>
      <c r="C862" s="8">
        <v>0</v>
      </c>
      <c r="D862" s="8">
        <v>1.37</v>
      </c>
    </row>
    <row r="863" spans="1:4" ht="27.75" customHeight="1">
      <c r="A863" s="7" t="s">
        <v>5107</v>
      </c>
      <c r="B863" s="8" t="s">
        <v>5106</v>
      </c>
      <c r="C863" s="8">
        <v>0</v>
      </c>
      <c r="D863" s="8">
        <v>1.37</v>
      </c>
    </row>
    <row r="864" spans="1:4" ht="27.75" customHeight="1">
      <c r="A864" s="7" t="s">
        <v>5108</v>
      </c>
      <c r="B864" s="8" t="s">
        <v>5109</v>
      </c>
      <c r="C864" s="8">
        <v>0.96</v>
      </c>
      <c r="D864" s="8">
        <v>11.28</v>
      </c>
    </row>
    <row r="865" spans="1:4" ht="27.75" customHeight="1">
      <c r="A865" s="7" t="s">
        <v>5110</v>
      </c>
      <c r="B865" s="8" t="s">
        <v>5111</v>
      </c>
      <c r="C865" s="8">
        <v>13.99</v>
      </c>
      <c r="D865" s="8">
        <v>3.4</v>
      </c>
    </row>
    <row r="866" spans="1:4" ht="27.75" customHeight="1">
      <c r="A866" s="7" t="s">
        <v>5112</v>
      </c>
      <c r="B866" s="8" t="s">
        <v>5113</v>
      </c>
      <c r="C866" s="8">
        <v>5.03</v>
      </c>
      <c r="D866" s="8">
        <v>0.45</v>
      </c>
    </row>
    <row r="867" spans="1:4" ht="27.75" customHeight="1">
      <c r="A867" s="7" t="s">
        <v>5114</v>
      </c>
      <c r="B867" s="8" t="s">
        <v>5115</v>
      </c>
      <c r="C867" s="8">
        <v>1.6</v>
      </c>
      <c r="D867" s="8">
        <v>0.47</v>
      </c>
    </row>
    <row r="868" spans="1:4" ht="27.75" customHeight="1">
      <c r="A868" s="7" t="s">
        <v>5116</v>
      </c>
      <c r="B868" s="8" t="s">
        <v>5117</v>
      </c>
      <c r="C868" s="8">
        <v>0.71</v>
      </c>
      <c r="D868" s="8">
        <v>5.44</v>
      </c>
    </row>
    <row r="869" spans="1:4" ht="27.75" customHeight="1">
      <c r="A869" s="7" t="s">
        <v>5118</v>
      </c>
      <c r="B869" s="8" t="s">
        <v>5117</v>
      </c>
      <c r="C869" s="8">
        <v>0.71</v>
      </c>
      <c r="D869" s="8">
        <v>5.44</v>
      </c>
    </row>
    <row r="870" spans="1:4" ht="27.75" customHeight="1">
      <c r="A870" s="7" t="s">
        <v>5119</v>
      </c>
      <c r="B870" s="8" t="s">
        <v>5120</v>
      </c>
      <c r="C870" s="8">
        <v>1.17</v>
      </c>
      <c r="D870" s="8">
        <v>6.29</v>
      </c>
    </row>
    <row r="871" spans="1:4" ht="27.75" customHeight="1">
      <c r="A871" s="7" t="s">
        <v>5121</v>
      </c>
      <c r="B871" s="8" t="s">
        <v>5122</v>
      </c>
      <c r="C871" s="8">
        <v>3.26</v>
      </c>
      <c r="D871" s="8">
        <v>3.79</v>
      </c>
    </row>
    <row r="872" spans="1:4" ht="27.75" customHeight="1">
      <c r="A872" s="7" t="s">
        <v>5123</v>
      </c>
      <c r="B872" s="8" t="s">
        <v>5122</v>
      </c>
      <c r="C872" s="8">
        <v>3.26</v>
      </c>
      <c r="D872" s="8">
        <v>3.79</v>
      </c>
    </row>
    <row r="873" spans="1:4" ht="27.75" customHeight="1">
      <c r="A873" s="7" t="s">
        <v>5124</v>
      </c>
      <c r="B873" s="8" t="s">
        <v>5125</v>
      </c>
      <c r="C873" s="8">
        <v>0</v>
      </c>
      <c r="D873" s="8">
        <v>1.43</v>
      </c>
    </row>
    <row r="874" spans="1:4" ht="27.75" customHeight="1">
      <c r="A874" s="7" t="s">
        <v>5126</v>
      </c>
      <c r="B874" s="8" t="s">
        <v>5125</v>
      </c>
      <c r="C874" s="8">
        <v>0.51</v>
      </c>
      <c r="D874" s="8">
        <v>1.0900000000000001</v>
      </c>
    </row>
    <row r="875" spans="1:4" ht="27.75" customHeight="1">
      <c r="A875" s="7" t="s">
        <v>5127</v>
      </c>
      <c r="B875" s="8" t="s">
        <v>5128</v>
      </c>
      <c r="C875" s="8">
        <v>0</v>
      </c>
      <c r="D875" s="8">
        <v>5</v>
      </c>
    </row>
    <row r="876" spans="1:4" ht="27.75" customHeight="1">
      <c r="A876" s="7" t="s">
        <v>5129</v>
      </c>
      <c r="B876" s="8" t="s">
        <v>5128</v>
      </c>
      <c r="C876" s="8">
        <v>1.85</v>
      </c>
      <c r="D876" s="8">
        <v>2.64</v>
      </c>
    </row>
    <row r="877" spans="1:4" ht="27.75" customHeight="1">
      <c r="A877" s="7" t="s">
        <v>5130</v>
      </c>
      <c r="B877" s="8" t="s">
        <v>5131</v>
      </c>
      <c r="C877" s="8">
        <v>2.77</v>
      </c>
      <c r="D877" s="8">
        <v>5.92</v>
      </c>
    </row>
    <row r="878" spans="1:4" ht="27.75" customHeight="1">
      <c r="A878" s="7" t="s">
        <v>5132</v>
      </c>
      <c r="B878" s="8" t="s">
        <v>5131</v>
      </c>
      <c r="C878" s="8">
        <v>0</v>
      </c>
      <c r="D878" s="8">
        <v>11.59</v>
      </c>
    </row>
    <row r="879" spans="1:4" ht="27.75" customHeight="1">
      <c r="A879" s="7" t="s">
        <v>5133</v>
      </c>
      <c r="B879" s="8" t="s">
        <v>5134</v>
      </c>
      <c r="C879" s="8">
        <v>0.68</v>
      </c>
      <c r="D879" s="8">
        <v>5.2</v>
      </c>
    </row>
    <row r="880" spans="1:4" ht="27.75" customHeight="1">
      <c r="A880" s="7" t="s">
        <v>5135</v>
      </c>
      <c r="B880" s="8" t="s">
        <v>5134</v>
      </c>
      <c r="C880" s="8">
        <v>0.68</v>
      </c>
      <c r="D880" s="8">
        <v>5.2</v>
      </c>
    </row>
    <row r="881" spans="1:4" ht="27.75" customHeight="1">
      <c r="A881" s="7" t="s">
        <v>5136</v>
      </c>
      <c r="B881" s="8" t="s">
        <v>5137</v>
      </c>
      <c r="C881" s="8">
        <v>3.13</v>
      </c>
      <c r="D881" s="8">
        <v>7.39</v>
      </c>
    </row>
    <row r="882" spans="1:4" ht="27.75" customHeight="1">
      <c r="A882" s="7" t="s">
        <v>5138</v>
      </c>
      <c r="B882" s="8" t="s">
        <v>5137</v>
      </c>
      <c r="C882" s="8">
        <v>3.13</v>
      </c>
      <c r="D882" s="8">
        <v>7.39</v>
      </c>
    </row>
    <row r="883" spans="1:4" ht="27.75" customHeight="1">
      <c r="A883" s="7" t="s">
        <v>5139</v>
      </c>
      <c r="B883" s="8" t="s">
        <v>5140</v>
      </c>
      <c r="C883" s="8">
        <v>3.62</v>
      </c>
      <c r="D883" s="8">
        <v>6.39</v>
      </c>
    </row>
    <row r="884" spans="1:4" ht="27.75" customHeight="1">
      <c r="A884" s="7" t="s">
        <v>5141</v>
      </c>
      <c r="B884" s="8" t="s">
        <v>5140</v>
      </c>
      <c r="C884" s="8">
        <v>3.62</v>
      </c>
      <c r="D884" s="8">
        <v>6.39</v>
      </c>
    </row>
    <row r="885" spans="1:4" ht="27.75" customHeight="1">
      <c r="A885" s="7" t="s">
        <v>5142</v>
      </c>
      <c r="B885" s="8" t="s">
        <v>5140</v>
      </c>
      <c r="C885" s="8">
        <v>3.62</v>
      </c>
      <c r="D885" s="8">
        <v>6.39</v>
      </c>
    </row>
    <row r="886" spans="1:4" ht="27.75" customHeight="1">
      <c r="A886" s="7" t="s">
        <v>5143</v>
      </c>
      <c r="B886" s="8" t="s">
        <v>5144</v>
      </c>
      <c r="C886" s="8">
        <v>0.19</v>
      </c>
      <c r="D886" s="8">
        <v>0.76</v>
      </c>
    </row>
    <row r="887" spans="1:4" ht="27.75" customHeight="1">
      <c r="A887" s="7" t="s">
        <v>5145</v>
      </c>
      <c r="B887" s="8" t="s">
        <v>5146</v>
      </c>
      <c r="C887" s="8">
        <v>0</v>
      </c>
      <c r="D887" s="8">
        <v>5.63</v>
      </c>
    </row>
    <row r="888" spans="1:4" ht="27.75" customHeight="1">
      <c r="A888" s="7" t="s">
        <v>5147</v>
      </c>
      <c r="B888" s="8" t="s">
        <v>5146</v>
      </c>
      <c r="C888" s="8">
        <v>0</v>
      </c>
      <c r="D888" s="8">
        <v>5.63</v>
      </c>
    </row>
    <row r="889" spans="1:4" ht="27.75" customHeight="1">
      <c r="A889" s="7" t="s">
        <v>5148</v>
      </c>
      <c r="B889" s="8" t="s">
        <v>5149</v>
      </c>
      <c r="C889" s="8">
        <v>1.52</v>
      </c>
      <c r="D889" s="8">
        <v>0.11</v>
      </c>
    </row>
    <row r="890" spans="1:4" ht="27.75" customHeight="1">
      <c r="A890" s="7" t="s">
        <v>5150</v>
      </c>
      <c r="B890" s="8" t="s">
        <v>5149</v>
      </c>
      <c r="C890" s="8">
        <v>1.52</v>
      </c>
      <c r="D890" s="8">
        <v>0.11</v>
      </c>
    </row>
    <row r="891" spans="1:4" ht="27.75" customHeight="1">
      <c r="A891" s="7" t="s">
        <v>5151</v>
      </c>
      <c r="B891" s="8" t="s">
        <v>5149</v>
      </c>
      <c r="C891" s="8">
        <v>2.4300000000000002</v>
      </c>
      <c r="D891" s="8">
        <v>1.78</v>
      </c>
    </row>
    <row r="892" spans="1:4" ht="27.75" customHeight="1">
      <c r="A892" s="7" t="s">
        <v>5152</v>
      </c>
      <c r="B892" s="8" t="s">
        <v>5149</v>
      </c>
      <c r="C892" s="8">
        <v>2.4300000000000002</v>
      </c>
      <c r="D892" s="8">
        <v>1.78</v>
      </c>
    </row>
    <row r="893" spans="1:4" ht="27.75" customHeight="1">
      <c r="A893" s="7" t="s">
        <v>5153</v>
      </c>
      <c r="B893" s="8" t="s">
        <v>5149</v>
      </c>
      <c r="C893" s="8">
        <v>2.44</v>
      </c>
      <c r="D893" s="8">
        <v>1.69</v>
      </c>
    </row>
    <row r="894" spans="1:4" ht="27.75" customHeight="1">
      <c r="A894" s="7" t="s">
        <v>5154</v>
      </c>
      <c r="B894" s="8" t="s">
        <v>5155</v>
      </c>
      <c r="C894" s="8">
        <v>3.27</v>
      </c>
      <c r="D894" s="8">
        <v>1.61</v>
      </c>
    </row>
    <row r="895" spans="1:4" ht="27.75" customHeight="1">
      <c r="A895" s="7" t="s">
        <v>5156</v>
      </c>
      <c r="B895" s="8" t="s">
        <v>5157</v>
      </c>
      <c r="C895" s="8">
        <v>3.27</v>
      </c>
      <c r="D895" s="8">
        <v>1.61</v>
      </c>
    </row>
    <row r="896" spans="1:4" ht="27.75" customHeight="1">
      <c r="A896" s="7" t="s">
        <v>5158</v>
      </c>
      <c r="B896" s="8" t="s">
        <v>5157</v>
      </c>
      <c r="C896" s="8">
        <v>2.5099999999999998</v>
      </c>
      <c r="D896" s="8">
        <v>1.71</v>
      </c>
    </row>
    <row r="897" spans="1:4" ht="27.75" customHeight="1">
      <c r="A897" s="7" t="s">
        <v>5159</v>
      </c>
      <c r="B897" s="8" t="s">
        <v>5160</v>
      </c>
      <c r="C897" s="8">
        <v>2.42</v>
      </c>
      <c r="D897" s="8">
        <v>0.64</v>
      </c>
    </row>
    <row r="898" spans="1:4" ht="27.75" customHeight="1">
      <c r="A898" s="7" t="s">
        <v>5161</v>
      </c>
      <c r="B898" s="8" t="s">
        <v>5160</v>
      </c>
      <c r="C898" s="8">
        <v>0</v>
      </c>
      <c r="D898" s="8">
        <v>4.01</v>
      </c>
    </row>
    <row r="899" spans="1:4" ht="27.75" customHeight="1">
      <c r="A899" s="7" t="s">
        <v>5162</v>
      </c>
      <c r="B899" s="8" t="s">
        <v>5160</v>
      </c>
      <c r="C899" s="8">
        <v>0.99</v>
      </c>
      <c r="D899" s="8">
        <v>3.13</v>
      </c>
    </row>
    <row r="900" spans="1:4" ht="27.75" customHeight="1">
      <c r="A900" s="7" t="s">
        <v>5163</v>
      </c>
      <c r="B900" s="8" t="s">
        <v>5164</v>
      </c>
      <c r="C900" s="8">
        <v>0.48</v>
      </c>
      <c r="D900" s="8">
        <v>3.12</v>
      </c>
    </row>
    <row r="901" spans="1:4" ht="27.75" customHeight="1">
      <c r="A901" s="7" t="s">
        <v>5165</v>
      </c>
      <c r="B901" s="8" t="s">
        <v>5164</v>
      </c>
      <c r="C901" s="8">
        <v>0</v>
      </c>
      <c r="D901" s="8">
        <v>4.05</v>
      </c>
    </row>
    <row r="902" spans="1:4" ht="27.75" customHeight="1">
      <c r="A902" s="7" t="s">
        <v>5166</v>
      </c>
      <c r="B902" s="8" t="s">
        <v>5167</v>
      </c>
      <c r="C902" s="8">
        <v>4.28</v>
      </c>
      <c r="D902" s="8">
        <v>5.88</v>
      </c>
    </row>
    <row r="903" spans="1:4" ht="27.75" customHeight="1">
      <c r="A903" s="7" t="s">
        <v>5168</v>
      </c>
      <c r="B903" s="8" t="s">
        <v>5167</v>
      </c>
      <c r="C903" s="8">
        <v>4.28</v>
      </c>
      <c r="D903" s="8">
        <v>5.88</v>
      </c>
    </row>
    <row r="904" spans="1:4" ht="27.75" customHeight="1">
      <c r="A904" s="7" t="s">
        <v>5169</v>
      </c>
      <c r="B904" s="8" t="s">
        <v>5167</v>
      </c>
      <c r="C904" s="8">
        <v>0</v>
      </c>
      <c r="D904" s="8">
        <v>14.49</v>
      </c>
    </row>
    <row r="905" spans="1:4" ht="27.75" customHeight="1">
      <c r="A905" s="7" t="s">
        <v>5170</v>
      </c>
      <c r="B905" s="8" t="s">
        <v>5171</v>
      </c>
      <c r="C905" s="8">
        <v>4.37</v>
      </c>
      <c r="D905" s="8">
        <v>9.06</v>
      </c>
    </row>
    <row r="906" spans="1:4" ht="27.75" customHeight="1">
      <c r="A906" s="7" t="s">
        <v>5172</v>
      </c>
      <c r="B906" s="8" t="s">
        <v>5173</v>
      </c>
      <c r="C906" s="8">
        <v>1.86</v>
      </c>
      <c r="D906" s="8">
        <v>6.67</v>
      </c>
    </row>
    <row r="907" spans="1:4" ht="27.75" customHeight="1">
      <c r="A907" s="7" t="s">
        <v>5174</v>
      </c>
      <c r="B907" s="8" t="s">
        <v>5175</v>
      </c>
      <c r="C907" s="8">
        <v>1.86</v>
      </c>
      <c r="D907" s="8">
        <v>6.67</v>
      </c>
    </row>
    <row r="908" spans="1:4" ht="27.75" customHeight="1">
      <c r="A908" s="7" t="s">
        <v>5176</v>
      </c>
      <c r="B908" s="8" t="s">
        <v>5177</v>
      </c>
      <c r="C908" s="8">
        <v>5.16</v>
      </c>
      <c r="D908" s="8">
        <v>0.09</v>
      </c>
    </row>
    <row r="909" spans="1:4" ht="27.75" customHeight="1">
      <c r="A909" s="7" t="s">
        <v>5178</v>
      </c>
      <c r="B909" s="8" t="s">
        <v>5179</v>
      </c>
      <c r="C909" s="8">
        <v>8.98</v>
      </c>
      <c r="D909" s="8">
        <v>2.97</v>
      </c>
    </row>
    <row r="910" spans="1:4" ht="27.75" customHeight="1">
      <c r="A910" s="7" t="s">
        <v>5180</v>
      </c>
      <c r="B910" s="8" t="s">
        <v>5181</v>
      </c>
      <c r="C910" s="8">
        <v>0</v>
      </c>
      <c r="D910" s="8">
        <v>4.5</v>
      </c>
    </row>
    <row r="911" spans="1:4" ht="27.75" customHeight="1">
      <c r="A911" s="7" t="s">
        <v>5182</v>
      </c>
      <c r="B911" s="8" t="s">
        <v>5181</v>
      </c>
      <c r="C911" s="8">
        <v>1.45</v>
      </c>
      <c r="D911" s="8">
        <v>2.95</v>
      </c>
    </row>
    <row r="912" spans="1:4" ht="27.75" customHeight="1">
      <c r="A912" s="7" t="s">
        <v>5183</v>
      </c>
      <c r="B912" s="8" t="s">
        <v>5184</v>
      </c>
      <c r="C912" s="8">
        <v>4.2300000000000004</v>
      </c>
      <c r="D912" s="8">
        <v>8.3000000000000007</v>
      </c>
    </row>
    <row r="913" spans="1:4" ht="27.75" customHeight="1">
      <c r="A913" s="7" t="s">
        <v>5185</v>
      </c>
      <c r="B913" s="8" t="s">
        <v>5184</v>
      </c>
      <c r="C913" s="8">
        <v>4.2300000000000004</v>
      </c>
      <c r="D913" s="8">
        <v>8.3000000000000007</v>
      </c>
    </row>
    <row r="914" spans="1:4" ht="27.75" customHeight="1">
      <c r="A914" s="7" t="s">
        <v>5186</v>
      </c>
      <c r="B914" s="8" t="s">
        <v>5187</v>
      </c>
      <c r="C914" s="8">
        <v>0.22</v>
      </c>
      <c r="D914" s="8">
        <v>0.49</v>
      </c>
    </row>
    <row r="915" spans="1:4" ht="27.75" customHeight="1">
      <c r="A915" s="7" t="s">
        <v>5188</v>
      </c>
      <c r="B915" s="8" t="s">
        <v>5187</v>
      </c>
      <c r="C915" s="8">
        <v>0.22</v>
      </c>
      <c r="D915" s="8">
        <v>0.49</v>
      </c>
    </row>
    <row r="916" spans="1:4" ht="27.75" customHeight="1">
      <c r="A916" s="7" t="s">
        <v>5189</v>
      </c>
      <c r="B916" s="8" t="s">
        <v>5187</v>
      </c>
      <c r="C916" s="8">
        <v>0</v>
      </c>
      <c r="D916" s="8">
        <v>0.65</v>
      </c>
    </row>
    <row r="917" spans="1:4" ht="27.75" customHeight="1">
      <c r="A917" s="7" t="s">
        <v>5190</v>
      </c>
      <c r="B917" s="8" t="s">
        <v>5187</v>
      </c>
      <c r="C917" s="8">
        <v>1.42</v>
      </c>
      <c r="D917" s="8">
        <v>1.35</v>
      </c>
    </row>
    <row r="918" spans="1:4" ht="27.75" customHeight="1">
      <c r="A918" s="7" t="s">
        <v>5191</v>
      </c>
      <c r="B918" s="8" t="s">
        <v>5187</v>
      </c>
      <c r="C918" s="8">
        <v>1.42</v>
      </c>
      <c r="D918" s="8">
        <v>1.35</v>
      </c>
    </row>
    <row r="919" spans="1:4" ht="27.75" customHeight="1">
      <c r="A919" s="7" t="s">
        <v>5192</v>
      </c>
      <c r="B919" s="8" t="s">
        <v>5187</v>
      </c>
      <c r="C919" s="8">
        <v>1.42</v>
      </c>
      <c r="D919" s="8">
        <v>1.35</v>
      </c>
    </row>
    <row r="920" spans="1:4" ht="27.75" customHeight="1">
      <c r="A920" s="7" t="s">
        <v>5193</v>
      </c>
      <c r="B920" s="8" t="s">
        <v>5194</v>
      </c>
      <c r="C920" s="8">
        <v>3.13</v>
      </c>
      <c r="D920" s="8">
        <v>7.39</v>
      </c>
    </row>
    <row r="921" spans="1:4" ht="27.75" customHeight="1">
      <c r="A921" s="7" t="s">
        <v>5195</v>
      </c>
      <c r="B921" s="8" t="s">
        <v>5194</v>
      </c>
      <c r="C921" s="8">
        <v>3.13</v>
      </c>
      <c r="D921" s="8">
        <v>7.39</v>
      </c>
    </row>
    <row r="922" spans="1:4" ht="27.75" customHeight="1">
      <c r="A922" s="7" t="s">
        <v>5196</v>
      </c>
      <c r="B922" s="8" t="s">
        <v>5197</v>
      </c>
      <c r="C922" s="8">
        <v>1.45</v>
      </c>
      <c r="D922" s="8">
        <v>0.11</v>
      </c>
    </row>
    <row r="923" spans="1:4" ht="27.75" customHeight="1">
      <c r="A923" s="7" t="s">
        <v>5198</v>
      </c>
      <c r="B923" s="8" t="s">
        <v>5197</v>
      </c>
      <c r="C923" s="8">
        <v>1.45</v>
      </c>
      <c r="D923" s="8">
        <v>0.11</v>
      </c>
    </row>
    <row r="924" spans="1:4" ht="27.75" customHeight="1">
      <c r="A924" s="7" t="s">
        <v>5199</v>
      </c>
      <c r="B924" s="8" t="s">
        <v>5200</v>
      </c>
      <c r="C924" s="8">
        <v>1.55</v>
      </c>
      <c r="D924" s="8">
        <v>1.74</v>
      </c>
    </row>
    <row r="925" spans="1:4" ht="27.75" customHeight="1">
      <c r="A925" s="7" t="s">
        <v>5201</v>
      </c>
      <c r="B925" s="8" t="s">
        <v>5200</v>
      </c>
      <c r="C925" s="8">
        <v>1.55</v>
      </c>
      <c r="D925" s="8">
        <v>1.74</v>
      </c>
    </row>
    <row r="926" spans="1:4" ht="27.75" customHeight="1">
      <c r="A926" s="7" t="s">
        <v>5202</v>
      </c>
      <c r="B926" s="8" t="s">
        <v>5203</v>
      </c>
      <c r="C926" s="8">
        <v>2.04</v>
      </c>
      <c r="D926" s="8">
        <v>5.98</v>
      </c>
    </row>
    <row r="927" spans="1:4" ht="27.75" customHeight="1">
      <c r="A927" s="7" t="s">
        <v>5204</v>
      </c>
      <c r="B927" s="8" t="s">
        <v>5203</v>
      </c>
      <c r="C927" s="8">
        <v>2.04</v>
      </c>
      <c r="D927" s="8">
        <v>5.98</v>
      </c>
    </row>
    <row r="928" spans="1:4" ht="27.75" customHeight="1">
      <c r="A928" s="7" t="s">
        <v>5205</v>
      </c>
      <c r="B928" s="8" t="s">
        <v>5206</v>
      </c>
      <c r="C928" s="8">
        <v>0</v>
      </c>
      <c r="D928" s="8">
        <v>-0.82</v>
      </c>
    </row>
    <row r="929" spans="1:4" ht="27.75" customHeight="1">
      <c r="A929" s="7" t="s">
        <v>5207</v>
      </c>
      <c r="B929" s="8" t="s">
        <v>5206</v>
      </c>
      <c r="C929" s="8">
        <v>0</v>
      </c>
      <c r="D929" s="8">
        <v>-0.82</v>
      </c>
    </row>
    <row r="930" spans="1:4" ht="27.75" customHeight="1">
      <c r="A930" s="7" t="s">
        <v>5208</v>
      </c>
      <c r="B930" s="8" t="s">
        <v>5209</v>
      </c>
      <c r="C930" s="8">
        <v>0.71</v>
      </c>
      <c r="D930" s="8">
        <v>5.44</v>
      </c>
    </row>
    <row r="931" spans="1:4" ht="27.75" customHeight="1">
      <c r="A931" s="7" t="s">
        <v>5210</v>
      </c>
      <c r="B931" s="8" t="s">
        <v>5211</v>
      </c>
      <c r="C931" s="8">
        <v>3.54</v>
      </c>
      <c r="D931" s="8">
        <v>5.54</v>
      </c>
    </row>
    <row r="932" spans="1:4" ht="27.75" customHeight="1">
      <c r="A932" s="7" t="s">
        <v>5212</v>
      </c>
      <c r="B932" s="8" t="s">
        <v>5211</v>
      </c>
      <c r="C932" s="8">
        <v>3.54</v>
      </c>
      <c r="D932" s="8">
        <v>5.54</v>
      </c>
    </row>
    <row r="933" spans="1:4" ht="27.75" customHeight="1">
      <c r="A933" s="7" t="s">
        <v>5213</v>
      </c>
      <c r="B933" s="8" t="s">
        <v>5211</v>
      </c>
      <c r="C933" s="8">
        <v>3.67</v>
      </c>
      <c r="D933" s="8">
        <v>6.7</v>
      </c>
    </row>
    <row r="934" spans="1:4" ht="27.75" customHeight="1">
      <c r="A934" s="7" t="s">
        <v>5214</v>
      </c>
      <c r="B934" s="8" t="s">
        <v>5211</v>
      </c>
      <c r="C934" s="8">
        <v>3.67</v>
      </c>
      <c r="D934" s="8">
        <v>6.7</v>
      </c>
    </row>
    <row r="935" spans="1:4" ht="27.75" customHeight="1">
      <c r="A935" s="7" t="s">
        <v>5215</v>
      </c>
      <c r="B935" s="8" t="s">
        <v>5216</v>
      </c>
      <c r="C935" s="8">
        <v>1.94</v>
      </c>
      <c r="D935" s="8">
        <v>1.3</v>
      </c>
    </row>
    <row r="936" spans="1:4" ht="27.75" customHeight="1">
      <c r="A936" s="7" t="s">
        <v>5217</v>
      </c>
      <c r="B936" s="8" t="s">
        <v>5218</v>
      </c>
      <c r="C936" s="8">
        <v>5.74</v>
      </c>
      <c r="D936" s="8">
        <v>1.63</v>
      </c>
    </row>
    <row r="937" spans="1:4" ht="27.75" customHeight="1">
      <c r="A937" s="7" t="s">
        <v>5219</v>
      </c>
      <c r="B937" s="8" t="s">
        <v>5220</v>
      </c>
      <c r="C937" s="8">
        <v>0.19</v>
      </c>
      <c r="D937" s="8">
        <v>7.43</v>
      </c>
    </row>
    <row r="938" spans="1:4" ht="27.75" customHeight="1">
      <c r="A938" s="7" t="s">
        <v>5221</v>
      </c>
      <c r="B938" s="8" t="s">
        <v>5220</v>
      </c>
      <c r="C938" s="8">
        <v>8.33</v>
      </c>
      <c r="D938" s="8">
        <v>3.06</v>
      </c>
    </row>
    <row r="939" spans="1:4" ht="27.75" customHeight="1">
      <c r="A939" s="7" t="s">
        <v>5222</v>
      </c>
      <c r="B939" s="8" t="s">
        <v>5220</v>
      </c>
      <c r="C939" s="8">
        <v>8.33</v>
      </c>
      <c r="D939" s="8">
        <v>3.06</v>
      </c>
    </row>
    <row r="940" spans="1:4" ht="27.75" customHeight="1">
      <c r="A940" s="7" t="s">
        <v>5223</v>
      </c>
      <c r="B940" s="8" t="s">
        <v>5224</v>
      </c>
      <c r="C940" s="8">
        <v>10.19</v>
      </c>
      <c r="D940" s="8">
        <v>0.64</v>
      </c>
    </row>
    <row r="941" spans="1:4" ht="27.75" customHeight="1">
      <c r="A941" s="7" t="s">
        <v>5225</v>
      </c>
      <c r="B941" s="8" t="s">
        <v>5226</v>
      </c>
      <c r="C941" s="8">
        <v>1.78</v>
      </c>
      <c r="D941" s="8">
        <v>3.44</v>
      </c>
    </row>
    <row r="942" spans="1:4" ht="27.75" customHeight="1">
      <c r="A942" s="7" t="s">
        <v>5227</v>
      </c>
      <c r="B942" s="8" t="s">
        <v>5228</v>
      </c>
      <c r="C942" s="8">
        <v>2.44</v>
      </c>
      <c r="D942" s="8">
        <v>7.5</v>
      </c>
    </row>
    <row r="943" spans="1:4" ht="27.75" customHeight="1">
      <c r="A943" s="7" t="s">
        <v>5229</v>
      </c>
      <c r="B943" s="8" t="s">
        <v>5230</v>
      </c>
      <c r="C943" s="8">
        <v>8.3699999999999992</v>
      </c>
      <c r="D943" s="8">
        <v>12.11</v>
      </c>
    </row>
    <row r="944" spans="1:4" ht="27.75" customHeight="1">
      <c r="A944" s="7" t="s">
        <v>5231</v>
      </c>
      <c r="B944" s="8" t="s">
        <v>5232</v>
      </c>
      <c r="C944" s="8">
        <v>0.36</v>
      </c>
      <c r="D944" s="8">
        <v>5.77</v>
      </c>
    </row>
    <row r="945" spans="1:4" ht="27.75" customHeight="1">
      <c r="A945" s="7" t="s">
        <v>5233</v>
      </c>
      <c r="B945" s="8" t="s">
        <v>5234</v>
      </c>
      <c r="C945" s="8">
        <v>2.34</v>
      </c>
      <c r="D945" s="8">
        <v>12.2</v>
      </c>
    </row>
    <row r="946" spans="1:4" ht="27.75" customHeight="1">
      <c r="A946" s="7" t="s">
        <v>5235</v>
      </c>
      <c r="B946" s="8" t="s">
        <v>5234</v>
      </c>
      <c r="C946" s="8">
        <v>2.34</v>
      </c>
      <c r="D946" s="8">
        <v>12.2</v>
      </c>
    </row>
    <row r="947" spans="1:4" ht="27.75" customHeight="1">
      <c r="A947" s="7" t="s">
        <v>5236</v>
      </c>
      <c r="B947" s="8" t="s">
        <v>5237</v>
      </c>
      <c r="C947" s="8">
        <v>5.57</v>
      </c>
      <c r="D947" s="8">
        <v>0.63</v>
      </c>
    </row>
    <row r="948" spans="1:4" ht="27.75" customHeight="1">
      <c r="A948" s="7" t="s">
        <v>5238</v>
      </c>
      <c r="B948" s="8" t="s">
        <v>5237</v>
      </c>
      <c r="C948" s="8">
        <v>5.57</v>
      </c>
      <c r="D948" s="8">
        <v>0.63</v>
      </c>
    </row>
    <row r="949" spans="1:4" ht="27.75" customHeight="1">
      <c r="A949" s="7" t="s">
        <v>5239</v>
      </c>
      <c r="B949" s="8" t="s">
        <v>5237</v>
      </c>
      <c r="C949" s="8">
        <v>1.92</v>
      </c>
      <c r="D949" s="8">
        <v>3.67</v>
      </c>
    </row>
    <row r="950" spans="1:4" ht="27.75" customHeight="1">
      <c r="A950" s="7" t="s">
        <v>5240</v>
      </c>
      <c r="B950" s="8" t="s">
        <v>5237</v>
      </c>
      <c r="C950" s="8">
        <v>1.92</v>
      </c>
      <c r="D950" s="8">
        <v>3.67</v>
      </c>
    </row>
    <row r="951" spans="1:4" ht="27.75" customHeight="1">
      <c r="A951" s="7" t="s">
        <v>5241</v>
      </c>
      <c r="B951" s="8" t="s">
        <v>5242</v>
      </c>
      <c r="C951" s="8">
        <v>0.16</v>
      </c>
      <c r="D951" s="8">
        <v>1.37</v>
      </c>
    </row>
    <row r="952" spans="1:4" ht="27.75" customHeight="1">
      <c r="A952" s="7" t="s">
        <v>5243</v>
      </c>
      <c r="B952" s="8" t="s">
        <v>5242</v>
      </c>
      <c r="C952" s="8">
        <v>0.16</v>
      </c>
      <c r="D952" s="8">
        <v>1.37</v>
      </c>
    </row>
    <row r="953" spans="1:4" ht="27.75" customHeight="1">
      <c r="A953" s="7" t="s">
        <v>5244</v>
      </c>
      <c r="B953" s="8" t="s">
        <v>5245</v>
      </c>
      <c r="C953" s="8">
        <v>0</v>
      </c>
      <c r="D953" s="8">
        <v>14.78</v>
      </c>
    </row>
    <row r="954" spans="1:4" ht="27.75" customHeight="1">
      <c r="A954" s="7" t="s">
        <v>5246</v>
      </c>
      <c r="B954" s="8" t="s">
        <v>5245</v>
      </c>
      <c r="C954" s="8">
        <v>1.42</v>
      </c>
      <c r="D954" s="8">
        <v>10.46</v>
      </c>
    </row>
    <row r="955" spans="1:4" ht="27.75" customHeight="1">
      <c r="A955" s="7" t="s">
        <v>5247</v>
      </c>
      <c r="B955" s="8" t="s">
        <v>5245</v>
      </c>
      <c r="C955" s="8">
        <v>6.44</v>
      </c>
      <c r="D955" s="8">
        <v>6.62</v>
      </c>
    </row>
    <row r="956" spans="1:4" ht="27.75" customHeight="1">
      <c r="A956" s="7" t="s">
        <v>5248</v>
      </c>
      <c r="B956" s="8" t="s">
        <v>5245</v>
      </c>
      <c r="C956" s="8">
        <v>6.43</v>
      </c>
      <c r="D956" s="8">
        <v>6.62</v>
      </c>
    </row>
    <row r="957" spans="1:4" ht="27.75" customHeight="1">
      <c r="A957" s="7" t="s">
        <v>5249</v>
      </c>
      <c r="B957" s="8" t="s">
        <v>5250</v>
      </c>
      <c r="C957" s="8">
        <v>6.12</v>
      </c>
      <c r="D957" s="8">
        <v>0.17</v>
      </c>
    </row>
    <row r="958" spans="1:4" ht="27.75" customHeight="1">
      <c r="A958" s="7" t="s">
        <v>5251</v>
      </c>
      <c r="B958" s="8" t="s">
        <v>5250</v>
      </c>
      <c r="C958" s="8">
        <v>6.12</v>
      </c>
      <c r="D958" s="8">
        <v>0.17</v>
      </c>
    </row>
    <row r="959" spans="1:4" ht="27.75" customHeight="1">
      <c r="A959" s="7" t="s">
        <v>5252</v>
      </c>
      <c r="B959" s="8" t="s">
        <v>5250</v>
      </c>
      <c r="C959" s="8">
        <v>5.68</v>
      </c>
      <c r="D959" s="8">
        <v>0.16</v>
      </c>
    </row>
    <row r="960" spans="1:4" ht="27.75" customHeight="1">
      <c r="A960" s="7" t="s">
        <v>5253</v>
      </c>
      <c r="B960" s="8" t="s">
        <v>5250</v>
      </c>
      <c r="C960" s="8">
        <v>0.36</v>
      </c>
      <c r="D960" s="8">
        <v>4.07</v>
      </c>
    </row>
    <row r="961" spans="1:4" ht="27.75" customHeight="1">
      <c r="A961" s="7" t="s">
        <v>5254</v>
      </c>
      <c r="B961" s="8" t="s">
        <v>5250</v>
      </c>
      <c r="C961" s="8">
        <v>0.36</v>
      </c>
      <c r="D961" s="8">
        <v>4.07</v>
      </c>
    </row>
    <row r="962" spans="1:4" ht="27.75" customHeight="1">
      <c r="A962" s="7" t="s">
        <v>5255</v>
      </c>
      <c r="B962" s="8" t="s">
        <v>5256</v>
      </c>
      <c r="C962" s="8">
        <v>0</v>
      </c>
      <c r="D962" s="8">
        <v>9.0500000000000007</v>
      </c>
    </row>
    <row r="963" spans="1:4" ht="27.75" customHeight="1">
      <c r="A963" s="7" t="s">
        <v>5257</v>
      </c>
      <c r="B963" s="8" t="s">
        <v>5256</v>
      </c>
      <c r="C963" s="8">
        <v>0</v>
      </c>
      <c r="D963" s="8">
        <v>9.0500000000000007</v>
      </c>
    </row>
    <row r="964" spans="1:4" ht="27.75" customHeight="1">
      <c r="A964" s="7" t="s">
        <v>5258</v>
      </c>
      <c r="B964" s="8" t="s">
        <v>5256</v>
      </c>
      <c r="C964" s="8">
        <v>1.99</v>
      </c>
      <c r="D964" s="8">
        <v>4.82</v>
      </c>
    </row>
    <row r="965" spans="1:4" ht="27.75" customHeight="1">
      <c r="A965" s="7" t="s">
        <v>5259</v>
      </c>
      <c r="B965" s="8" t="s">
        <v>5256</v>
      </c>
      <c r="C965" s="8">
        <v>1.99</v>
      </c>
      <c r="D965" s="8">
        <v>4.82</v>
      </c>
    </row>
    <row r="966" spans="1:4" ht="27.75" customHeight="1">
      <c r="A966" s="7" t="s">
        <v>5260</v>
      </c>
      <c r="B966" s="8" t="s">
        <v>5261</v>
      </c>
      <c r="C966" s="8">
        <v>1.67</v>
      </c>
      <c r="D966" s="8">
        <v>6.17</v>
      </c>
    </row>
    <row r="967" spans="1:4" ht="27.75" customHeight="1">
      <c r="A967" s="7" t="s">
        <v>5262</v>
      </c>
      <c r="B967" s="8" t="s">
        <v>5261</v>
      </c>
      <c r="C967" s="8">
        <v>1.67</v>
      </c>
      <c r="D967" s="8">
        <v>6.17</v>
      </c>
    </row>
    <row r="968" spans="1:4" ht="27.75" customHeight="1">
      <c r="A968" s="7" t="s">
        <v>5263</v>
      </c>
      <c r="B968" s="8" t="s">
        <v>5261</v>
      </c>
      <c r="C968" s="8">
        <v>0</v>
      </c>
      <c r="D968" s="8">
        <v>9.5500000000000007</v>
      </c>
    </row>
    <row r="969" spans="1:4" ht="27.75" customHeight="1">
      <c r="A969" s="7" t="s">
        <v>5264</v>
      </c>
      <c r="B969" s="8" t="s">
        <v>5261</v>
      </c>
      <c r="C969" s="8">
        <v>1.51</v>
      </c>
      <c r="D969" s="8">
        <v>6.51</v>
      </c>
    </row>
    <row r="970" spans="1:4" ht="27.75" customHeight="1">
      <c r="A970" s="7" t="s">
        <v>5265</v>
      </c>
      <c r="B970" s="8" t="s">
        <v>5266</v>
      </c>
      <c r="C970" s="8">
        <v>0.1</v>
      </c>
      <c r="D970" s="8">
        <v>0.33</v>
      </c>
    </row>
    <row r="971" spans="1:4" ht="27.75" customHeight="1">
      <c r="A971" s="7" t="s">
        <v>5267</v>
      </c>
      <c r="B971" s="8" t="s">
        <v>5266</v>
      </c>
      <c r="C971" s="8">
        <v>0.1</v>
      </c>
      <c r="D971" s="8">
        <v>0.33</v>
      </c>
    </row>
    <row r="972" spans="1:4" ht="27.75" customHeight="1">
      <c r="A972" s="7" t="s">
        <v>5268</v>
      </c>
      <c r="B972" s="8" t="s">
        <v>5269</v>
      </c>
      <c r="C972" s="8">
        <v>5.65</v>
      </c>
      <c r="D972" s="8">
        <v>1.96</v>
      </c>
    </row>
    <row r="973" spans="1:4" ht="27.75" customHeight="1">
      <c r="A973" s="7" t="s">
        <v>5270</v>
      </c>
      <c r="B973" s="8" t="s">
        <v>5271</v>
      </c>
      <c r="C973" s="8">
        <v>3.65</v>
      </c>
      <c r="D973" s="8">
        <v>0.06</v>
      </c>
    </row>
    <row r="974" spans="1:4" ht="27.75" customHeight="1">
      <c r="A974" s="7" t="s">
        <v>5272</v>
      </c>
      <c r="B974" s="8" t="s">
        <v>5271</v>
      </c>
      <c r="C974" s="8">
        <v>3.65</v>
      </c>
      <c r="D974" s="8">
        <v>0.06</v>
      </c>
    </row>
    <row r="975" spans="1:4" ht="27.75" customHeight="1">
      <c r="A975" s="7" t="s">
        <v>5273</v>
      </c>
      <c r="B975" s="8" t="s">
        <v>5271</v>
      </c>
      <c r="C975" s="8">
        <v>1.91</v>
      </c>
      <c r="D975" s="8">
        <v>4.21</v>
      </c>
    </row>
    <row r="976" spans="1:4" ht="27.75" customHeight="1">
      <c r="A976" s="7" t="s">
        <v>5274</v>
      </c>
      <c r="B976" s="8" t="s">
        <v>5271</v>
      </c>
      <c r="C976" s="8">
        <v>1.91</v>
      </c>
      <c r="D976" s="8">
        <v>4.21</v>
      </c>
    </row>
    <row r="977" spans="1:4" ht="27.75" customHeight="1">
      <c r="A977" s="7" t="s">
        <v>5275</v>
      </c>
      <c r="B977" s="8" t="s">
        <v>5276</v>
      </c>
      <c r="C977" s="8">
        <v>4.0999999999999996</v>
      </c>
      <c r="D977" s="8">
        <v>3.94</v>
      </c>
    </row>
    <row r="978" spans="1:4" ht="27.75" customHeight="1">
      <c r="A978" s="7" t="s">
        <v>5277</v>
      </c>
      <c r="B978" s="8" t="s">
        <v>5276</v>
      </c>
      <c r="C978" s="8">
        <v>4.0999999999999996</v>
      </c>
      <c r="D978" s="8">
        <v>3.94</v>
      </c>
    </row>
    <row r="979" spans="1:4" ht="27.75" customHeight="1">
      <c r="A979" s="7" t="s">
        <v>5278</v>
      </c>
      <c r="B979" s="8" t="s">
        <v>5279</v>
      </c>
      <c r="C979" s="8">
        <v>8.19</v>
      </c>
      <c r="D979" s="8">
        <v>1.21</v>
      </c>
    </row>
    <row r="980" spans="1:4" ht="27.75" customHeight="1">
      <c r="A980" s="7" t="s">
        <v>5280</v>
      </c>
      <c r="B980" s="8" t="s">
        <v>5281</v>
      </c>
      <c r="C980" s="8">
        <v>6.26</v>
      </c>
      <c r="D980" s="8">
        <v>1.2</v>
      </c>
    </row>
    <row r="981" spans="1:4" ht="27.75" customHeight="1">
      <c r="A981" s="7" t="s">
        <v>5282</v>
      </c>
      <c r="B981" s="8" t="s">
        <v>5283</v>
      </c>
      <c r="C981" s="8">
        <v>0</v>
      </c>
      <c r="D981" s="8">
        <v>0</v>
      </c>
    </row>
    <row r="982" spans="1:4" ht="27.75" customHeight="1">
      <c r="A982" s="7" t="s">
        <v>5284</v>
      </c>
      <c r="B982" s="8" t="s">
        <v>5283</v>
      </c>
      <c r="C982" s="8">
        <v>0</v>
      </c>
      <c r="D982" s="8">
        <v>0</v>
      </c>
    </row>
    <row r="983" spans="1:4" ht="27.75" customHeight="1">
      <c r="A983" s="7" t="s">
        <v>5285</v>
      </c>
      <c r="B983" s="8" t="s">
        <v>5283</v>
      </c>
      <c r="C983" s="8">
        <v>0</v>
      </c>
      <c r="D983" s="8">
        <v>0</v>
      </c>
    </row>
    <row r="984" spans="1:4" ht="27.75" customHeight="1">
      <c r="A984" s="7" t="s">
        <v>5286</v>
      </c>
      <c r="B984" s="8" t="s">
        <v>5283</v>
      </c>
      <c r="C984" s="8">
        <v>0</v>
      </c>
      <c r="D984" s="8">
        <v>0</v>
      </c>
    </row>
    <row r="985" spans="1:4" ht="27.75" customHeight="1">
      <c r="A985" s="7" t="s">
        <v>5287</v>
      </c>
      <c r="B985" s="8" t="s">
        <v>5283</v>
      </c>
      <c r="C985" s="8">
        <v>0</v>
      </c>
      <c r="D985" s="8">
        <v>0</v>
      </c>
    </row>
    <row r="986" spans="1:4" ht="27.75" customHeight="1">
      <c r="A986" s="7" t="s">
        <v>5288</v>
      </c>
      <c r="B986" s="8" t="s">
        <v>5283</v>
      </c>
      <c r="C986" s="8">
        <v>0</v>
      </c>
      <c r="D986" s="8">
        <v>0</v>
      </c>
    </row>
    <row r="987" spans="1:4" ht="27.75" customHeight="1">
      <c r="A987" s="7" t="s">
        <v>5289</v>
      </c>
      <c r="B987" s="8" t="s">
        <v>5283</v>
      </c>
      <c r="C987" s="8">
        <v>0</v>
      </c>
      <c r="D987" s="8">
        <v>0</v>
      </c>
    </row>
    <row r="988" spans="1:4" ht="27.75" customHeight="1">
      <c r="A988" s="7" t="s">
        <v>5290</v>
      </c>
      <c r="B988" s="8" t="s">
        <v>5283</v>
      </c>
      <c r="C988" s="8">
        <v>0</v>
      </c>
      <c r="D988" s="8">
        <v>0</v>
      </c>
    </row>
    <row r="989" spans="1:4" ht="27.75" customHeight="1">
      <c r="A989" s="7" t="s">
        <v>5291</v>
      </c>
      <c r="B989" s="8" t="s">
        <v>5283</v>
      </c>
      <c r="C989" s="8">
        <v>0</v>
      </c>
      <c r="D989" s="8">
        <v>0</v>
      </c>
    </row>
    <row r="990" spans="1:4" ht="27.75" customHeight="1">
      <c r="A990" s="7" t="s">
        <v>5292</v>
      </c>
      <c r="B990" s="8" t="s">
        <v>5293</v>
      </c>
      <c r="C990" s="8">
        <v>3.9</v>
      </c>
      <c r="D990" s="8">
        <v>1.92</v>
      </c>
    </row>
    <row r="991" spans="1:4" ht="27.75" customHeight="1">
      <c r="A991" s="7" t="s">
        <v>5294</v>
      </c>
      <c r="B991" s="8" t="s">
        <v>5293</v>
      </c>
      <c r="C991" s="8">
        <v>3.9</v>
      </c>
      <c r="D991" s="8">
        <v>1.92</v>
      </c>
    </row>
    <row r="992" spans="1:4" ht="27.75" customHeight="1">
      <c r="A992" s="7" t="s">
        <v>5295</v>
      </c>
      <c r="B992" s="8" t="s">
        <v>5293</v>
      </c>
      <c r="C992" s="8">
        <v>1.87</v>
      </c>
      <c r="D992" s="8">
        <v>0</v>
      </c>
    </row>
    <row r="993" spans="1:4" ht="27.75" customHeight="1">
      <c r="A993" s="7" t="s">
        <v>5296</v>
      </c>
      <c r="B993" s="8" t="s">
        <v>5293</v>
      </c>
      <c r="C993" s="8">
        <v>1.87</v>
      </c>
      <c r="D993" s="8">
        <v>0</v>
      </c>
    </row>
    <row r="994" spans="1:4" ht="27.75" customHeight="1">
      <c r="A994" s="7" t="s">
        <v>5297</v>
      </c>
      <c r="B994" s="8" t="s">
        <v>5298</v>
      </c>
      <c r="C994" s="8">
        <v>0.38</v>
      </c>
      <c r="D994" s="8">
        <v>0.34</v>
      </c>
    </row>
    <row r="995" spans="1:4" ht="27.75" customHeight="1">
      <c r="A995" s="7" t="s">
        <v>5299</v>
      </c>
      <c r="B995" s="8" t="s">
        <v>5298</v>
      </c>
      <c r="C995" s="8">
        <v>0.38</v>
      </c>
      <c r="D995" s="8">
        <v>0.34</v>
      </c>
    </row>
    <row r="996" spans="1:4" ht="27.75" customHeight="1">
      <c r="A996" s="7" t="s">
        <v>5300</v>
      </c>
      <c r="B996" s="8" t="s">
        <v>5301</v>
      </c>
      <c r="C996" s="8">
        <v>0</v>
      </c>
      <c r="D996" s="8">
        <v>5.56</v>
      </c>
    </row>
    <row r="997" spans="1:4" ht="27.75" customHeight="1">
      <c r="A997" s="7" t="s">
        <v>5302</v>
      </c>
      <c r="B997" s="8" t="s">
        <v>5301</v>
      </c>
      <c r="C997" s="8">
        <v>0</v>
      </c>
      <c r="D997" s="8">
        <v>5.56</v>
      </c>
    </row>
    <row r="998" spans="1:4" ht="27.75" customHeight="1">
      <c r="A998" s="7" t="s">
        <v>5303</v>
      </c>
      <c r="B998" s="8" t="s">
        <v>5301</v>
      </c>
      <c r="C998" s="8">
        <v>0.46</v>
      </c>
      <c r="D998" s="8">
        <v>0.25</v>
      </c>
    </row>
    <row r="999" spans="1:4" ht="27.75" customHeight="1">
      <c r="A999" s="7" t="s">
        <v>5304</v>
      </c>
      <c r="B999" s="8" t="s">
        <v>5301</v>
      </c>
      <c r="C999" s="8">
        <v>0.46</v>
      </c>
      <c r="D999" s="8">
        <v>0.25</v>
      </c>
    </row>
    <row r="1000" spans="1:4" ht="27.75" customHeight="1">
      <c r="A1000" s="7" t="s">
        <v>5305</v>
      </c>
      <c r="B1000" s="8" t="s">
        <v>5301</v>
      </c>
      <c r="C1000" s="8">
        <v>0.46</v>
      </c>
      <c r="D1000" s="8">
        <v>0.25</v>
      </c>
    </row>
    <row r="1001" spans="1:4" ht="27.75" customHeight="1">
      <c r="A1001" s="7" t="s">
        <v>5306</v>
      </c>
      <c r="B1001" s="8" t="s">
        <v>5301</v>
      </c>
      <c r="C1001" s="8">
        <v>0.46</v>
      </c>
      <c r="D1001" s="8">
        <v>0.25</v>
      </c>
    </row>
    <row r="1002" spans="1:4" ht="27.75" customHeight="1">
      <c r="A1002" s="7" t="s">
        <v>5307</v>
      </c>
      <c r="B1002" s="8" t="s">
        <v>5301</v>
      </c>
      <c r="C1002" s="8">
        <v>3.15</v>
      </c>
      <c r="D1002" s="8">
        <v>0.91</v>
      </c>
    </row>
    <row r="1003" spans="1:4" ht="27.75" customHeight="1">
      <c r="A1003" s="7" t="s">
        <v>5308</v>
      </c>
      <c r="B1003" s="8" t="s">
        <v>5301</v>
      </c>
      <c r="C1003" s="8">
        <v>3.15</v>
      </c>
      <c r="D1003" s="8">
        <v>0.91</v>
      </c>
    </row>
    <row r="1004" spans="1:4" ht="27.75" customHeight="1">
      <c r="A1004" s="7" t="s">
        <v>5309</v>
      </c>
      <c r="B1004" s="8" t="s">
        <v>5310</v>
      </c>
      <c r="C1004" s="8">
        <v>0</v>
      </c>
      <c r="D1004" s="8">
        <v>2.2799999999999998</v>
      </c>
    </row>
    <row r="1005" spans="1:4" ht="27.75" customHeight="1">
      <c r="A1005" s="7" t="s">
        <v>5311</v>
      </c>
      <c r="B1005" s="8" t="s">
        <v>5310</v>
      </c>
      <c r="C1005" s="8">
        <v>0</v>
      </c>
      <c r="D1005" s="8">
        <v>2.75</v>
      </c>
    </row>
    <row r="1006" spans="1:4" ht="27.75" customHeight="1">
      <c r="A1006" s="7" t="s">
        <v>5312</v>
      </c>
      <c r="B1006" s="8" t="s">
        <v>5313</v>
      </c>
      <c r="C1006" s="8">
        <v>1.1599999999999999</v>
      </c>
      <c r="D1006" s="8">
        <v>0.77</v>
      </c>
    </row>
    <row r="1007" spans="1:4" ht="27.75" customHeight="1">
      <c r="A1007" s="7" t="s">
        <v>5314</v>
      </c>
      <c r="B1007" s="8" t="s">
        <v>5315</v>
      </c>
      <c r="C1007" s="8">
        <v>1.85</v>
      </c>
      <c r="D1007" s="8">
        <v>0</v>
      </c>
    </row>
    <row r="1008" spans="1:4" ht="27.75" customHeight="1">
      <c r="A1008" s="7" t="s">
        <v>5316</v>
      </c>
      <c r="B1008" s="8" t="s">
        <v>5315</v>
      </c>
      <c r="C1008" s="8">
        <v>1.85</v>
      </c>
      <c r="D1008" s="8">
        <v>0</v>
      </c>
    </row>
    <row r="1009" spans="1:4" ht="27.75" customHeight="1">
      <c r="A1009" s="7" t="s">
        <v>5317</v>
      </c>
      <c r="B1009" s="8" t="s">
        <v>5315</v>
      </c>
      <c r="C1009" s="8">
        <v>6.02</v>
      </c>
      <c r="D1009" s="8">
        <v>1.92</v>
      </c>
    </row>
    <row r="1010" spans="1:4" ht="27.75" customHeight="1">
      <c r="A1010" s="7" t="s">
        <v>5318</v>
      </c>
      <c r="B1010" s="8" t="s">
        <v>5315</v>
      </c>
      <c r="C1010" s="8">
        <v>6.02</v>
      </c>
      <c r="D1010" s="8">
        <v>1.92</v>
      </c>
    </row>
    <row r="1011" spans="1:4" ht="27.75" customHeight="1">
      <c r="A1011" s="7" t="s">
        <v>5319</v>
      </c>
      <c r="B1011" s="8" t="s">
        <v>5315</v>
      </c>
      <c r="C1011" s="8">
        <v>0</v>
      </c>
      <c r="D1011" s="8">
        <v>1.37</v>
      </c>
    </row>
    <row r="1012" spans="1:4" ht="27.75" customHeight="1">
      <c r="A1012" s="7" t="s">
        <v>5320</v>
      </c>
      <c r="B1012" s="8" t="s">
        <v>5315</v>
      </c>
      <c r="C1012" s="8">
        <v>0</v>
      </c>
      <c r="D1012" s="8">
        <v>1.37</v>
      </c>
    </row>
    <row r="1013" spans="1:4" ht="27.75" customHeight="1">
      <c r="A1013" s="7" t="s">
        <v>5321</v>
      </c>
      <c r="B1013" s="8" t="s">
        <v>5322</v>
      </c>
      <c r="C1013" s="8">
        <v>0.09</v>
      </c>
      <c r="D1013" s="8">
        <v>4.07</v>
      </c>
    </row>
    <row r="1014" spans="1:4" ht="27.75" customHeight="1">
      <c r="A1014" s="7" t="s">
        <v>5323</v>
      </c>
      <c r="B1014" s="8" t="s">
        <v>5324</v>
      </c>
      <c r="C1014" s="8">
        <v>2.4500000000000002</v>
      </c>
      <c r="D1014" s="8">
        <v>5.86</v>
      </c>
    </row>
    <row r="1015" spans="1:4" ht="27.75" customHeight="1">
      <c r="A1015" s="7" t="s">
        <v>5325</v>
      </c>
      <c r="B1015" s="8" t="s">
        <v>5324</v>
      </c>
      <c r="C1015" s="8">
        <v>2.4500000000000002</v>
      </c>
      <c r="D1015" s="8">
        <v>5.86</v>
      </c>
    </row>
    <row r="1016" spans="1:4" ht="27.75" customHeight="1">
      <c r="A1016" s="7" t="s">
        <v>5326</v>
      </c>
      <c r="B1016" s="8" t="s">
        <v>5327</v>
      </c>
      <c r="C1016" s="8">
        <v>0</v>
      </c>
      <c r="D1016" s="8">
        <v>7.83</v>
      </c>
    </row>
    <row r="1017" spans="1:4" ht="27.75" customHeight="1">
      <c r="A1017" s="7" t="s">
        <v>5328</v>
      </c>
      <c r="B1017" s="8" t="s">
        <v>5327</v>
      </c>
      <c r="C1017" s="8">
        <v>0</v>
      </c>
      <c r="D1017" s="8">
        <v>7.83</v>
      </c>
    </row>
    <row r="1018" spans="1:4" ht="27.75" customHeight="1">
      <c r="A1018" s="7" t="s">
        <v>5329</v>
      </c>
      <c r="B1018" s="8" t="s">
        <v>5330</v>
      </c>
      <c r="C1018" s="8">
        <v>0.41</v>
      </c>
      <c r="D1018" s="8">
        <v>3.69</v>
      </c>
    </row>
    <row r="1019" spans="1:4" ht="27.75" customHeight="1">
      <c r="A1019" s="7" t="s">
        <v>5331</v>
      </c>
      <c r="B1019" s="8" t="s">
        <v>5327</v>
      </c>
      <c r="C1019" s="8">
        <v>0</v>
      </c>
      <c r="D1019" s="8">
        <v>2.5099999999999998</v>
      </c>
    </row>
    <row r="1020" spans="1:4" ht="27.75" customHeight="1">
      <c r="A1020" s="7" t="s">
        <v>5332</v>
      </c>
      <c r="B1020" s="8" t="s">
        <v>5327</v>
      </c>
      <c r="C1020" s="8">
        <v>0.01</v>
      </c>
      <c r="D1020" s="8">
        <v>1.28</v>
      </c>
    </row>
    <row r="1021" spans="1:4" ht="27.75" customHeight="1">
      <c r="A1021" s="7" t="s">
        <v>5333</v>
      </c>
      <c r="B1021" s="8" t="s">
        <v>5334</v>
      </c>
      <c r="C1021" s="8">
        <v>1.81</v>
      </c>
      <c r="D1021" s="8">
        <v>2.65</v>
      </c>
    </row>
    <row r="1022" spans="1:4" ht="27.75" customHeight="1">
      <c r="A1022" s="7" t="s">
        <v>5335</v>
      </c>
      <c r="B1022" s="8" t="s">
        <v>5334</v>
      </c>
      <c r="C1022" s="8">
        <v>1.81</v>
      </c>
      <c r="D1022" s="8">
        <v>2.65</v>
      </c>
    </row>
    <row r="1023" spans="1:4" ht="27.75" customHeight="1">
      <c r="A1023" s="7" t="s">
        <v>5336</v>
      </c>
      <c r="B1023" s="8" t="s">
        <v>5337</v>
      </c>
      <c r="C1023" s="8">
        <v>-0.53</v>
      </c>
      <c r="D1023" s="8">
        <v>0</v>
      </c>
    </row>
    <row r="1024" spans="1:4" ht="27.75" customHeight="1">
      <c r="A1024" s="7" t="s">
        <v>5338</v>
      </c>
      <c r="B1024" s="8" t="s">
        <v>5337</v>
      </c>
      <c r="C1024" s="8">
        <v>-0.53</v>
      </c>
      <c r="D1024" s="8">
        <v>0</v>
      </c>
    </row>
    <row r="1025" spans="1:4" ht="27.75" customHeight="1">
      <c r="A1025" s="7" t="s">
        <v>5339</v>
      </c>
      <c r="B1025" s="8" t="s">
        <v>5337</v>
      </c>
      <c r="C1025" s="8">
        <v>-0.53</v>
      </c>
      <c r="D1025" s="8">
        <v>0</v>
      </c>
    </row>
    <row r="1026" spans="1:4" ht="27.75" customHeight="1">
      <c r="A1026" s="7" t="s">
        <v>5340</v>
      </c>
      <c r="B1026" s="8" t="s">
        <v>5341</v>
      </c>
      <c r="C1026" s="8">
        <v>0.04</v>
      </c>
      <c r="D1026" s="8">
        <v>0</v>
      </c>
    </row>
    <row r="1027" spans="1:4" ht="27.75" customHeight="1">
      <c r="A1027" s="7" t="s">
        <v>5342</v>
      </c>
      <c r="B1027" s="8" t="s">
        <v>5341</v>
      </c>
      <c r="C1027" s="8">
        <v>0.04</v>
      </c>
      <c r="D1027" s="8">
        <v>0</v>
      </c>
    </row>
    <row r="1028" spans="1:4" ht="27.75" customHeight="1">
      <c r="A1028" s="7" t="s">
        <v>5343</v>
      </c>
      <c r="B1028" s="8" t="s">
        <v>5344</v>
      </c>
      <c r="C1028" s="8">
        <v>1.43</v>
      </c>
      <c r="D1028" s="8">
        <v>7.22</v>
      </c>
    </row>
    <row r="1029" spans="1:4" ht="27.75" customHeight="1">
      <c r="A1029" s="7" t="s">
        <v>5345</v>
      </c>
      <c r="B1029" s="8" t="s">
        <v>5344</v>
      </c>
      <c r="C1029" s="8">
        <v>1.43</v>
      </c>
      <c r="D1029" s="8">
        <v>7.22</v>
      </c>
    </row>
    <row r="1030" spans="1:4" ht="27.75" customHeight="1">
      <c r="A1030" s="7" t="s">
        <v>5346</v>
      </c>
      <c r="B1030" s="8" t="s">
        <v>5347</v>
      </c>
      <c r="C1030" s="8">
        <v>5.9</v>
      </c>
      <c r="D1030" s="8">
        <v>1.59</v>
      </c>
    </row>
    <row r="1031" spans="1:4" ht="27.75" customHeight="1">
      <c r="A1031" s="7" t="s">
        <v>5348</v>
      </c>
      <c r="B1031" s="8" t="s">
        <v>5347</v>
      </c>
      <c r="C1031" s="8">
        <v>5.9</v>
      </c>
      <c r="D1031" s="8">
        <v>1.59</v>
      </c>
    </row>
    <row r="1032" spans="1:4" ht="27.75" customHeight="1">
      <c r="A1032" s="7" t="s">
        <v>5349</v>
      </c>
      <c r="B1032" s="8" t="s">
        <v>5350</v>
      </c>
      <c r="C1032" s="8">
        <v>0</v>
      </c>
      <c r="D1032" s="8">
        <v>9.4700000000000006</v>
      </c>
    </row>
    <row r="1033" spans="1:4" ht="27.75" customHeight="1">
      <c r="A1033" s="7" t="s">
        <v>5351</v>
      </c>
      <c r="B1033" s="8" t="s">
        <v>5352</v>
      </c>
      <c r="C1033" s="8">
        <v>0.46</v>
      </c>
      <c r="D1033" s="8">
        <v>12.79</v>
      </c>
    </row>
    <row r="1034" spans="1:4" ht="27.75" customHeight="1">
      <c r="A1034" s="7" t="s">
        <v>5353</v>
      </c>
      <c r="B1034" s="8" t="s">
        <v>5352</v>
      </c>
      <c r="C1034" s="8">
        <v>0.46</v>
      </c>
      <c r="D1034" s="8">
        <v>12.79</v>
      </c>
    </row>
    <row r="1035" spans="1:4" ht="27.75" customHeight="1">
      <c r="A1035" s="7" t="s">
        <v>5354</v>
      </c>
      <c r="B1035" s="8" t="s">
        <v>5355</v>
      </c>
      <c r="C1035" s="8">
        <v>0</v>
      </c>
      <c r="D1035" s="8">
        <v>9.3800000000000008</v>
      </c>
    </row>
    <row r="1036" spans="1:4" ht="27.75" customHeight="1">
      <c r="A1036" s="7" t="s">
        <v>5356</v>
      </c>
      <c r="B1036" s="8" t="s">
        <v>5355</v>
      </c>
      <c r="C1036" s="8">
        <v>1.33</v>
      </c>
      <c r="D1036" s="8">
        <v>6.69</v>
      </c>
    </row>
    <row r="1037" spans="1:4" ht="27.75" customHeight="1">
      <c r="A1037" s="7" t="s">
        <v>5357</v>
      </c>
      <c r="B1037" s="8" t="s">
        <v>5355</v>
      </c>
      <c r="C1037" s="8">
        <v>7.75</v>
      </c>
      <c r="D1037" s="8">
        <v>0</v>
      </c>
    </row>
    <row r="1038" spans="1:4" ht="27.75" customHeight="1">
      <c r="A1038" s="7" t="s">
        <v>5358</v>
      </c>
      <c r="B1038" s="8" t="s">
        <v>5355</v>
      </c>
      <c r="C1038" s="8">
        <v>7.74</v>
      </c>
      <c r="D1038" s="8">
        <v>0</v>
      </c>
    </row>
    <row r="1039" spans="1:4" ht="27.75" customHeight="1">
      <c r="A1039" s="7" t="s">
        <v>5359</v>
      </c>
      <c r="B1039" s="8" t="s">
        <v>5360</v>
      </c>
      <c r="C1039" s="8">
        <v>7.75</v>
      </c>
      <c r="D1039" s="8">
        <v>0</v>
      </c>
    </row>
    <row r="1040" spans="1:4" ht="27.75" customHeight="1">
      <c r="A1040" s="7" t="s">
        <v>5361</v>
      </c>
      <c r="B1040" s="8" t="s">
        <v>5360</v>
      </c>
      <c r="C1040" s="8">
        <v>7.75</v>
      </c>
      <c r="D1040" s="8">
        <v>0</v>
      </c>
    </row>
    <row r="1041" spans="1:4" ht="27.75" customHeight="1">
      <c r="A1041" s="7" t="s">
        <v>5362</v>
      </c>
      <c r="B1041" s="8" t="s">
        <v>5363</v>
      </c>
      <c r="C1041" s="8">
        <v>0.49</v>
      </c>
      <c r="D1041" s="8">
        <v>3.13</v>
      </c>
    </row>
    <row r="1042" spans="1:4" ht="27.75" customHeight="1">
      <c r="A1042" s="7" t="s">
        <v>5364</v>
      </c>
      <c r="B1042" s="8" t="s">
        <v>5363</v>
      </c>
      <c r="C1042" s="8">
        <v>0.49</v>
      </c>
      <c r="D1042" s="8">
        <v>3.13</v>
      </c>
    </row>
    <row r="1043" spans="1:4" ht="27.75" customHeight="1">
      <c r="A1043" s="7" t="s">
        <v>5365</v>
      </c>
      <c r="B1043" s="8" t="s">
        <v>5366</v>
      </c>
      <c r="C1043" s="8">
        <v>0.49</v>
      </c>
      <c r="D1043" s="8">
        <v>3.13</v>
      </c>
    </row>
    <row r="1044" spans="1:4" ht="27.75" customHeight="1">
      <c r="A1044" s="7" t="s">
        <v>5367</v>
      </c>
      <c r="B1044" s="8" t="s">
        <v>5366</v>
      </c>
      <c r="C1044" s="8">
        <v>0</v>
      </c>
      <c r="D1044" s="8">
        <v>4.09</v>
      </c>
    </row>
    <row r="1045" spans="1:4" ht="27.75" customHeight="1">
      <c r="A1045" s="7" t="s">
        <v>5368</v>
      </c>
      <c r="B1045" s="8" t="s">
        <v>5369</v>
      </c>
      <c r="C1045" s="8">
        <v>0</v>
      </c>
      <c r="D1045" s="8">
        <v>10.69</v>
      </c>
    </row>
    <row r="1046" spans="1:4" ht="27.75" customHeight="1">
      <c r="A1046" s="7" t="s">
        <v>5370</v>
      </c>
      <c r="B1046" s="8" t="s">
        <v>5369</v>
      </c>
      <c r="C1046" s="8">
        <v>0</v>
      </c>
      <c r="D1046" s="8">
        <v>10.69</v>
      </c>
    </row>
    <row r="1047" spans="1:4" ht="27.75" customHeight="1">
      <c r="A1047" s="7" t="s">
        <v>5371</v>
      </c>
      <c r="B1047" s="8" t="s">
        <v>5372</v>
      </c>
      <c r="C1047" s="8">
        <v>1.21</v>
      </c>
      <c r="D1047" s="8">
        <v>5.22</v>
      </c>
    </row>
    <row r="1048" spans="1:4" ht="27.75" customHeight="1">
      <c r="A1048" s="7" t="s">
        <v>5373</v>
      </c>
      <c r="B1048" s="8" t="s">
        <v>5372</v>
      </c>
      <c r="C1048" s="8">
        <v>0</v>
      </c>
      <c r="D1048" s="8">
        <v>8.51</v>
      </c>
    </row>
    <row r="1049" spans="1:4" ht="27.75" customHeight="1">
      <c r="A1049" s="7" t="s">
        <v>5374</v>
      </c>
      <c r="B1049" s="8" t="s">
        <v>5375</v>
      </c>
      <c r="C1049" s="8">
        <v>1.58</v>
      </c>
      <c r="D1049" s="8">
        <v>6.34</v>
      </c>
    </row>
    <row r="1050" spans="1:4" ht="27.75" customHeight="1">
      <c r="A1050" s="7" t="s">
        <v>5376</v>
      </c>
      <c r="B1050" s="8" t="s">
        <v>5375</v>
      </c>
      <c r="C1050" s="8">
        <v>1.58</v>
      </c>
      <c r="D1050" s="8">
        <v>6.34</v>
      </c>
    </row>
    <row r="1051" spans="1:4" ht="27.75" customHeight="1">
      <c r="A1051" s="7" t="s">
        <v>5377</v>
      </c>
      <c r="B1051" s="8" t="s">
        <v>5378</v>
      </c>
      <c r="C1051" s="8">
        <v>0.01</v>
      </c>
      <c r="D1051" s="8">
        <v>3.98</v>
      </c>
    </row>
    <row r="1052" spans="1:4" ht="27.75" customHeight="1">
      <c r="A1052" s="7" t="s">
        <v>5379</v>
      </c>
      <c r="B1052" s="8" t="s">
        <v>5378</v>
      </c>
      <c r="C1052" s="8">
        <v>0.01</v>
      </c>
      <c r="D1052" s="8">
        <v>3.98</v>
      </c>
    </row>
    <row r="1053" spans="1:4" ht="27.75" customHeight="1">
      <c r="A1053" s="7" t="s">
        <v>5380</v>
      </c>
      <c r="B1053" s="8" t="s">
        <v>5378</v>
      </c>
      <c r="C1053" s="8">
        <v>4.0199999999999996</v>
      </c>
      <c r="D1053" s="8">
        <v>1.39</v>
      </c>
    </row>
    <row r="1054" spans="1:4" ht="27.75" customHeight="1">
      <c r="A1054" s="7" t="s">
        <v>5381</v>
      </c>
      <c r="B1054" s="8" t="s">
        <v>5382</v>
      </c>
      <c r="C1054" s="8">
        <v>0</v>
      </c>
      <c r="D1054" s="8">
        <v>13.98</v>
      </c>
    </row>
    <row r="1055" spans="1:4" ht="27.75" customHeight="1">
      <c r="A1055" s="7" t="s">
        <v>5383</v>
      </c>
      <c r="B1055" s="8" t="s">
        <v>5382</v>
      </c>
      <c r="C1055" s="8">
        <v>0.87</v>
      </c>
      <c r="D1055" s="8">
        <v>12.58</v>
      </c>
    </row>
    <row r="1056" spans="1:4" ht="27.75" customHeight="1">
      <c r="A1056" s="7" t="s">
        <v>5384</v>
      </c>
      <c r="B1056" s="8" t="s">
        <v>5385</v>
      </c>
      <c r="C1056" s="8">
        <v>1.91</v>
      </c>
      <c r="D1056" s="8">
        <v>8.5299999999999994</v>
      </c>
    </row>
    <row r="1057" spans="1:4" ht="27.75" customHeight="1">
      <c r="A1057" s="7" t="s">
        <v>5386</v>
      </c>
      <c r="B1057" s="8" t="s">
        <v>5385</v>
      </c>
      <c r="C1057" s="8">
        <v>1.91</v>
      </c>
      <c r="D1057" s="8">
        <v>8.52</v>
      </c>
    </row>
    <row r="1058" spans="1:4" ht="27.75" customHeight="1">
      <c r="A1058" s="7" t="s">
        <v>5387</v>
      </c>
      <c r="B1058" s="8" t="s">
        <v>5388</v>
      </c>
      <c r="C1058" s="8">
        <v>1.1399999999999999</v>
      </c>
      <c r="D1058" s="8">
        <v>-0.05</v>
      </c>
    </row>
    <row r="1059" spans="1:4" ht="27.75" customHeight="1">
      <c r="A1059" s="7" t="s">
        <v>5389</v>
      </c>
      <c r="B1059" s="8" t="s">
        <v>5388</v>
      </c>
      <c r="C1059" s="8">
        <v>1.1399999999999999</v>
      </c>
      <c r="D1059" s="8">
        <v>-0.05</v>
      </c>
    </row>
    <row r="1060" spans="1:4" ht="27.75" customHeight="1">
      <c r="A1060" s="7" t="s">
        <v>5390</v>
      </c>
      <c r="B1060" s="8" t="s">
        <v>5388</v>
      </c>
      <c r="C1060" s="8">
        <v>0</v>
      </c>
      <c r="D1060" s="8">
        <v>2.4900000000000002</v>
      </c>
    </row>
    <row r="1061" spans="1:4" ht="27.75" customHeight="1">
      <c r="A1061" s="7" t="s">
        <v>5391</v>
      </c>
      <c r="B1061" s="8" t="s">
        <v>5388</v>
      </c>
      <c r="C1061" s="8">
        <v>0</v>
      </c>
      <c r="D1061" s="8">
        <v>2.4900000000000002</v>
      </c>
    </row>
    <row r="1062" spans="1:4" ht="27.75" customHeight="1">
      <c r="A1062" s="7" t="s">
        <v>5392</v>
      </c>
      <c r="B1062" s="8" t="s">
        <v>5393</v>
      </c>
      <c r="C1062" s="8">
        <v>3.33</v>
      </c>
      <c r="D1062" s="8">
        <v>5.88</v>
      </c>
    </row>
    <row r="1063" spans="1:4" ht="27.75" customHeight="1">
      <c r="A1063" s="7" t="s">
        <v>5394</v>
      </c>
      <c r="B1063" s="8" t="s">
        <v>5393</v>
      </c>
      <c r="C1063" s="8">
        <v>3.33</v>
      </c>
      <c r="D1063" s="8">
        <v>5.88</v>
      </c>
    </row>
    <row r="1064" spans="1:4" ht="27.75" customHeight="1">
      <c r="A1064" s="7" t="s">
        <v>5395</v>
      </c>
      <c r="B1064" s="8" t="s">
        <v>5396</v>
      </c>
      <c r="C1064" s="8">
        <v>6.6</v>
      </c>
      <c r="D1064" s="8">
        <v>1.93</v>
      </c>
    </row>
    <row r="1065" spans="1:4" ht="27.75" customHeight="1">
      <c r="A1065" s="7" t="s">
        <v>5397</v>
      </c>
      <c r="B1065" s="8" t="s">
        <v>5396</v>
      </c>
      <c r="C1065" s="8">
        <v>1.4</v>
      </c>
      <c r="D1065" s="8">
        <v>8.0399999999999991</v>
      </c>
    </row>
    <row r="1066" spans="1:4" ht="27.75" customHeight="1">
      <c r="A1066" s="7" t="s">
        <v>5398</v>
      </c>
      <c r="B1066" s="8" t="s">
        <v>5399</v>
      </c>
      <c r="C1066" s="8">
        <v>6.33</v>
      </c>
      <c r="D1066" s="8">
        <v>1.52</v>
      </c>
    </row>
    <row r="1067" spans="1:4" ht="27.75" customHeight="1">
      <c r="A1067" s="7" t="s">
        <v>5400</v>
      </c>
      <c r="B1067" s="8" t="s">
        <v>5401</v>
      </c>
      <c r="C1067" s="8">
        <v>1.54</v>
      </c>
      <c r="D1067" s="8">
        <v>6.28</v>
      </c>
    </row>
    <row r="1068" spans="1:4" ht="27.75" customHeight="1">
      <c r="A1068" s="7" t="s">
        <v>5402</v>
      </c>
      <c r="B1068" s="8" t="s">
        <v>5401</v>
      </c>
      <c r="C1068" s="8">
        <v>0</v>
      </c>
      <c r="D1068" s="8">
        <v>7.87</v>
      </c>
    </row>
    <row r="1069" spans="1:4" ht="27.75" customHeight="1">
      <c r="A1069" s="7" t="s">
        <v>5403</v>
      </c>
      <c r="B1069" s="8" t="s">
        <v>5404</v>
      </c>
      <c r="C1069" s="8">
        <v>-0.19</v>
      </c>
      <c r="D1069" s="8">
        <v>1.58</v>
      </c>
    </row>
    <row r="1070" spans="1:4" ht="27.75" customHeight="1">
      <c r="A1070" s="7" t="s">
        <v>5405</v>
      </c>
      <c r="B1070" s="8" t="s">
        <v>5404</v>
      </c>
      <c r="C1070" s="8">
        <v>-0.19</v>
      </c>
      <c r="D1070" s="8">
        <v>1.58</v>
      </c>
    </row>
    <row r="1071" spans="1:4" ht="27.75" customHeight="1">
      <c r="A1071" s="7" t="s">
        <v>5406</v>
      </c>
      <c r="B1071" s="8" t="s">
        <v>5407</v>
      </c>
      <c r="C1071" s="8">
        <v>3.2</v>
      </c>
      <c r="D1071" s="8">
        <v>8.02</v>
      </c>
    </row>
    <row r="1072" spans="1:4" ht="27.75" customHeight="1">
      <c r="A1072" s="7" t="s">
        <v>5408</v>
      </c>
      <c r="B1072" s="8" t="s">
        <v>5409</v>
      </c>
      <c r="C1072" s="8">
        <v>3.07</v>
      </c>
      <c r="D1072" s="8">
        <v>7.78</v>
      </c>
    </row>
    <row r="1073" spans="1:4" ht="27.75" customHeight="1">
      <c r="A1073" s="7" t="s">
        <v>5410</v>
      </c>
      <c r="B1073" s="8" t="s">
        <v>5409</v>
      </c>
      <c r="C1073" s="8">
        <v>3.2</v>
      </c>
      <c r="D1073" s="8">
        <v>8.02</v>
      </c>
    </row>
    <row r="1074" spans="1:4" ht="27.75" customHeight="1">
      <c r="A1074" s="7" t="s">
        <v>5411</v>
      </c>
      <c r="B1074" s="8" t="s">
        <v>5412</v>
      </c>
      <c r="C1074" s="8">
        <v>4.63</v>
      </c>
      <c r="D1074" s="8">
        <v>0.45</v>
      </c>
    </row>
    <row r="1075" spans="1:4" ht="27.75" customHeight="1">
      <c r="A1075" s="7" t="s">
        <v>5413</v>
      </c>
      <c r="B1075" s="8" t="s">
        <v>5412</v>
      </c>
      <c r="C1075" s="8">
        <v>4.63</v>
      </c>
      <c r="D1075" s="8">
        <v>0.45</v>
      </c>
    </row>
    <row r="1076" spans="1:4" ht="27.75" customHeight="1">
      <c r="A1076" s="7" t="s">
        <v>5414</v>
      </c>
      <c r="B1076" s="8" t="s">
        <v>5412</v>
      </c>
      <c r="C1076" s="8">
        <v>1.35</v>
      </c>
      <c r="D1076" s="8">
        <v>0.47</v>
      </c>
    </row>
    <row r="1077" spans="1:4" ht="27.75" customHeight="1">
      <c r="A1077" s="7" t="s">
        <v>5415</v>
      </c>
      <c r="B1077" s="8" t="s">
        <v>5412</v>
      </c>
      <c r="C1077" s="8">
        <v>1.35</v>
      </c>
      <c r="D1077" s="8">
        <v>0.47</v>
      </c>
    </row>
    <row r="1078" spans="1:4" ht="27.75" customHeight="1">
      <c r="A1078" s="7" t="s">
        <v>5416</v>
      </c>
      <c r="B1078" s="8" t="s">
        <v>5412</v>
      </c>
      <c r="C1078" s="8">
        <v>0</v>
      </c>
      <c r="D1078" s="8">
        <v>5.08</v>
      </c>
    </row>
    <row r="1079" spans="1:4" ht="27.75" customHeight="1">
      <c r="A1079" s="7" t="s">
        <v>5417</v>
      </c>
      <c r="B1079" s="8" t="s">
        <v>5412</v>
      </c>
      <c r="C1079" s="8">
        <v>0</v>
      </c>
      <c r="D1079" s="8">
        <v>5.08</v>
      </c>
    </row>
    <row r="1080" spans="1:4" ht="27.75" customHeight="1">
      <c r="A1080" s="7" t="s">
        <v>5418</v>
      </c>
      <c r="B1080" s="8" t="s">
        <v>5419</v>
      </c>
      <c r="C1080" s="8">
        <v>0.53</v>
      </c>
      <c r="D1080" s="8">
        <v>0.2</v>
      </c>
    </row>
    <row r="1081" spans="1:4" ht="27.75" customHeight="1">
      <c r="A1081" s="7" t="s">
        <v>5420</v>
      </c>
      <c r="B1081" s="8" t="s">
        <v>5421</v>
      </c>
      <c r="C1081" s="8">
        <v>0.53</v>
      </c>
      <c r="D1081" s="8">
        <v>0.2</v>
      </c>
    </row>
    <row r="1082" spans="1:4" ht="27.75" customHeight="1">
      <c r="A1082" s="7" t="s">
        <v>5422</v>
      </c>
      <c r="B1082" s="8" t="s">
        <v>5421</v>
      </c>
      <c r="C1082" s="8">
        <v>0.53</v>
      </c>
      <c r="D1082" s="8">
        <v>0.2</v>
      </c>
    </row>
    <row r="1083" spans="1:4" ht="27.75" customHeight="1">
      <c r="A1083" s="7" t="s">
        <v>5423</v>
      </c>
      <c r="B1083" s="8" t="s">
        <v>5421</v>
      </c>
      <c r="C1083" s="8">
        <v>0.53</v>
      </c>
      <c r="D1083" s="8">
        <v>0.2</v>
      </c>
    </row>
    <row r="1084" spans="1:4" ht="27.75" customHeight="1">
      <c r="A1084" s="7" t="s">
        <v>5424</v>
      </c>
      <c r="B1084" s="8" t="s">
        <v>5425</v>
      </c>
      <c r="C1084" s="8">
        <v>0.67</v>
      </c>
      <c r="D1084" s="8">
        <v>0.37</v>
      </c>
    </row>
    <row r="1085" spans="1:4" ht="27.75" customHeight="1">
      <c r="A1085" s="7" t="s">
        <v>5426</v>
      </c>
      <c r="B1085" s="8" t="s">
        <v>5427</v>
      </c>
      <c r="C1085" s="8">
        <v>0.37</v>
      </c>
      <c r="D1085" s="8">
        <v>0.03</v>
      </c>
    </row>
    <row r="1086" spans="1:4" ht="27.75" customHeight="1">
      <c r="A1086" s="7" t="s">
        <v>5428</v>
      </c>
      <c r="B1086" s="8" t="s">
        <v>5429</v>
      </c>
      <c r="C1086" s="8">
        <v>5.54</v>
      </c>
      <c r="D1086" s="8">
        <v>3.38</v>
      </c>
    </row>
    <row r="1087" spans="1:4" ht="27.75" customHeight="1">
      <c r="A1087" s="7" t="s">
        <v>5430</v>
      </c>
      <c r="B1087" s="8" t="s">
        <v>5429</v>
      </c>
      <c r="C1087" s="8">
        <v>5.54</v>
      </c>
      <c r="D1087" s="8">
        <v>3.38</v>
      </c>
    </row>
    <row r="1088" spans="1:4" ht="27.75" customHeight="1">
      <c r="A1088" s="7" t="s">
        <v>5431</v>
      </c>
      <c r="B1088" s="8" t="s">
        <v>5432</v>
      </c>
      <c r="C1088" s="8">
        <v>1.88</v>
      </c>
      <c r="D1088" s="8">
        <v>8.74</v>
      </c>
    </row>
    <row r="1089" spans="1:4" ht="27.75" customHeight="1">
      <c r="A1089" s="7" t="s">
        <v>5433</v>
      </c>
      <c r="B1089" s="8" t="s">
        <v>5432</v>
      </c>
      <c r="C1089" s="8">
        <v>1.88</v>
      </c>
      <c r="D1089" s="8">
        <v>8.74</v>
      </c>
    </row>
    <row r="1090" spans="1:4" ht="27.75" customHeight="1">
      <c r="A1090" s="7" t="s">
        <v>5434</v>
      </c>
      <c r="B1090" s="8" t="s">
        <v>5435</v>
      </c>
      <c r="C1090" s="8">
        <v>1.99</v>
      </c>
      <c r="D1090" s="8">
        <v>4.1399999999999997</v>
      </c>
    </row>
    <row r="1091" spans="1:4" ht="27.75" customHeight="1">
      <c r="A1091" s="7" t="s">
        <v>5436</v>
      </c>
      <c r="B1091" s="8" t="s">
        <v>5435</v>
      </c>
      <c r="C1091" s="8">
        <v>1.99</v>
      </c>
      <c r="D1091" s="8">
        <v>4.1399999999999997</v>
      </c>
    </row>
    <row r="1092" spans="1:4" ht="27.75" customHeight="1">
      <c r="A1092" s="7" t="s">
        <v>5437</v>
      </c>
      <c r="B1092" s="8" t="s">
        <v>5438</v>
      </c>
      <c r="C1092" s="8">
        <v>5.1100000000000003</v>
      </c>
      <c r="D1092" s="8">
        <v>1.96</v>
      </c>
    </row>
    <row r="1093" spans="1:4" ht="27.75" customHeight="1">
      <c r="A1093" s="7" t="s">
        <v>5439</v>
      </c>
      <c r="B1093" s="8" t="s">
        <v>5440</v>
      </c>
      <c r="C1093" s="8">
        <v>4.7300000000000004</v>
      </c>
      <c r="D1093" s="8">
        <v>2.0499999999999998</v>
      </c>
    </row>
    <row r="1094" spans="1:4" ht="27.75" customHeight="1">
      <c r="A1094" s="7" t="s">
        <v>5441</v>
      </c>
      <c r="B1094" s="8" t="s">
        <v>5442</v>
      </c>
      <c r="C1094" s="8">
        <v>2.34</v>
      </c>
      <c r="D1094" s="8">
        <v>11.96</v>
      </c>
    </row>
    <row r="1095" spans="1:4" ht="27.75" customHeight="1">
      <c r="A1095" s="7" t="s">
        <v>5443</v>
      </c>
      <c r="B1095" s="8" t="s">
        <v>5442</v>
      </c>
      <c r="C1095" s="8">
        <v>2.34</v>
      </c>
      <c r="D1095" s="8">
        <v>11.96</v>
      </c>
    </row>
    <row r="1096" spans="1:4" ht="27.75" customHeight="1">
      <c r="A1096" s="7" t="s">
        <v>5444</v>
      </c>
      <c r="B1096" s="8" t="s">
        <v>5445</v>
      </c>
      <c r="C1096" s="8">
        <v>0.72</v>
      </c>
      <c r="D1096" s="8">
        <v>2.79</v>
      </c>
    </row>
    <row r="1097" spans="1:4" ht="27.75" customHeight="1">
      <c r="A1097" s="7" t="s">
        <v>5446</v>
      </c>
      <c r="B1097" s="8" t="s">
        <v>5445</v>
      </c>
      <c r="C1097" s="8">
        <v>0.72</v>
      </c>
      <c r="D1097" s="8">
        <v>2.79</v>
      </c>
    </row>
    <row r="1098" spans="1:4" ht="27.75" customHeight="1">
      <c r="A1098" s="7" t="s">
        <v>5447</v>
      </c>
      <c r="B1098" s="8" t="s">
        <v>5448</v>
      </c>
      <c r="C1098" s="8">
        <v>0</v>
      </c>
      <c r="D1098" s="8">
        <v>0</v>
      </c>
    </row>
    <row r="1099" spans="1:4" ht="27.75" customHeight="1">
      <c r="A1099" s="7" t="s">
        <v>5449</v>
      </c>
      <c r="B1099" s="8" t="s">
        <v>5450</v>
      </c>
      <c r="C1099" s="8">
        <v>0.96</v>
      </c>
      <c r="D1099" s="8">
        <v>0.63</v>
      </c>
    </row>
    <row r="1100" spans="1:4" ht="27.75" customHeight="1">
      <c r="A1100" s="7" t="s">
        <v>5451</v>
      </c>
      <c r="B1100" s="8" t="s">
        <v>5450</v>
      </c>
      <c r="C1100" s="8">
        <v>0.96</v>
      </c>
      <c r="D1100" s="8">
        <v>0.63</v>
      </c>
    </row>
    <row r="1101" spans="1:4" ht="27.75" customHeight="1">
      <c r="A1101" s="7" t="s">
        <v>5452</v>
      </c>
      <c r="B1101" s="8" t="s">
        <v>5450</v>
      </c>
      <c r="C1101" s="8">
        <v>0.96</v>
      </c>
      <c r="D1101" s="8">
        <v>0.63</v>
      </c>
    </row>
    <row r="1102" spans="1:4" ht="27.75" customHeight="1">
      <c r="A1102" s="7" t="s">
        <v>5453</v>
      </c>
      <c r="B1102" s="8" t="s">
        <v>5450</v>
      </c>
      <c r="C1102" s="8">
        <v>0.96</v>
      </c>
      <c r="D1102" s="8">
        <v>0.63</v>
      </c>
    </row>
    <row r="1103" spans="1:4" ht="27.75" customHeight="1">
      <c r="A1103" s="7" t="s">
        <v>5454</v>
      </c>
      <c r="B1103" s="8" t="s">
        <v>5455</v>
      </c>
      <c r="C1103" s="8">
        <v>3.89</v>
      </c>
      <c r="D1103" s="8">
        <v>6.64</v>
      </c>
    </row>
    <row r="1104" spans="1:4" ht="27.75" customHeight="1">
      <c r="A1104" s="7" t="s">
        <v>5456</v>
      </c>
      <c r="B1104" s="8" t="s">
        <v>5457</v>
      </c>
      <c r="C1104" s="8">
        <v>3.89</v>
      </c>
      <c r="D1104" s="8">
        <v>6.64</v>
      </c>
    </row>
    <row r="1105" spans="1:4" ht="27.75" customHeight="1">
      <c r="A1105" s="7" t="s">
        <v>5458</v>
      </c>
      <c r="B1105" s="8" t="s">
        <v>5459</v>
      </c>
      <c r="C1105" s="8">
        <v>5.74</v>
      </c>
      <c r="D1105" s="8">
        <v>1.31</v>
      </c>
    </row>
    <row r="1106" spans="1:4" ht="27.75" customHeight="1">
      <c r="A1106" s="7" t="s">
        <v>5460</v>
      </c>
      <c r="B1106" s="8" t="s">
        <v>5459</v>
      </c>
      <c r="C1106" s="8">
        <v>5.75</v>
      </c>
      <c r="D1106" s="8">
        <v>1.31</v>
      </c>
    </row>
    <row r="1107" spans="1:4" ht="27.75" customHeight="1">
      <c r="A1107" s="7" t="s">
        <v>5461</v>
      </c>
      <c r="B1107" s="8" t="s">
        <v>5459</v>
      </c>
      <c r="C1107" s="8">
        <v>5.74</v>
      </c>
      <c r="D1107" s="8">
        <v>1.31</v>
      </c>
    </row>
    <row r="1108" spans="1:4" ht="27.75" customHeight="1">
      <c r="A1108" s="7" t="s">
        <v>5462</v>
      </c>
      <c r="B1108" s="8" t="s">
        <v>5463</v>
      </c>
      <c r="C1108" s="8">
        <v>0.85</v>
      </c>
      <c r="D1108" s="8">
        <v>1.3</v>
      </c>
    </row>
    <row r="1109" spans="1:4" ht="27.75" customHeight="1">
      <c r="A1109" s="7" t="s">
        <v>5464</v>
      </c>
      <c r="B1109" s="8" t="s">
        <v>5463</v>
      </c>
      <c r="C1109" s="8">
        <v>0</v>
      </c>
      <c r="D1109" s="8">
        <v>2.0299999999999998</v>
      </c>
    </row>
    <row r="1110" spans="1:4" ht="27.75" customHeight="1">
      <c r="A1110" s="7" t="s">
        <v>5465</v>
      </c>
      <c r="B1110" s="8" t="s">
        <v>5466</v>
      </c>
      <c r="C1110" s="8">
        <v>0</v>
      </c>
      <c r="D1110" s="8">
        <v>0.98</v>
      </c>
    </row>
    <row r="1111" spans="1:4" ht="27.75" customHeight="1">
      <c r="A1111" s="7" t="s">
        <v>5467</v>
      </c>
      <c r="B1111" s="8" t="s">
        <v>5466</v>
      </c>
      <c r="C1111" s="8">
        <v>0</v>
      </c>
      <c r="D1111" s="8">
        <v>0.98</v>
      </c>
    </row>
    <row r="1112" spans="1:4" ht="27.75" customHeight="1">
      <c r="A1112" s="7" t="s">
        <v>5468</v>
      </c>
      <c r="B1112" s="8" t="s">
        <v>5469</v>
      </c>
      <c r="C1112" s="8">
        <v>0</v>
      </c>
      <c r="D1112" s="8">
        <v>0</v>
      </c>
    </row>
    <row r="1113" spans="1:4" ht="27.75" customHeight="1">
      <c r="A1113" s="7" t="s">
        <v>5470</v>
      </c>
      <c r="B1113" s="8" t="s">
        <v>5469</v>
      </c>
      <c r="C1113" s="8">
        <v>0</v>
      </c>
      <c r="D1113" s="8">
        <v>0</v>
      </c>
    </row>
    <row r="1114" spans="1:4" ht="27.75" customHeight="1">
      <c r="A1114" s="7" t="s">
        <v>5471</v>
      </c>
      <c r="B1114" s="8" t="s">
        <v>5469</v>
      </c>
      <c r="C1114" s="8">
        <v>0</v>
      </c>
      <c r="D1114" s="8">
        <v>0</v>
      </c>
    </row>
    <row r="1115" spans="1:4" ht="27.75" customHeight="1">
      <c r="A1115" s="7" t="s">
        <v>5472</v>
      </c>
      <c r="B1115" s="8" t="s">
        <v>5473</v>
      </c>
      <c r="C1115" s="8">
        <v>-0.43</v>
      </c>
      <c r="D1115" s="8">
        <v>4.28</v>
      </c>
    </row>
    <row r="1116" spans="1:4" ht="27.75" customHeight="1">
      <c r="A1116" s="7" t="s">
        <v>5474</v>
      </c>
      <c r="B1116" s="8" t="s">
        <v>5473</v>
      </c>
      <c r="C1116" s="8">
        <v>3.91</v>
      </c>
      <c r="D1116" s="8">
        <v>2.0499999999999998</v>
      </c>
    </row>
    <row r="1117" spans="1:4" ht="27.75" customHeight="1">
      <c r="A1117" s="7" t="s">
        <v>5475</v>
      </c>
      <c r="B1117" s="8" t="s">
        <v>5476</v>
      </c>
      <c r="C1117" s="8">
        <v>0</v>
      </c>
      <c r="D1117" s="8">
        <v>8.98</v>
      </c>
    </row>
    <row r="1118" spans="1:4" ht="27.75" customHeight="1">
      <c r="A1118" s="7" t="s">
        <v>5477</v>
      </c>
      <c r="B1118" s="8" t="s">
        <v>5476</v>
      </c>
      <c r="C1118" s="8">
        <v>2.08</v>
      </c>
      <c r="D1118" s="8">
        <v>6.43</v>
      </c>
    </row>
    <row r="1119" spans="1:4" ht="27.75" customHeight="1">
      <c r="A1119" s="7" t="s">
        <v>5478</v>
      </c>
      <c r="B1119" s="8" t="s">
        <v>5479</v>
      </c>
      <c r="C1119" s="8">
        <v>0.42</v>
      </c>
      <c r="D1119" s="8">
        <v>-0.06</v>
      </c>
    </row>
    <row r="1120" spans="1:4" ht="27.75" customHeight="1">
      <c r="A1120" s="7" t="s">
        <v>5480</v>
      </c>
      <c r="B1120" s="8" t="s">
        <v>5479</v>
      </c>
      <c r="C1120" s="8">
        <v>0.82</v>
      </c>
      <c r="D1120" s="8">
        <v>0.02</v>
      </c>
    </row>
    <row r="1121" spans="1:4" ht="27.75" customHeight="1">
      <c r="A1121" s="7" t="s">
        <v>5481</v>
      </c>
      <c r="B1121" s="8" t="s">
        <v>5479</v>
      </c>
      <c r="C1121" s="8">
        <v>0.42</v>
      </c>
      <c r="D1121" s="8">
        <v>-0.06</v>
      </c>
    </row>
    <row r="1122" spans="1:4" ht="27.75" customHeight="1">
      <c r="A1122" s="7" t="s">
        <v>5482</v>
      </c>
      <c r="B1122" s="8" t="s">
        <v>5479</v>
      </c>
      <c r="C1122" s="8">
        <v>0.82</v>
      </c>
      <c r="D1122" s="8">
        <v>0.02</v>
      </c>
    </row>
    <row r="1123" spans="1:4" ht="27.75" customHeight="1">
      <c r="A1123" s="7" t="s">
        <v>5483</v>
      </c>
      <c r="B1123" s="8" t="s">
        <v>5484</v>
      </c>
      <c r="C1123" s="8">
        <v>0.39</v>
      </c>
      <c r="D1123" s="8">
        <v>-0.06</v>
      </c>
    </row>
    <row r="1124" spans="1:4" ht="27.75" customHeight="1">
      <c r="A1124" s="7" t="s">
        <v>5485</v>
      </c>
      <c r="B1124" s="8" t="s">
        <v>5484</v>
      </c>
      <c r="C1124" s="8">
        <v>0.67</v>
      </c>
      <c r="D1124" s="8">
        <v>0.03</v>
      </c>
    </row>
    <row r="1125" spans="1:4" ht="27.75" customHeight="1">
      <c r="A1125" s="7" t="s">
        <v>5486</v>
      </c>
      <c r="B1125" s="8" t="s">
        <v>5484</v>
      </c>
      <c r="C1125" s="8">
        <v>-0.06</v>
      </c>
      <c r="D1125" s="8">
        <v>0.42</v>
      </c>
    </row>
    <row r="1126" spans="1:4" ht="27.75" customHeight="1">
      <c r="A1126" s="7" t="s">
        <v>5487</v>
      </c>
      <c r="B1126" s="8" t="s">
        <v>5484</v>
      </c>
      <c r="C1126" s="8">
        <v>0.02</v>
      </c>
      <c r="D1126" s="8">
        <v>0.82</v>
      </c>
    </row>
    <row r="1127" spans="1:4" ht="27.75" customHeight="1">
      <c r="A1127" s="7" t="s">
        <v>5488</v>
      </c>
      <c r="B1127" s="8" t="s">
        <v>5484</v>
      </c>
      <c r="C1127" s="8">
        <v>-0.06</v>
      </c>
      <c r="D1127" s="8">
        <v>0.42</v>
      </c>
    </row>
    <row r="1128" spans="1:4" ht="27.75" customHeight="1">
      <c r="A1128" s="7" t="s">
        <v>5489</v>
      </c>
      <c r="B1128" s="8" t="s">
        <v>5484</v>
      </c>
      <c r="C1128" s="8">
        <v>0.02</v>
      </c>
      <c r="D1128" s="8">
        <v>0.82</v>
      </c>
    </row>
    <row r="1129" spans="1:4" ht="27.75" customHeight="1">
      <c r="A1129" s="7" t="s">
        <v>5490</v>
      </c>
      <c r="B1129" s="8" t="s">
        <v>5484</v>
      </c>
      <c r="C1129" s="8">
        <v>-0.06</v>
      </c>
      <c r="D1129" s="8">
        <v>0.42</v>
      </c>
    </row>
    <row r="1130" spans="1:4" ht="27.75" customHeight="1">
      <c r="A1130" s="7" t="s">
        <v>5491</v>
      </c>
      <c r="B1130" s="8" t="s">
        <v>5484</v>
      </c>
      <c r="C1130" s="8">
        <v>0.02</v>
      </c>
      <c r="D1130" s="8">
        <v>0.82</v>
      </c>
    </row>
    <row r="1131" spans="1:4" ht="27.75" customHeight="1">
      <c r="A1131" s="7" t="s">
        <v>5492</v>
      </c>
      <c r="B1131" s="8" t="s">
        <v>5493</v>
      </c>
      <c r="C1131" s="8">
        <v>2.14</v>
      </c>
      <c r="D1131" s="8">
        <v>1.31</v>
      </c>
    </row>
    <row r="1132" spans="1:4" ht="27.75" customHeight="1">
      <c r="A1132" s="7" t="s">
        <v>5494</v>
      </c>
      <c r="B1132" s="8" t="s">
        <v>5493</v>
      </c>
      <c r="C1132" s="8">
        <v>2.14</v>
      </c>
      <c r="D1132" s="8">
        <v>1.31</v>
      </c>
    </row>
    <row r="1133" spans="1:4" ht="27.75" customHeight="1">
      <c r="A1133" s="7" t="s">
        <v>5495</v>
      </c>
      <c r="B1133" s="8" t="s">
        <v>5496</v>
      </c>
      <c r="C1133" s="8">
        <v>2.4900000000000002</v>
      </c>
      <c r="D1133" s="8">
        <v>3.33</v>
      </c>
    </row>
    <row r="1134" spans="1:4" ht="27.75" customHeight="1">
      <c r="A1134" s="7" t="s">
        <v>5497</v>
      </c>
      <c r="B1134" s="8" t="s">
        <v>5496</v>
      </c>
      <c r="C1134" s="8">
        <v>0</v>
      </c>
      <c r="D1134" s="8">
        <v>6.65</v>
      </c>
    </row>
    <row r="1135" spans="1:4" ht="27.75" customHeight="1">
      <c r="A1135" s="7" t="s">
        <v>5498</v>
      </c>
      <c r="B1135" s="8" t="s">
        <v>5496</v>
      </c>
      <c r="C1135" s="8">
        <v>2.4900000000000002</v>
      </c>
      <c r="D1135" s="8">
        <v>3.33</v>
      </c>
    </row>
    <row r="1136" spans="1:4" ht="27.75" customHeight="1">
      <c r="A1136" s="7" t="s">
        <v>5499</v>
      </c>
      <c r="B1136" s="8" t="s">
        <v>5500</v>
      </c>
      <c r="C1136" s="8">
        <v>2.5299999999999998</v>
      </c>
      <c r="D1136" s="8">
        <v>0</v>
      </c>
    </row>
    <row r="1137" spans="1:4" ht="27.75" customHeight="1">
      <c r="A1137" s="7" t="s">
        <v>5501</v>
      </c>
      <c r="B1137" s="8" t="s">
        <v>5502</v>
      </c>
      <c r="C1137" s="8">
        <v>-0.37</v>
      </c>
      <c r="D1137" s="8">
        <v>0.09</v>
      </c>
    </row>
    <row r="1138" spans="1:4" ht="27.75" customHeight="1">
      <c r="A1138" s="7" t="s">
        <v>5503</v>
      </c>
      <c r="B1138" s="8" t="s">
        <v>5500</v>
      </c>
      <c r="C1138" s="8">
        <v>-0.36</v>
      </c>
      <c r="D1138" s="8">
        <v>0.09</v>
      </c>
    </row>
    <row r="1139" spans="1:4" ht="27.75" customHeight="1">
      <c r="A1139" s="7" t="s">
        <v>5504</v>
      </c>
      <c r="B1139" s="8" t="s">
        <v>5500</v>
      </c>
      <c r="C1139" s="8">
        <v>-0.36</v>
      </c>
      <c r="D1139" s="8">
        <v>0.09</v>
      </c>
    </row>
    <row r="1140" spans="1:4" ht="27.75" customHeight="1">
      <c r="A1140" s="7" t="s">
        <v>5505</v>
      </c>
      <c r="B1140" s="8" t="s">
        <v>5506</v>
      </c>
      <c r="C1140" s="8">
        <v>1.53</v>
      </c>
      <c r="D1140" s="8">
        <v>5</v>
      </c>
    </row>
    <row r="1141" spans="1:4" ht="27.75" customHeight="1">
      <c r="A1141" s="7" t="s">
        <v>5507</v>
      </c>
      <c r="B1141" s="8" t="s">
        <v>5506</v>
      </c>
      <c r="C1141" s="8">
        <v>1.53</v>
      </c>
      <c r="D1141" s="8">
        <v>5</v>
      </c>
    </row>
    <row r="1142" spans="1:4" ht="27.75" customHeight="1">
      <c r="A1142" s="7" t="s">
        <v>5508</v>
      </c>
      <c r="B1142" s="8" t="s">
        <v>5506</v>
      </c>
      <c r="C1142" s="8">
        <v>0</v>
      </c>
      <c r="D1142" s="8">
        <v>12.6</v>
      </c>
    </row>
    <row r="1143" spans="1:4" ht="27.75" customHeight="1">
      <c r="A1143" s="7" t="s">
        <v>5509</v>
      </c>
      <c r="B1143" s="8" t="s">
        <v>5506</v>
      </c>
      <c r="C1143" s="8">
        <v>0</v>
      </c>
      <c r="D1143" s="8">
        <v>12.6</v>
      </c>
    </row>
    <row r="1144" spans="1:4" ht="27.75" customHeight="1">
      <c r="A1144" s="7" t="s">
        <v>5510</v>
      </c>
      <c r="B1144" s="8" t="s">
        <v>5511</v>
      </c>
      <c r="C1144" s="8">
        <v>0</v>
      </c>
      <c r="D1144" s="8">
        <v>15.96</v>
      </c>
    </row>
    <row r="1145" spans="1:4" ht="27.75" customHeight="1">
      <c r="A1145" s="7" t="s">
        <v>5512</v>
      </c>
      <c r="B1145" s="8" t="s">
        <v>5511</v>
      </c>
      <c r="C1145" s="8">
        <v>4.08</v>
      </c>
      <c r="D1145" s="8">
        <v>6.62</v>
      </c>
    </row>
    <row r="1146" spans="1:4" ht="27.75" customHeight="1">
      <c r="A1146" s="7" t="s">
        <v>5513</v>
      </c>
      <c r="B1146" s="8" t="s">
        <v>5514</v>
      </c>
      <c r="C1146" s="8">
        <v>5.09</v>
      </c>
      <c r="D1146" s="8">
        <v>6.3</v>
      </c>
    </row>
    <row r="1147" spans="1:4" ht="27.75" customHeight="1">
      <c r="A1147" s="7" t="s">
        <v>5515</v>
      </c>
      <c r="B1147" s="8" t="s">
        <v>5514</v>
      </c>
      <c r="C1147" s="8">
        <v>0</v>
      </c>
      <c r="D1147" s="8">
        <v>14.78</v>
      </c>
    </row>
    <row r="1148" spans="1:4" ht="27.75" customHeight="1">
      <c r="A1148" s="7" t="s">
        <v>5516</v>
      </c>
      <c r="B1148" s="8" t="s">
        <v>5514</v>
      </c>
      <c r="C1148" s="8">
        <v>5.95</v>
      </c>
      <c r="D1148" s="8">
        <v>0.06</v>
      </c>
    </row>
    <row r="1149" spans="1:4" ht="27.75" customHeight="1">
      <c r="A1149" s="7" t="s">
        <v>5517</v>
      </c>
      <c r="B1149" s="8" t="s">
        <v>5514</v>
      </c>
      <c r="C1149" s="8">
        <v>5.95</v>
      </c>
      <c r="D1149" s="8">
        <v>0.06</v>
      </c>
    </row>
    <row r="1150" spans="1:4" ht="27.75" customHeight="1">
      <c r="A1150" s="7" t="s">
        <v>5518</v>
      </c>
      <c r="B1150" s="8" t="s">
        <v>5519</v>
      </c>
      <c r="C1150" s="8">
        <v>0.24</v>
      </c>
      <c r="D1150" s="8">
        <v>0</v>
      </c>
    </row>
    <row r="1151" spans="1:4" ht="27.75" customHeight="1">
      <c r="A1151" s="7" t="s">
        <v>5520</v>
      </c>
      <c r="B1151" s="8" t="s">
        <v>5521</v>
      </c>
      <c r="C1151" s="8">
        <v>0.24</v>
      </c>
      <c r="D1151" s="8">
        <v>0</v>
      </c>
    </row>
    <row r="1152" spans="1:4" ht="27.75" customHeight="1">
      <c r="A1152" s="7" t="s">
        <v>5522</v>
      </c>
      <c r="B1152" s="8" t="s">
        <v>5521</v>
      </c>
      <c r="C1152" s="8">
        <v>0.24</v>
      </c>
      <c r="D1152" s="8">
        <v>0</v>
      </c>
    </row>
    <row r="1153" spans="1:4" ht="27.75" customHeight="1">
      <c r="A1153" s="7" t="s">
        <v>5523</v>
      </c>
      <c r="B1153" s="8" t="s">
        <v>5521</v>
      </c>
      <c r="C1153" s="8">
        <v>0.24</v>
      </c>
      <c r="D1153" s="8">
        <v>0</v>
      </c>
    </row>
    <row r="1154" spans="1:4" ht="27.75" customHeight="1">
      <c r="A1154" s="7" t="s">
        <v>5524</v>
      </c>
      <c r="B1154" s="8" t="s">
        <v>5521</v>
      </c>
      <c r="C1154" s="8">
        <v>0.24</v>
      </c>
      <c r="D1154" s="8">
        <v>0</v>
      </c>
    </row>
    <row r="1155" spans="1:4" ht="27.75" customHeight="1">
      <c r="A1155" s="7" t="s">
        <v>5525</v>
      </c>
      <c r="B1155" s="8" t="s">
        <v>5526</v>
      </c>
      <c r="C1155" s="8">
        <v>0</v>
      </c>
      <c r="D1155" s="8">
        <v>4.6100000000000003</v>
      </c>
    </row>
    <row r="1156" spans="1:4" ht="27.75" customHeight="1">
      <c r="A1156" s="7" t="s">
        <v>5527</v>
      </c>
      <c r="B1156" s="8" t="s">
        <v>5528</v>
      </c>
      <c r="C1156" s="8">
        <v>1.43</v>
      </c>
      <c r="D1156" s="8">
        <v>1.91</v>
      </c>
    </row>
    <row r="1157" spans="1:4" ht="27.75" customHeight="1">
      <c r="A1157" s="7" t="s">
        <v>5529</v>
      </c>
      <c r="B1157" s="8" t="s">
        <v>5528</v>
      </c>
      <c r="C1157" s="8">
        <v>1.43</v>
      </c>
      <c r="D1157" s="8">
        <v>1.91</v>
      </c>
    </row>
    <row r="1158" spans="1:4" ht="27.75" customHeight="1">
      <c r="A1158" s="7" t="s">
        <v>5530</v>
      </c>
      <c r="B1158" s="8" t="s">
        <v>5531</v>
      </c>
      <c r="C1158" s="8">
        <v>0.19</v>
      </c>
      <c r="D1158" s="8">
        <v>0.46</v>
      </c>
    </row>
    <row r="1159" spans="1:4" ht="27.75" customHeight="1">
      <c r="A1159" s="7" t="s">
        <v>5532</v>
      </c>
      <c r="B1159" s="8" t="s">
        <v>5531</v>
      </c>
      <c r="C1159" s="8">
        <v>0.19</v>
      </c>
      <c r="D1159" s="8">
        <v>0.46</v>
      </c>
    </row>
    <row r="1160" spans="1:4" ht="27.75" customHeight="1">
      <c r="A1160" s="7" t="s">
        <v>5533</v>
      </c>
      <c r="B1160" s="8" t="s">
        <v>5531</v>
      </c>
      <c r="C1160" s="8">
        <v>1.86</v>
      </c>
      <c r="D1160" s="8">
        <v>0.68</v>
      </c>
    </row>
    <row r="1161" spans="1:4" ht="27.75" customHeight="1">
      <c r="A1161" s="7" t="s">
        <v>5534</v>
      </c>
      <c r="B1161" s="8" t="s">
        <v>5531</v>
      </c>
      <c r="C1161" s="8">
        <v>1.86</v>
      </c>
      <c r="D1161" s="8">
        <v>0.68</v>
      </c>
    </row>
    <row r="1162" spans="1:4" ht="27.75" customHeight="1">
      <c r="A1162" s="7" t="s">
        <v>5535</v>
      </c>
      <c r="B1162" s="8" t="s">
        <v>5536</v>
      </c>
      <c r="C1162" s="8">
        <v>1.81</v>
      </c>
      <c r="D1162" s="8">
        <v>0.18</v>
      </c>
    </row>
    <row r="1163" spans="1:4" ht="27.75" customHeight="1">
      <c r="A1163" s="7" t="s">
        <v>5537</v>
      </c>
      <c r="B1163" s="8" t="s">
        <v>5536</v>
      </c>
      <c r="C1163" s="8">
        <v>1.81</v>
      </c>
      <c r="D1163" s="8">
        <v>0.18</v>
      </c>
    </row>
    <row r="1164" spans="1:4" ht="27.75" customHeight="1">
      <c r="A1164" s="7" t="s">
        <v>5538</v>
      </c>
      <c r="B1164" s="8" t="s">
        <v>5536</v>
      </c>
      <c r="C1164" s="8">
        <v>0</v>
      </c>
      <c r="D1164" s="8">
        <v>3.59</v>
      </c>
    </row>
    <row r="1165" spans="1:4" ht="27.75" customHeight="1">
      <c r="A1165" s="7" t="s">
        <v>5539</v>
      </c>
      <c r="B1165" s="8" t="s">
        <v>5536</v>
      </c>
      <c r="C1165" s="8">
        <v>1.1000000000000001</v>
      </c>
      <c r="D1165" s="8">
        <v>2.52</v>
      </c>
    </row>
    <row r="1166" spans="1:4" ht="27.75" customHeight="1">
      <c r="A1166" s="7" t="s">
        <v>5540</v>
      </c>
      <c r="B1166" s="8" t="s">
        <v>5541</v>
      </c>
      <c r="C1166" s="8">
        <v>4.07</v>
      </c>
      <c r="D1166" s="8">
        <v>0.18</v>
      </c>
    </row>
    <row r="1167" spans="1:4" ht="27.75" customHeight="1">
      <c r="A1167" s="7" t="s">
        <v>5542</v>
      </c>
      <c r="B1167" s="8" t="s">
        <v>5541</v>
      </c>
      <c r="C1167" s="8">
        <v>4.07</v>
      </c>
      <c r="D1167" s="8">
        <v>0.18</v>
      </c>
    </row>
    <row r="1168" spans="1:4" ht="27.75" customHeight="1">
      <c r="A1168" s="7" t="s">
        <v>5543</v>
      </c>
      <c r="B1168" s="8" t="s">
        <v>5541</v>
      </c>
      <c r="C1168" s="8">
        <v>0.52</v>
      </c>
      <c r="D1168" s="8">
        <v>4.4400000000000004</v>
      </c>
    </row>
    <row r="1169" spans="1:4" ht="27.75" customHeight="1">
      <c r="A1169" s="7" t="s">
        <v>5544</v>
      </c>
      <c r="B1169" s="8" t="s">
        <v>5545</v>
      </c>
      <c r="C1169" s="8">
        <v>1.04</v>
      </c>
      <c r="D1169" s="8">
        <v>5.98</v>
      </c>
    </row>
    <row r="1170" spans="1:4" ht="27.75" customHeight="1">
      <c r="A1170" s="7" t="s">
        <v>5546</v>
      </c>
      <c r="B1170" s="8" t="s">
        <v>5545</v>
      </c>
      <c r="C1170" s="8">
        <v>1.04</v>
      </c>
      <c r="D1170" s="8">
        <v>5.98</v>
      </c>
    </row>
    <row r="1171" spans="1:4" ht="27.75" customHeight="1">
      <c r="A1171" s="7" t="s">
        <v>5547</v>
      </c>
      <c r="B1171" s="8" t="s">
        <v>5548</v>
      </c>
      <c r="C1171" s="8">
        <v>0</v>
      </c>
      <c r="D1171" s="8">
        <v>4.1100000000000003</v>
      </c>
    </row>
    <row r="1172" spans="1:4" ht="27.75" customHeight="1">
      <c r="A1172" s="7" t="s">
        <v>5549</v>
      </c>
      <c r="B1172" s="8" t="s">
        <v>5548</v>
      </c>
      <c r="C1172" s="8">
        <v>0</v>
      </c>
      <c r="D1172" s="8">
        <v>7.78</v>
      </c>
    </row>
    <row r="1173" spans="1:4" ht="27.75" customHeight="1">
      <c r="A1173" s="7" t="s">
        <v>5550</v>
      </c>
      <c r="B1173" s="8" t="s">
        <v>5548</v>
      </c>
      <c r="C1173" s="8">
        <v>5.66</v>
      </c>
      <c r="D1173" s="8">
        <v>1.96</v>
      </c>
    </row>
    <row r="1174" spans="1:4" ht="27.75" customHeight="1">
      <c r="A1174" s="7" t="s">
        <v>5551</v>
      </c>
      <c r="B1174" s="8" t="s">
        <v>5548</v>
      </c>
      <c r="C1174" s="8">
        <v>5.65</v>
      </c>
      <c r="D1174" s="8">
        <v>1.96</v>
      </c>
    </row>
    <row r="1175" spans="1:4" ht="27.75" customHeight="1">
      <c r="A1175" s="7" t="s">
        <v>5552</v>
      </c>
      <c r="B1175" s="8" t="s">
        <v>5548</v>
      </c>
      <c r="C1175" s="8">
        <v>5.65</v>
      </c>
      <c r="D1175" s="8">
        <v>1.96</v>
      </c>
    </row>
    <row r="1176" spans="1:4" ht="27.75" customHeight="1">
      <c r="A1176" s="7" t="s">
        <v>5553</v>
      </c>
      <c r="B1176" s="8" t="s">
        <v>5554</v>
      </c>
      <c r="C1176" s="8">
        <v>1.1499999999999999</v>
      </c>
      <c r="D1176" s="8">
        <v>1.05</v>
      </c>
    </row>
    <row r="1177" spans="1:4" ht="27.75" customHeight="1">
      <c r="A1177" s="7" t="s">
        <v>5555</v>
      </c>
      <c r="B1177" s="8" t="s">
        <v>5554</v>
      </c>
      <c r="C1177" s="8">
        <v>1.1499999999999999</v>
      </c>
      <c r="D1177" s="8">
        <v>1.05</v>
      </c>
    </row>
    <row r="1178" spans="1:4" ht="27.75" customHeight="1">
      <c r="A1178" s="7" t="s">
        <v>5556</v>
      </c>
      <c r="B1178" s="8" t="s">
        <v>5554</v>
      </c>
      <c r="C1178" s="8">
        <v>0.54</v>
      </c>
      <c r="D1178" s="8">
        <v>0.49</v>
      </c>
    </row>
    <row r="1179" spans="1:4" ht="27.75" customHeight="1">
      <c r="A1179" s="7" t="s">
        <v>5557</v>
      </c>
      <c r="B1179" s="8" t="s">
        <v>5554</v>
      </c>
      <c r="C1179" s="8">
        <v>0.52</v>
      </c>
      <c r="D1179" s="8">
        <v>0.49</v>
      </c>
    </row>
    <row r="1180" spans="1:4" ht="27.75" customHeight="1">
      <c r="A1180" s="7" t="s">
        <v>5558</v>
      </c>
      <c r="B1180" s="8" t="s">
        <v>5559</v>
      </c>
      <c r="C1180" s="8">
        <v>4.03</v>
      </c>
      <c r="D1180" s="8">
        <v>0</v>
      </c>
    </row>
    <row r="1181" spans="1:4" ht="27.75" customHeight="1">
      <c r="A1181" s="7" t="s">
        <v>5560</v>
      </c>
      <c r="B1181" s="8" t="s">
        <v>5561</v>
      </c>
      <c r="C1181" s="8">
        <v>2.81</v>
      </c>
      <c r="D1181" s="8">
        <v>0</v>
      </c>
    </row>
    <row r="1182" spans="1:4" ht="27.75" customHeight="1">
      <c r="A1182" s="7" t="s">
        <v>5562</v>
      </c>
      <c r="B1182" s="8" t="s">
        <v>5563</v>
      </c>
      <c r="C1182" s="8">
        <v>1.53</v>
      </c>
      <c r="D1182" s="8">
        <v>2.0299999999999998</v>
      </c>
    </row>
    <row r="1183" spans="1:4" ht="27.75" customHeight="1">
      <c r="A1183" s="7" t="s">
        <v>5564</v>
      </c>
      <c r="B1183" s="8" t="s">
        <v>5565</v>
      </c>
      <c r="C1183" s="8">
        <v>0.77</v>
      </c>
      <c r="D1183" s="8">
        <v>1.39</v>
      </c>
    </row>
    <row r="1184" spans="1:4" ht="27.75" customHeight="1">
      <c r="A1184" s="7" t="s">
        <v>5566</v>
      </c>
      <c r="B1184" s="8" t="s">
        <v>5565</v>
      </c>
      <c r="C1184" s="8">
        <v>0.77</v>
      </c>
      <c r="D1184" s="8">
        <v>1.39</v>
      </c>
    </row>
    <row r="1185" spans="1:4" ht="27.75" customHeight="1">
      <c r="A1185" s="7" t="s">
        <v>5567</v>
      </c>
      <c r="B1185" s="8" t="s">
        <v>5565</v>
      </c>
      <c r="C1185" s="8">
        <v>0.77</v>
      </c>
      <c r="D1185" s="8">
        <v>1.39</v>
      </c>
    </row>
    <row r="1186" spans="1:4" ht="27.75" customHeight="1">
      <c r="A1186" s="7" t="s">
        <v>5568</v>
      </c>
      <c r="B1186" s="8" t="s">
        <v>5565</v>
      </c>
      <c r="C1186" s="8">
        <v>0.77</v>
      </c>
      <c r="D1186" s="8">
        <v>1.39</v>
      </c>
    </row>
    <row r="1187" spans="1:4" ht="27.75" customHeight="1">
      <c r="A1187" s="7" t="s">
        <v>5569</v>
      </c>
      <c r="B1187" s="8" t="s">
        <v>5565</v>
      </c>
      <c r="C1187" s="8">
        <v>0.77</v>
      </c>
      <c r="D1187" s="8">
        <v>1.39</v>
      </c>
    </row>
    <row r="1188" spans="1:4" ht="27.75" customHeight="1">
      <c r="A1188" s="7" t="s">
        <v>5570</v>
      </c>
      <c r="B1188" s="8" t="s">
        <v>5571</v>
      </c>
      <c r="C1188" s="8">
        <v>0.09</v>
      </c>
      <c r="D1188" s="8">
        <v>-0.37</v>
      </c>
    </row>
    <row r="1189" spans="1:4" ht="27.75" customHeight="1">
      <c r="A1189" s="7" t="s">
        <v>5572</v>
      </c>
      <c r="B1189" s="8" t="s">
        <v>5571</v>
      </c>
      <c r="C1189" s="8">
        <v>0.09</v>
      </c>
      <c r="D1189" s="8">
        <v>-0.37</v>
      </c>
    </row>
    <row r="1190" spans="1:4" ht="27.75" customHeight="1">
      <c r="A1190" s="7" t="s">
        <v>5573</v>
      </c>
      <c r="B1190" s="8" t="s">
        <v>5571</v>
      </c>
      <c r="C1190" s="8">
        <v>0.09</v>
      </c>
      <c r="D1190" s="8">
        <v>-0.37</v>
      </c>
    </row>
    <row r="1191" spans="1:4" ht="27.75" customHeight="1">
      <c r="A1191" s="7" t="s">
        <v>5574</v>
      </c>
      <c r="B1191" s="8" t="s">
        <v>5571</v>
      </c>
      <c r="C1191" s="8">
        <v>-0.21</v>
      </c>
      <c r="D1191" s="8">
        <v>-0.4</v>
      </c>
    </row>
    <row r="1192" spans="1:4" ht="27.75" customHeight="1">
      <c r="A1192" s="7" t="s">
        <v>5575</v>
      </c>
      <c r="B1192" s="8" t="s">
        <v>5576</v>
      </c>
      <c r="C1192" s="8">
        <v>0</v>
      </c>
      <c r="D1192" s="8">
        <v>6.16</v>
      </c>
    </row>
    <row r="1193" spans="1:4" ht="27.75" customHeight="1">
      <c r="A1193" s="7" t="s">
        <v>5577</v>
      </c>
      <c r="B1193" s="8" t="s">
        <v>5578</v>
      </c>
      <c r="C1193" s="8">
        <v>2.58</v>
      </c>
      <c r="D1193" s="8">
        <v>7.19</v>
      </c>
    </row>
    <row r="1194" spans="1:4" ht="27.75" customHeight="1">
      <c r="A1194" s="7" t="s">
        <v>5579</v>
      </c>
      <c r="B1194" s="8" t="s">
        <v>5578</v>
      </c>
      <c r="C1194" s="8">
        <v>2.58</v>
      </c>
      <c r="D1194" s="8">
        <v>7.19</v>
      </c>
    </row>
    <row r="1195" spans="1:4" ht="27.75" customHeight="1">
      <c r="A1195" s="7" t="s">
        <v>5580</v>
      </c>
      <c r="B1195" s="8" t="s">
        <v>5581</v>
      </c>
      <c r="C1195" s="8">
        <v>0.44</v>
      </c>
      <c r="D1195" s="8">
        <v>0</v>
      </c>
    </row>
    <row r="1196" spans="1:4" ht="27.75" customHeight="1">
      <c r="A1196" s="7" t="s">
        <v>5582</v>
      </c>
      <c r="B1196" s="8" t="s">
        <v>5581</v>
      </c>
      <c r="C1196" s="8">
        <v>0.44</v>
      </c>
      <c r="D1196" s="8">
        <v>0</v>
      </c>
    </row>
    <row r="1197" spans="1:4" ht="27.75" customHeight="1">
      <c r="A1197" s="7" t="s">
        <v>5583</v>
      </c>
      <c r="B1197" s="8" t="s">
        <v>5581</v>
      </c>
      <c r="C1197" s="8">
        <v>0.44</v>
      </c>
      <c r="D1197" s="8">
        <v>0</v>
      </c>
    </row>
    <row r="1198" spans="1:4" ht="27.75" customHeight="1">
      <c r="A1198" s="7" t="s">
        <v>5584</v>
      </c>
      <c r="B1198" s="8" t="s">
        <v>5581</v>
      </c>
      <c r="C1198" s="8">
        <v>0.44</v>
      </c>
      <c r="D1198" s="8">
        <v>0</v>
      </c>
    </row>
    <row r="1199" spans="1:4" ht="27.75" customHeight="1">
      <c r="A1199" s="7" t="s">
        <v>5585</v>
      </c>
      <c r="B1199" s="8" t="s">
        <v>5586</v>
      </c>
      <c r="C1199" s="8">
        <v>0.17</v>
      </c>
      <c r="D1199" s="8">
        <v>4.41</v>
      </c>
    </row>
    <row r="1200" spans="1:4" ht="27.75" customHeight="1">
      <c r="A1200" s="7" t="s">
        <v>5587</v>
      </c>
      <c r="B1200" s="8" t="s">
        <v>5588</v>
      </c>
      <c r="C1200" s="8">
        <v>1.02</v>
      </c>
      <c r="D1200" s="8">
        <v>0.82</v>
      </c>
    </row>
    <row r="1201" spans="1:4" ht="27.75" customHeight="1">
      <c r="A1201" s="7" t="s">
        <v>5589</v>
      </c>
      <c r="B1201" s="8" t="s">
        <v>5588</v>
      </c>
      <c r="C1201" s="8">
        <v>1.02</v>
      </c>
      <c r="D1201" s="8">
        <v>0.82</v>
      </c>
    </row>
    <row r="1202" spans="1:4" ht="27.75" customHeight="1">
      <c r="A1202" s="7" t="s">
        <v>5590</v>
      </c>
      <c r="B1202" s="8" t="s">
        <v>5588</v>
      </c>
      <c r="C1202" s="8">
        <v>1.41</v>
      </c>
      <c r="D1202" s="8">
        <v>0</v>
      </c>
    </row>
    <row r="1203" spans="1:4" ht="27.75" customHeight="1">
      <c r="A1203" s="7" t="s">
        <v>5591</v>
      </c>
      <c r="B1203" s="8" t="s">
        <v>5588</v>
      </c>
      <c r="C1203" s="8">
        <v>1.42</v>
      </c>
      <c r="D1203" s="8">
        <v>0</v>
      </c>
    </row>
    <row r="1204" spans="1:4" ht="27.75" customHeight="1">
      <c r="A1204" s="7" t="s">
        <v>5592</v>
      </c>
      <c r="B1204" s="8" t="s">
        <v>5593</v>
      </c>
      <c r="C1204" s="8">
        <v>0.14000000000000001</v>
      </c>
      <c r="D1204" s="8">
        <v>13.05</v>
      </c>
    </row>
    <row r="1205" spans="1:4" ht="27.75" customHeight="1">
      <c r="A1205" s="7" t="s">
        <v>5594</v>
      </c>
      <c r="B1205" s="8" t="s">
        <v>5593</v>
      </c>
      <c r="C1205" s="8">
        <v>10.31</v>
      </c>
      <c r="D1205" s="8">
        <v>3.27</v>
      </c>
    </row>
    <row r="1206" spans="1:4" ht="27.75" customHeight="1">
      <c r="A1206" s="7" t="s">
        <v>5595</v>
      </c>
      <c r="B1206" s="8" t="s">
        <v>5596</v>
      </c>
      <c r="C1206" s="8">
        <v>0</v>
      </c>
      <c r="D1206" s="8">
        <v>13.89</v>
      </c>
    </row>
    <row r="1207" spans="1:4" ht="27.75" customHeight="1">
      <c r="A1207" s="7" t="s">
        <v>5597</v>
      </c>
      <c r="B1207" s="8" t="s">
        <v>5598</v>
      </c>
      <c r="C1207" s="8">
        <v>3.21</v>
      </c>
      <c r="D1207" s="8">
        <v>13.32</v>
      </c>
    </row>
    <row r="1208" spans="1:4" ht="27.75" customHeight="1">
      <c r="A1208" s="7" t="s">
        <v>5599</v>
      </c>
      <c r="B1208" s="8" t="s">
        <v>5598</v>
      </c>
      <c r="C1208" s="8">
        <v>3.21</v>
      </c>
      <c r="D1208" s="8">
        <v>13.32</v>
      </c>
    </row>
    <row r="1209" spans="1:4" ht="27.75" customHeight="1">
      <c r="A1209" s="7" t="s">
        <v>5600</v>
      </c>
      <c r="B1209" s="8" t="s">
        <v>5601</v>
      </c>
      <c r="C1209" s="8">
        <v>3.57</v>
      </c>
      <c r="D1209" s="8">
        <v>2.19</v>
      </c>
    </row>
    <row r="1210" spans="1:4" ht="27.75" customHeight="1">
      <c r="A1210" s="7" t="s">
        <v>5602</v>
      </c>
      <c r="B1210" s="8" t="s">
        <v>5601</v>
      </c>
      <c r="C1210" s="8">
        <v>3.57</v>
      </c>
      <c r="D1210" s="8">
        <v>2.19</v>
      </c>
    </row>
    <row r="1211" spans="1:4" ht="27.75" customHeight="1">
      <c r="A1211" s="7" t="s">
        <v>5603</v>
      </c>
      <c r="B1211" s="8" t="s">
        <v>5601</v>
      </c>
      <c r="C1211" s="8">
        <v>0.39</v>
      </c>
      <c r="D1211" s="8">
        <v>3.33</v>
      </c>
    </row>
    <row r="1212" spans="1:4" ht="27.75" customHeight="1">
      <c r="A1212" s="7" t="s">
        <v>5604</v>
      </c>
      <c r="B1212" s="8" t="s">
        <v>5601</v>
      </c>
      <c r="C1212" s="8">
        <v>0.39</v>
      </c>
      <c r="D1212" s="8">
        <v>3.33</v>
      </c>
    </row>
    <row r="1213" spans="1:4" ht="27.75" customHeight="1">
      <c r="A1213" s="7" t="s">
        <v>5605</v>
      </c>
      <c r="B1213" s="8" t="s">
        <v>5606</v>
      </c>
      <c r="C1213" s="8">
        <v>2.09</v>
      </c>
      <c r="D1213" s="8">
        <v>1.21</v>
      </c>
    </row>
    <row r="1214" spans="1:4" ht="27.75" customHeight="1">
      <c r="A1214" s="7" t="s">
        <v>5607</v>
      </c>
      <c r="B1214" s="8" t="s">
        <v>5606</v>
      </c>
      <c r="C1214" s="8">
        <v>2.09</v>
      </c>
      <c r="D1214" s="8">
        <v>1.21</v>
      </c>
    </row>
    <row r="1215" spans="1:4" ht="27.75" customHeight="1">
      <c r="A1215" s="7" t="s">
        <v>5608</v>
      </c>
      <c r="B1215" s="8" t="s">
        <v>5609</v>
      </c>
      <c r="C1215" s="8">
        <v>0</v>
      </c>
      <c r="D1215" s="8">
        <v>0.01</v>
      </c>
    </row>
    <row r="1216" spans="1:4" ht="27.75" customHeight="1">
      <c r="A1216" s="7" t="s">
        <v>5610</v>
      </c>
      <c r="B1216" s="8" t="s">
        <v>5611</v>
      </c>
      <c r="C1216" s="8">
        <v>0</v>
      </c>
      <c r="D1216" s="8">
        <v>0.01</v>
      </c>
    </row>
    <row r="1217" spans="1:4" ht="27.75" customHeight="1">
      <c r="A1217" s="7" t="s">
        <v>5612</v>
      </c>
      <c r="B1217" s="8" t="s">
        <v>5611</v>
      </c>
      <c r="C1217" s="8">
        <v>0</v>
      </c>
      <c r="D1217" s="8">
        <v>0.01</v>
      </c>
    </row>
    <row r="1218" spans="1:4" ht="27.75" customHeight="1">
      <c r="A1218" s="7" t="s">
        <v>5613</v>
      </c>
      <c r="B1218" s="8" t="s">
        <v>5611</v>
      </c>
      <c r="C1218" s="8">
        <v>0</v>
      </c>
      <c r="D1218" s="8">
        <v>0.01</v>
      </c>
    </row>
    <row r="1219" spans="1:4" ht="27.75" customHeight="1">
      <c r="A1219" s="7" t="s">
        <v>5614</v>
      </c>
      <c r="B1219" s="8" t="s">
        <v>5615</v>
      </c>
      <c r="C1219" s="8">
        <v>7.31</v>
      </c>
      <c r="D1219" s="8">
        <v>1.95</v>
      </c>
    </row>
    <row r="1220" spans="1:4" ht="27.75" customHeight="1">
      <c r="A1220" s="7" t="s">
        <v>5616</v>
      </c>
      <c r="B1220" s="8" t="s">
        <v>5617</v>
      </c>
      <c r="C1220" s="8">
        <v>7.48</v>
      </c>
      <c r="D1220" s="8">
        <v>4.4000000000000004</v>
      </c>
    </row>
    <row r="1221" spans="1:4" ht="27.75" customHeight="1">
      <c r="A1221" s="7" t="s">
        <v>5618</v>
      </c>
      <c r="B1221" s="8" t="s">
        <v>5617</v>
      </c>
      <c r="C1221" s="8">
        <v>7.48</v>
      </c>
      <c r="D1221" s="8">
        <v>4.4000000000000004</v>
      </c>
    </row>
    <row r="1222" spans="1:4" ht="27.75" customHeight="1">
      <c r="A1222" s="7" t="s">
        <v>5619</v>
      </c>
      <c r="B1222" s="8" t="s">
        <v>5620</v>
      </c>
      <c r="C1222" s="8">
        <v>0</v>
      </c>
      <c r="D1222" s="8">
        <v>1.71</v>
      </c>
    </row>
    <row r="1223" spans="1:4" ht="27.75" customHeight="1">
      <c r="A1223" s="7" t="s">
        <v>5621</v>
      </c>
      <c r="B1223" s="8" t="s">
        <v>5620</v>
      </c>
      <c r="C1223" s="8">
        <v>0</v>
      </c>
      <c r="D1223" s="8">
        <v>1.71</v>
      </c>
    </row>
    <row r="1224" spans="1:4" ht="27.75" customHeight="1">
      <c r="A1224" s="7" t="s">
        <v>5622</v>
      </c>
      <c r="B1224" s="8" t="s">
        <v>5620</v>
      </c>
      <c r="C1224" s="8">
        <v>0.81</v>
      </c>
      <c r="D1224" s="8">
        <v>0.54</v>
      </c>
    </row>
    <row r="1225" spans="1:4" ht="27.75" customHeight="1">
      <c r="A1225" s="7" t="s">
        <v>5623</v>
      </c>
      <c r="B1225" s="8" t="s">
        <v>5620</v>
      </c>
      <c r="C1225" s="8">
        <v>0.81</v>
      </c>
      <c r="D1225" s="8">
        <v>0.54</v>
      </c>
    </row>
    <row r="1226" spans="1:4" ht="27.75" customHeight="1">
      <c r="A1226" s="7" t="s">
        <v>5624</v>
      </c>
      <c r="B1226" s="8" t="s">
        <v>5625</v>
      </c>
      <c r="C1226" s="8">
        <v>0.02</v>
      </c>
      <c r="D1226" s="8">
        <v>3.9</v>
      </c>
    </row>
    <row r="1227" spans="1:4" ht="27.75" customHeight="1">
      <c r="A1227" s="7" t="s">
        <v>5626</v>
      </c>
      <c r="B1227" s="8" t="s">
        <v>5625</v>
      </c>
      <c r="C1227" s="8">
        <v>0.02</v>
      </c>
      <c r="D1227" s="8">
        <v>3.9</v>
      </c>
    </row>
    <row r="1228" spans="1:4" ht="27.75" customHeight="1">
      <c r="A1228" s="7" t="s">
        <v>5627</v>
      </c>
      <c r="B1228" s="8" t="s">
        <v>5625</v>
      </c>
      <c r="C1228" s="8">
        <v>0</v>
      </c>
      <c r="D1228" s="8">
        <v>4.41</v>
      </c>
    </row>
    <row r="1229" spans="1:4" ht="27.75" customHeight="1">
      <c r="A1229" s="7" t="s">
        <v>5628</v>
      </c>
      <c r="B1229" s="8" t="s">
        <v>5629</v>
      </c>
      <c r="C1229" s="8">
        <v>2.94</v>
      </c>
      <c r="D1229" s="8">
        <v>1.22</v>
      </c>
    </row>
    <row r="1230" spans="1:4" ht="27.75" customHeight="1">
      <c r="A1230" s="7" t="s">
        <v>5630</v>
      </c>
      <c r="B1230" s="8" t="s">
        <v>5629</v>
      </c>
      <c r="C1230" s="8">
        <v>2.94</v>
      </c>
      <c r="D1230" s="8">
        <v>1.22</v>
      </c>
    </row>
    <row r="1231" spans="1:4" ht="27.75" customHeight="1">
      <c r="A1231" s="7" t="s">
        <v>5631</v>
      </c>
      <c r="B1231" s="8" t="s">
        <v>5629</v>
      </c>
      <c r="C1231" s="8">
        <v>1.17</v>
      </c>
      <c r="D1231" s="8">
        <v>0</v>
      </c>
    </row>
    <row r="1232" spans="1:4" ht="27.75" customHeight="1">
      <c r="A1232" s="7" t="s">
        <v>5632</v>
      </c>
      <c r="B1232" s="8" t="s">
        <v>5629</v>
      </c>
      <c r="C1232" s="8">
        <v>1.17</v>
      </c>
      <c r="D1232" s="8">
        <v>0</v>
      </c>
    </row>
    <row r="1233" spans="1:4" ht="27.75" customHeight="1">
      <c r="A1233" s="7" t="s">
        <v>5633</v>
      </c>
      <c r="B1233" s="8" t="s">
        <v>5634</v>
      </c>
      <c r="C1233" s="8">
        <v>0.45</v>
      </c>
      <c r="D1233" s="8">
        <v>6.89</v>
      </c>
    </row>
    <row r="1234" spans="1:4" ht="27.75" customHeight="1">
      <c r="A1234" s="7" t="s">
        <v>5635</v>
      </c>
      <c r="B1234" s="8" t="s">
        <v>5636</v>
      </c>
      <c r="C1234" s="8">
        <v>2.06</v>
      </c>
      <c r="D1234" s="8">
        <v>3.79</v>
      </c>
    </row>
    <row r="1235" spans="1:4" ht="27.75" customHeight="1">
      <c r="A1235" s="7" t="s">
        <v>5637</v>
      </c>
      <c r="B1235" s="8" t="s">
        <v>5636</v>
      </c>
      <c r="C1235" s="8">
        <v>2.06</v>
      </c>
      <c r="D1235" s="8">
        <v>3.79</v>
      </c>
    </row>
    <row r="1236" spans="1:4" ht="27.75" customHeight="1">
      <c r="A1236" s="7" t="s">
        <v>5638</v>
      </c>
      <c r="B1236" s="8" t="s">
        <v>5636</v>
      </c>
      <c r="C1236" s="8">
        <v>3.56</v>
      </c>
      <c r="D1236" s="8">
        <v>0.46</v>
      </c>
    </row>
    <row r="1237" spans="1:4" ht="27.75" customHeight="1">
      <c r="A1237" s="7" t="s">
        <v>5639</v>
      </c>
      <c r="B1237" s="8" t="s">
        <v>5636</v>
      </c>
      <c r="C1237" s="8">
        <v>3.56</v>
      </c>
      <c r="D1237" s="8">
        <v>0.46</v>
      </c>
    </row>
    <row r="1238" spans="1:4" ht="27.75" customHeight="1">
      <c r="A1238" s="7" t="s">
        <v>5640</v>
      </c>
      <c r="B1238" s="8" t="s">
        <v>5641</v>
      </c>
      <c r="C1238" s="8">
        <v>0.02</v>
      </c>
      <c r="D1238" s="8">
        <v>-7.0000000000000007E-2</v>
      </c>
    </row>
    <row r="1239" spans="1:4" ht="27.75" customHeight="1">
      <c r="A1239" s="7" t="s">
        <v>5642</v>
      </c>
      <c r="B1239" s="8" t="s">
        <v>5643</v>
      </c>
      <c r="C1239" s="8">
        <v>-0.01</v>
      </c>
      <c r="D1239" s="8">
        <v>0.08</v>
      </c>
    </row>
    <row r="1240" spans="1:4" ht="27.75" customHeight="1">
      <c r="A1240" s="7" t="s">
        <v>5644</v>
      </c>
      <c r="B1240" s="8" t="s">
        <v>5643</v>
      </c>
      <c r="C1240" s="8">
        <v>-7.0000000000000007E-2</v>
      </c>
      <c r="D1240" s="8">
        <v>0.08</v>
      </c>
    </row>
    <row r="1241" spans="1:4" ht="27.75" customHeight="1">
      <c r="A1241" s="7" t="s">
        <v>5645</v>
      </c>
      <c r="B1241" s="8" t="s">
        <v>5643</v>
      </c>
      <c r="C1241" s="8">
        <v>0.02</v>
      </c>
      <c r="D1241" s="8">
        <v>-7.0000000000000007E-2</v>
      </c>
    </row>
    <row r="1242" spans="1:4" ht="27.75" customHeight="1">
      <c r="A1242" s="7" t="s">
        <v>5646</v>
      </c>
      <c r="B1242" s="8" t="s">
        <v>5643</v>
      </c>
      <c r="C1242" s="8">
        <v>0.02</v>
      </c>
      <c r="D1242" s="8">
        <v>-7.0000000000000007E-2</v>
      </c>
    </row>
    <row r="1243" spans="1:4" ht="27.75" customHeight="1">
      <c r="A1243" s="7" t="s">
        <v>5647</v>
      </c>
      <c r="B1243" s="8" t="s">
        <v>5643</v>
      </c>
      <c r="C1243" s="8">
        <v>0.02</v>
      </c>
      <c r="D1243" s="8">
        <v>-7.0000000000000007E-2</v>
      </c>
    </row>
    <row r="1244" spans="1:4" ht="27.75" customHeight="1">
      <c r="A1244" s="7" t="s">
        <v>5648</v>
      </c>
      <c r="B1244" s="8" t="s">
        <v>5649</v>
      </c>
      <c r="C1244" s="8">
        <v>2.57</v>
      </c>
      <c r="D1244" s="8">
        <v>3.71</v>
      </c>
    </row>
    <row r="1245" spans="1:4" ht="27.75" customHeight="1">
      <c r="A1245" s="7" t="s">
        <v>5650</v>
      </c>
      <c r="B1245" s="8" t="s">
        <v>5649</v>
      </c>
      <c r="C1245" s="8">
        <v>2.57</v>
      </c>
      <c r="D1245" s="8">
        <v>3.71</v>
      </c>
    </row>
    <row r="1246" spans="1:4" ht="27.75" customHeight="1">
      <c r="A1246" s="7" t="s">
        <v>5651</v>
      </c>
      <c r="B1246" s="8" t="s">
        <v>5652</v>
      </c>
      <c r="C1246" s="8">
        <v>0.56000000000000005</v>
      </c>
      <c r="D1246" s="8">
        <v>4.79</v>
      </c>
    </row>
    <row r="1247" spans="1:4" ht="27.75" customHeight="1">
      <c r="A1247" s="7" t="s">
        <v>5653</v>
      </c>
      <c r="B1247" s="8" t="s">
        <v>5652</v>
      </c>
      <c r="C1247" s="8">
        <v>0.56000000000000005</v>
      </c>
      <c r="D1247" s="8">
        <v>4.79</v>
      </c>
    </row>
    <row r="1248" spans="1:4" ht="27.75" customHeight="1">
      <c r="A1248" s="7" t="s">
        <v>5654</v>
      </c>
      <c r="B1248" s="8" t="s">
        <v>5652</v>
      </c>
      <c r="C1248" s="8">
        <v>2.64</v>
      </c>
      <c r="D1248" s="8">
        <v>2.06</v>
      </c>
    </row>
    <row r="1249" spans="1:4" ht="27.75" customHeight="1">
      <c r="A1249" s="7" t="s">
        <v>5655</v>
      </c>
      <c r="B1249" s="8" t="s">
        <v>5652</v>
      </c>
      <c r="C1249" s="8">
        <v>2.64</v>
      </c>
      <c r="D1249" s="8">
        <v>2.06</v>
      </c>
    </row>
    <row r="1250" spans="1:4" ht="27.75" customHeight="1">
      <c r="A1250" s="7" t="s">
        <v>5656</v>
      </c>
      <c r="B1250" s="8" t="s">
        <v>5657</v>
      </c>
      <c r="C1250" s="8">
        <v>0.19</v>
      </c>
      <c r="D1250" s="8">
        <v>0.76</v>
      </c>
    </row>
    <row r="1251" spans="1:4" ht="27.75" customHeight="1">
      <c r="A1251" s="7" t="s">
        <v>5658</v>
      </c>
      <c r="B1251" s="8" t="s">
        <v>5657</v>
      </c>
      <c r="C1251" s="8">
        <v>0.19</v>
      </c>
      <c r="D1251" s="8">
        <v>0.91</v>
      </c>
    </row>
    <row r="1252" spans="1:4" ht="27.75" customHeight="1">
      <c r="A1252" s="7" t="s">
        <v>5659</v>
      </c>
      <c r="B1252" s="8" t="s">
        <v>5660</v>
      </c>
      <c r="C1252" s="8">
        <v>0</v>
      </c>
      <c r="D1252" s="8">
        <v>1.1100000000000001</v>
      </c>
    </row>
    <row r="1253" spans="1:4" ht="27.75" customHeight="1">
      <c r="A1253" s="7" t="s">
        <v>5661</v>
      </c>
      <c r="B1253" s="8" t="s">
        <v>5662</v>
      </c>
      <c r="C1253" s="8">
        <v>0.19</v>
      </c>
      <c r="D1253" s="8">
        <v>0.76</v>
      </c>
    </row>
    <row r="1254" spans="1:4" ht="27.75" customHeight="1">
      <c r="A1254" s="7" t="s">
        <v>5663</v>
      </c>
      <c r="B1254" s="8" t="s">
        <v>5662</v>
      </c>
      <c r="C1254" s="8">
        <v>0.19</v>
      </c>
      <c r="D1254" s="8">
        <v>0.76</v>
      </c>
    </row>
    <row r="1255" spans="1:4" ht="27.75" customHeight="1">
      <c r="A1255" s="7" t="s">
        <v>5664</v>
      </c>
      <c r="B1255" s="8" t="s">
        <v>5665</v>
      </c>
      <c r="C1255" s="8">
        <v>1.22</v>
      </c>
      <c r="D1255" s="8">
        <v>4.68</v>
      </c>
    </row>
    <row r="1256" spans="1:4" ht="27.75" customHeight="1">
      <c r="A1256" s="7" t="s">
        <v>5666</v>
      </c>
      <c r="B1256" s="8" t="s">
        <v>5665</v>
      </c>
      <c r="C1256" s="8">
        <v>1.22</v>
      </c>
      <c r="D1256" s="8">
        <v>4.68</v>
      </c>
    </row>
    <row r="1257" spans="1:4" ht="27.75" customHeight="1">
      <c r="A1257" s="7" t="s">
        <v>5667</v>
      </c>
      <c r="B1257" s="8" t="s">
        <v>5665</v>
      </c>
      <c r="C1257" s="8">
        <v>1.22</v>
      </c>
      <c r="D1257" s="8">
        <v>4.68</v>
      </c>
    </row>
    <row r="1258" spans="1:4" ht="27.75" customHeight="1">
      <c r="A1258" s="7" t="s">
        <v>5668</v>
      </c>
      <c r="B1258" s="8" t="s">
        <v>5665</v>
      </c>
      <c r="C1258" s="8">
        <v>0</v>
      </c>
      <c r="D1258" s="8">
        <v>10.59</v>
      </c>
    </row>
    <row r="1259" spans="1:4" ht="27.75" customHeight="1">
      <c r="A1259" s="7" t="s">
        <v>5669</v>
      </c>
      <c r="B1259" s="8" t="s">
        <v>5670</v>
      </c>
      <c r="C1259" s="8">
        <v>0.65</v>
      </c>
      <c r="D1259" s="8">
        <v>2.0499999999999998</v>
      </c>
    </row>
    <row r="1260" spans="1:4" ht="27.75" customHeight="1">
      <c r="A1260" s="7" t="s">
        <v>5671</v>
      </c>
      <c r="B1260" s="8" t="s">
        <v>5670</v>
      </c>
      <c r="C1260" s="8">
        <v>0.65</v>
      </c>
      <c r="D1260" s="8">
        <v>2.0499999999999998</v>
      </c>
    </row>
    <row r="1261" spans="1:4" ht="27.75" customHeight="1">
      <c r="A1261" s="7" t="s">
        <v>5672</v>
      </c>
      <c r="B1261" s="8" t="s">
        <v>5673</v>
      </c>
      <c r="C1261" s="8">
        <v>1.1000000000000001</v>
      </c>
      <c r="D1261" s="8">
        <v>5.38</v>
      </c>
    </row>
    <row r="1262" spans="1:4" ht="27.75" customHeight="1">
      <c r="A1262" s="7" t="s">
        <v>5674</v>
      </c>
      <c r="B1262" s="8" t="s">
        <v>5673</v>
      </c>
      <c r="C1262" s="8">
        <v>1.1000000000000001</v>
      </c>
      <c r="D1262" s="8">
        <v>5.38</v>
      </c>
    </row>
    <row r="1263" spans="1:4" ht="27.75" customHeight="1">
      <c r="A1263" s="7" t="s">
        <v>5675</v>
      </c>
      <c r="B1263" s="8" t="s">
        <v>5676</v>
      </c>
      <c r="C1263" s="8">
        <v>2.57</v>
      </c>
      <c r="D1263" s="8">
        <v>1.46</v>
      </c>
    </row>
    <row r="1264" spans="1:4" ht="27.75" customHeight="1">
      <c r="A1264" s="7" t="s">
        <v>5677</v>
      </c>
      <c r="B1264" s="8" t="s">
        <v>5676</v>
      </c>
      <c r="C1264" s="8">
        <v>3.64</v>
      </c>
      <c r="D1264" s="8">
        <v>3.73</v>
      </c>
    </row>
    <row r="1265" spans="1:4" ht="27.75" customHeight="1">
      <c r="A1265" s="7" t="s">
        <v>5678</v>
      </c>
      <c r="B1265" s="8" t="s">
        <v>5676</v>
      </c>
      <c r="C1265" s="8">
        <v>0</v>
      </c>
      <c r="D1265" s="8">
        <v>7.66</v>
      </c>
    </row>
    <row r="1266" spans="1:4" ht="27.75" customHeight="1">
      <c r="A1266" s="7" t="s">
        <v>5679</v>
      </c>
      <c r="B1266" s="8" t="s">
        <v>5680</v>
      </c>
      <c r="C1266" s="8">
        <v>0.95</v>
      </c>
      <c r="D1266" s="8">
        <v>6.92</v>
      </c>
    </row>
    <row r="1267" spans="1:4" ht="27.75" customHeight="1">
      <c r="A1267" s="7" t="s">
        <v>5681</v>
      </c>
      <c r="B1267" s="8" t="s">
        <v>5680</v>
      </c>
      <c r="C1267" s="8">
        <v>0.95</v>
      </c>
      <c r="D1267" s="8">
        <v>6.92</v>
      </c>
    </row>
    <row r="1268" spans="1:4" ht="27.75" customHeight="1">
      <c r="A1268" s="7" t="s">
        <v>5682</v>
      </c>
      <c r="B1268" s="8" t="s">
        <v>5649</v>
      </c>
      <c r="C1268" s="8">
        <v>4.7</v>
      </c>
      <c r="D1268" s="8">
        <v>9.84</v>
      </c>
    </row>
    <row r="1269" spans="1:4" ht="27.75" customHeight="1">
      <c r="A1269" s="7" t="s">
        <v>5683</v>
      </c>
      <c r="B1269" s="8" t="s">
        <v>5649</v>
      </c>
      <c r="C1269" s="8">
        <v>4.7</v>
      </c>
      <c r="D1269" s="8">
        <v>9.84</v>
      </c>
    </row>
    <row r="1270" spans="1:4" ht="27.75" customHeight="1">
      <c r="A1270" s="7" t="s">
        <v>5684</v>
      </c>
      <c r="B1270" s="8" t="s">
        <v>5649</v>
      </c>
      <c r="C1270" s="8">
        <v>2.14</v>
      </c>
      <c r="D1270" s="8">
        <v>14.6</v>
      </c>
    </row>
    <row r="1271" spans="1:4" ht="27.75" customHeight="1">
      <c r="A1271" s="7" t="s">
        <v>5685</v>
      </c>
      <c r="B1271" s="8" t="s">
        <v>5649</v>
      </c>
      <c r="C1271" s="8">
        <v>0</v>
      </c>
      <c r="D1271" s="8">
        <v>17.22</v>
      </c>
    </row>
    <row r="1272" spans="1:4" ht="27.75" customHeight="1">
      <c r="A1272" s="7" t="s">
        <v>5686</v>
      </c>
      <c r="B1272" s="8" t="s">
        <v>5687</v>
      </c>
      <c r="C1272" s="8">
        <v>2.94</v>
      </c>
      <c r="D1272" s="8">
        <v>2.85</v>
      </c>
    </row>
    <row r="1273" spans="1:4" ht="27.75" customHeight="1">
      <c r="A1273" s="7" t="s">
        <v>5688</v>
      </c>
      <c r="B1273" s="8" t="s">
        <v>5687</v>
      </c>
      <c r="C1273" s="8">
        <v>2.94</v>
      </c>
      <c r="D1273" s="8">
        <v>2.85</v>
      </c>
    </row>
    <row r="1274" spans="1:4" ht="27.75" customHeight="1">
      <c r="A1274" s="7" t="s">
        <v>5689</v>
      </c>
      <c r="B1274" s="8" t="s">
        <v>5690</v>
      </c>
      <c r="C1274" s="8">
        <v>0.26</v>
      </c>
      <c r="D1274" s="8">
        <v>1.44</v>
      </c>
    </row>
    <row r="1275" spans="1:4" ht="27.75" customHeight="1">
      <c r="A1275" s="7" t="s">
        <v>5691</v>
      </c>
      <c r="B1275" s="8" t="s">
        <v>5690</v>
      </c>
      <c r="C1275" s="8">
        <v>0.26</v>
      </c>
      <c r="D1275" s="8">
        <v>1.44</v>
      </c>
    </row>
    <row r="1276" spans="1:4" ht="27.75" customHeight="1">
      <c r="A1276" s="7" t="s">
        <v>5692</v>
      </c>
      <c r="B1276" s="8" t="s">
        <v>5690</v>
      </c>
      <c r="C1276" s="8">
        <v>0.59</v>
      </c>
      <c r="D1276" s="8">
        <v>0.79</v>
      </c>
    </row>
    <row r="1277" spans="1:4" ht="27.75" customHeight="1">
      <c r="A1277" s="7" t="s">
        <v>5693</v>
      </c>
      <c r="B1277" s="8" t="s">
        <v>5690</v>
      </c>
      <c r="C1277" s="8">
        <v>0.59</v>
      </c>
      <c r="D1277" s="8">
        <v>0.79</v>
      </c>
    </row>
    <row r="1278" spans="1:4" ht="27.75" customHeight="1">
      <c r="A1278" s="7" t="s">
        <v>5694</v>
      </c>
      <c r="B1278" s="8" t="s">
        <v>5695</v>
      </c>
      <c r="C1278" s="8">
        <v>6.03</v>
      </c>
      <c r="D1278" s="8">
        <v>1.92</v>
      </c>
    </row>
    <row r="1279" spans="1:4" ht="27.75" customHeight="1">
      <c r="A1279" s="7" t="s">
        <v>5696</v>
      </c>
      <c r="B1279" s="8" t="s">
        <v>5695</v>
      </c>
      <c r="C1279" s="8">
        <v>6.03</v>
      </c>
      <c r="D1279" s="8">
        <v>1.92</v>
      </c>
    </row>
    <row r="1280" spans="1:4" ht="27.75" customHeight="1">
      <c r="A1280" s="7" t="s">
        <v>5697</v>
      </c>
      <c r="B1280" s="8" t="s">
        <v>5698</v>
      </c>
      <c r="C1280" s="8">
        <v>0</v>
      </c>
      <c r="D1280" s="8">
        <v>0</v>
      </c>
    </row>
    <row r="1281" spans="1:4" ht="27.75" customHeight="1">
      <c r="A1281" s="7" t="s">
        <v>5699</v>
      </c>
      <c r="B1281" s="8" t="s">
        <v>5698</v>
      </c>
      <c r="C1281" s="8">
        <v>0</v>
      </c>
      <c r="D1281" s="8">
        <v>0</v>
      </c>
    </row>
    <row r="1282" spans="1:4" ht="27.75" customHeight="1">
      <c r="A1282" s="7" t="s">
        <v>5700</v>
      </c>
      <c r="B1282" s="8" t="s">
        <v>5698</v>
      </c>
      <c r="C1282" s="8">
        <v>0</v>
      </c>
      <c r="D1282" s="8">
        <v>0</v>
      </c>
    </row>
    <row r="1283" spans="1:4" ht="27.75" customHeight="1">
      <c r="A1283" s="7" t="s">
        <v>5701</v>
      </c>
      <c r="B1283" s="8" t="s">
        <v>5698</v>
      </c>
      <c r="C1283" s="8">
        <v>0</v>
      </c>
      <c r="D1283" s="8">
        <v>0</v>
      </c>
    </row>
    <row r="1284" spans="1:4" ht="27.75" customHeight="1">
      <c r="A1284" s="7" t="s">
        <v>5702</v>
      </c>
      <c r="B1284" s="8" t="s">
        <v>5703</v>
      </c>
      <c r="C1284" s="8">
        <v>-0.06</v>
      </c>
      <c r="D1284" s="8">
        <v>0</v>
      </c>
    </row>
    <row r="1285" spans="1:4" ht="27.75" customHeight="1">
      <c r="A1285" s="7" t="s">
        <v>5704</v>
      </c>
      <c r="B1285" s="8" t="s">
        <v>5703</v>
      </c>
      <c r="C1285" s="8">
        <v>-0.06</v>
      </c>
      <c r="D1285" s="8">
        <v>0</v>
      </c>
    </row>
    <row r="1286" spans="1:4" ht="27.75" customHeight="1">
      <c r="A1286" s="7" t="s">
        <v>5705</v>
      </c>
      <c r="B1286" s="8" t="s">
        <v>5706</v>
      </c>
      <c r="C1286" s="8">
        <v>0</v>
      </c>
      <c r="D1286" s="8">
        <v>16.84</v>
      </c>
    </row>
    <row r="1287" spans="1:4" ht="27.75" customHeight="1">
      <c r="A1287" s="7" t="s">
        <v>5707</v>
      </c>
      <c r="B1287" s="8" t="s">
        <v>5706</v>
      </c>
      <c r="C1287" s="8">
        <v>0</v>
      </c>
      <c r="D1287" s="8">
        <v>16.84</v>
      </c>
    </row>
    <row r="1288" spans="1:4" ht="27.75" customHeight="1">
      <c r="A1288" s="7" t="s">
        <v>5708</v>
      </c>
      <c r="B1288" s="8" t="s">
        <v>5706</v>
      </c>
      <c r="C1288" s="8">
        <v>4.0599999999999996</v>
      </c>
      <c r="D1288" s="8">
        <v>10.59</v>
      </c>
    </row>
    <row r="1289" spans="1:4" ht="27.75" customHeight="1">
      <c r="A1289" s="7" t="s">
        <v>5709</v>
      </c>
      <c r="B1289" s="8" t="s">
        <v>5706</v>
      </c>
      <c r="C1289" s="8">
        <v>4.0599999999999996</v>
      </c>
      <c r="D1289" s="8">
        <v>10.59</v>
      </c>
    </row>
    <row r="1290" spans="1:4" ht="27.75" customHeight="1">
      <c r="A1290" s="7" t="s">
        <v>5710</v>
      </c>
      <c r="B1290" s="8" t="s">
        <v>5711</v>
      </c>
      <c r="C1290" s="8">
        <v>1.17</v>
      </c>
      <c r="D1290" s="8">
        <v>0</v>
      </c>
    </row>
    <row r="1291" spans="1:4" ht="27.75" customHeight="1">
      <c r="A1291" s="7" t="s">
        <v>5712</v>
      </c>
      <c r="B1291" s="8" t="s">
        <v>5711</v>
      </c>
      <c r="C1291" s="8">
        <v>0</v>
      </c>
      <c r="D1291" s="8">
        <v>1.17</v>
      </c>
    </row>
    <row r="1292" spans="1:4" ht="27.75" customHeight="1">
      <c r="A1292" s="7" t="s">
        <v>5713</v>
      </c>
      <c r="B1292" s="8" t="s">
        <v>5714</v>
      </c>
      <c r="C1292" s="8">
        <v>0.98</v>
      </c>
      <c r="D1292" s="8">
        <v>2.06</v>
      </c>
    </row>
    <row r="1293" spans="1:4" ht="27.75" customHeight="1">
      <c r="A1293" s="7" t="s">
        <v>5715</v>
      </c>
      <c r="B1293" s="8" t="s">
        <v>5714</v>
      </c>
      <c r="C1293" s="8">
        <v>3.25</v>
      </c>
      <c r="D1293" s="8">
        <v>2.0699999999999998</v>
      </c>
    </row>
    <row r="1294" spans="1:4" ht="27.75" customHeight="1">
      <c r="A1294" s="7" t="s">
        <v>5716</v>
      </c>
      <c r="B1294" s="8" t="s">
        <v>5717</v>
      </c>
      <c r="C1294" s="8">
        <v>0.99</v>
      </c>
      <c r="D1294" s="8">
        <v>4.3099999999999996</v>
      </c>
    </row>
    <row r="1295" spans="1:4" ht="27.75" customHeight="1">
      <c r="A1295" s="7" t="s">
        <v>5718</v>
      </c>
      <c r="B1295" s="8" t="s">
        <v>5717</v>
      </c>
      <c r="C1295" s="8">
        <v>0.99</v>
      </c>
      <c r="D1295" s="8">
        <v>4.3099999999999996</v>
      </c>
    </row>
    <row r="1296" spans="1:4" ht="27.75" customHeight="1">
      <c r="A1296" s="7" t="s">
        <v>5719</v>
      </c>
      <c r="B1296" s="8" t="s">
        <v>5720</v>
      </c>
      <c r="C1296" s="8">
        <v>1.17</v>
      </c>
      <c r="D1296" s="8">
        <v>0</v>
      </c>
    </row>
    <row r="1297" spans="1:4" ht="27.75" customHeight="1">
      <c r="A1297" s="7" t="s">
        <v>5721</v>
      </c>
      <c r="B1297" s="8" t="s">
        <v>5722</v>
      </c>
      <c r="C1297" s="8">
        <v>4.45</v>
      </c>
      <c r="D1297" s="8">
        <v>5.94</v>
      </c>
    </row>
    <row r="1298" spans="1:4" ht="27.75" customHeight="1">
      <c r="A1298" s="7" t="s">
        <v>5723</v>
      </c>
      <c r="B1298" s="8" t="s">
        <v>5722</v>
      </c>
      <c r="C1298" s="8">
        <v>4.45</v>
      </c>
      <c r="D1298" s="8">
        <v>5.94</v>
      </c>
    </row>
    <row r="1299" spans="1:4" ht="27.75" customHeight="1">
      <c r="A1299" s="7" t="s">
        <v>5724</v>
      </c>
      <c r="B1299" s="8" t="s">
        <v>5725</v>
      </c>
      <c r="C1299" s="8">
        <v>0.64</v>
      </c>
      <c r="D1299" s="8">
        <v>10.88</v>
      </c>
    </row>
    <row r="1300" spans="1:4" ht="27.75" customHeight="1">
      <c r="A1300" s="7" t="s">
        <v>5726</v>
      </c>
      <c r="B1300" s="8" t="s">
        <v>5725</v>
      </c>
      <c r="C1300" s="8">
        <v>0.64</v>
      </c>
      <c r="D1300" s="8">
        <v>10.88</v>
      </c>
    </row>
    <row r="1301" spans="1:4" ht="27.75" customHeight="1">
      <c r="A1301" s="7" t="s">
        <v>5727</v>
      </c>
      <c r="B1301" s="8" t="s">
        <v>5728</v>
      </c>
      <c r="C1301" s="8">
        <v>1.19</v>
      </c>
      <c r="D1301" s="8">
        <v>0.63</v>
      </c>
    </row>
    <row r="1302" spans="1:4" ht="27.75" customHeight="1">
      <c r="A1302" s="7" t="s">
        <v>5729</v>
      </c>
      <c r="B1302" s="8" t="s">
        <v>5728</v>
      </c>
      <c r="C1302" s="8">
        <v>1.1399999999999999</v>
      </c>
      <c r="D1302" s="8">
        <v>0.63</v>
      </c>
    </row>
    <row r="1303" spans="1:4" ht="27.75" customHeight="1">
      <c r="A1303" s="7" t="s">
        <v>5730</v>
      </c>
      <c r="B1303" s="8" t="s">
        <v>5728</v>
      </c>
      <c r="C1303" s="8">
        <v>1.06</v>
      </c>
      <c r="D1303" s="8">
        <v>0.63</v>
      </c>
    </row>
    <row r="1304" spans="1:4" ht="27.75" customHeight="1">
      <c r="A1304" s="7" t="s">
        <v>5731</v>
      </c>
      <c r="B1304" s="8" t="s">
        <v>5732</v>
      </c>
      <c r="C1304" s="8">
        <v>1.01</v>
      </c>
      <c r="D1304" s="8">
        <v>2.08</v>
      </c>
    </row>
    <row r="1305" spans="1:4" ht="27.75" customHeight="1">
      <c r="A1305" s="7" t="s">
        <v>5733</v>
      </c>
      <c r="B1305" s="8" t="s">
        <v>5732</v>
      </c>
      <c r="C1305" s="8">
        <v>1.01</v>
      </c>
      <c r="D1305" s="8">
        <v>2.08</v>
      </c>
    </row>
    <row r="1306" spans="1:4" ht="27.75" customHeight="1">
      <c r="A1306" s="7" t="s">
        <v>5734</v>
      </c>
      <c r="B1306" s="8" t="s">
        <v>5735</v>
      </c>
      <c r="C1306" s="8">
        <v>0.97</v>
      </c>
      <c r="D1306" s="8">
        <v>2</v>
      </c>
    </row>
    <row r="1307" spans="1:4" ht="27.75" customHeight="1">
      <c r="A1307" s="7" t="s">
        <v>5736</v>
      </c>
      <c r="B1307" s="8" t="s">
        <v>5735</v>
      </c>
      <c r="C1307" s="8">
        <v>4.88</v>
      </c>
      <c r="D1307" s="8">
        <v>5.95</v>
      </c>
    </row>
    <row r="1308" spans="1:4" ht="27.75" customHeight="1">
      <c r="A1308" s="7" t="s">
        <v>5737</v>
      </c>
      <c r="B1308" s="8" t="s">
        <v>5738</v>
      </c>
      <c r="C1308" s="8">
        <v>0</v>
      </c>
      <c r="D1308" s="8">
        <v>0</v>
      </c>
    </row>
    <row r="1309" spans="1:4" ht="27.75" customHeight="1">
      <c r="A1309" s="7" t="s">
        <v>5739</v>
      </c>
      <c r="B1309" s="8" t="s">
        <v>5740</v>
      </c>
      <c r="C1309" s="8">
        <v>0.19</v>
      </c>
      <c r="D1309" s="8">
        <v>0.46</v>
      </c>
    </row>
    <row r="1310" spans="1:4" ht="27.75" customHeight="1">
      <c r="A1310" s="7" t="s">
        <v>5741</v>
      </c>
      <c r="B1310" s="8" t="s">
        <v>5742</v>
      </c>
      <c r="C1310" s="8">
        <v>0.19</v>
      </c>
      <c r="D1310" s="8">
        <v>0.46</v>
      </c>
    </row>
    <row r="1311" spans="1:4" ht="27.75" customHeight="1">
      <c r="A1311" s="7" t="s">
        <v>5743</v>
      </c>
      <c r="B1311" s="8" t="s">
        <v>5742</v>
      </c>
      <c r="C1311" s="8">
        <v>0.19</v>
      </c>
      <c r="D1311" s="8">
        <v>0.47</v>
      </c>
    </row>
    <row r="1312" spans="1:4" ht="27.75" customHeight="1">
      <c r="A1312" s="7" t="s">
        <v>5744</v>
      </c>
      <c r="B1312" s="8" t="s">
        <v>5745</v>
      </c>
      <c r="C1312" s="8">
        <v>5.51</v>
      </c>
      <c r="D1312" s="8">
        <v>1.62</v>
      </c>
    </row>
    <row r="1313" spans="1:4" ht="27.75" customHeight="1">
      <c r="A1313" s="7" t="s">
        <v>5746</v>
      </c>
      <c r="B1313" s="8" t="s">
        <v>5745</v>
      </c>
      <c r="C1313" s="8">
        <v>5.51</v>
      </c>
      <c r="D1313" s="8">
        <v>1.62</v>
      </c>
    </row>
    <row r="1314" spans="1:4" ht="27.75" customHeight="1">
      <c r="A1314" s="7" t="s">
        <v>5747</v>
      </c>
      <c r="B1314" s="8" t="s">
        <v>5745</v>
      </c>
      <c r="C1314" s="8">
        <v>1.36</v>
      </c>
      <c r="D1314" s="8">
        <v>5.78</v>
      </c>
    </row>
    <row r="1315" spans="1:4" ht="27.75" customHeight="1">
      <c r="A1315" s="7" t="s">
        <v>5748</v>
      </c>
      <c r="B1315" s="8" t="s">
        <v>5745</v>
      </c>
      <c r="C1315" s="8">
        <v>0</v>
      </c>
      <c r="D1315" s="8">
        <v>8.66</v>
      </c>
    </row>
    <row r="1316" spans="1:4" ht="27.75" customHeight="1">
      <c r="A1316" s="7" t="s">
        <v>5749</v>
      </c>
      <c r="B1316" s="8" t="s">
        <v>5750</v>
      </c>
      <c r="C1316" s="8">
        <v>2.95</v>
      </c>
      <c r="D1316" s="8">
        <v>2.89</v>
      </c>
    </row>
    <row r="1317" spans="1:4" ht="27.75" customHeight="1">
      <c r="A1317" s="7" t="s">
        <v>5751</v>
      </c>
      <c r="B1317" s="8" t="s">
        <v>5750</v>
      </c>
      <c r="C1317" s="8">
        <v>3.27</v>
      </c>
      <c r="D1317" s="8">
        <v>2.83</v>
      </c>
    </row>
    <row r="1318" spans="1:4" ht="27.75" customHeight="1">
      <c r="A1318" s="7" t="s">
        <v>5752</v>
      </c>
      <c r="B1318" s="8" t="s">
        <v>5753</v>
      </c>
      <c r="C1318" s="8">
        <v>1.32</v>
      </c>
      <c r="D1318" s="8">
        <v>3.39</v>
      </c>
    </row>
    <row r="1319" spans="1:4" ht="27.75" customHeight="1">
      <c r="A1319" s="7" t="s">
        <v>5754</v>
      </c>
      <c r="B1319" s="8" t="s">
        <v>5753</v>
      </c>
      <c r="C1319" s="8">
        <v>1.32</v>
      </c>
      <c r="D1319" s="8">
        <v>3.39</v>
      </c>
    </row>
    <row r="1320" spans="1:4" ht="27.75" customHeight="1">
      <c r="A1320" s="7" t="s">
        <v>5755</v>
      </c>
      <c r="B1320" s="8" t="s">
        <v>5756</v>
      </c>
      <c r="C1320" s="8">
        <v>1.47</v>
      </c>
      <c r="D1320" s="8">
        <v>12.93</v>
      </c>
    </row>
    <row r="1321" spans="1:4" ht="27.75" customHeight="1">
      <c r="A1321" s="7" t="s">
        <v>5757</v>
      </c>
      <c r="B1321" s="8" t="s">
        <v>5756</v>
      </c>
      <c r="C1321" s="8">
        <v>1.47</v>
      </c>
      <c r="D1321" s="8">
        <v>12.93</v>
      </c>
    </row>
    <row r="1322" spans="1:4" ht="27.75" customHeight="1">
      <c r="A1322" s="7" t="s">
        <v>5758</v>
      </c>
      <c r="B1322" s="8" t="s">
        <v>5759</v>
      </c>
      <c r="C1322" s="8">
        <v>1.41</v>
      </c>
      <c r="D1322" s="8">
        <v>15.35</v>
      </c>
    </row>
    <row r="1323" spans="1:4" ht="27.75" customHeight="1">
      <c r="A1323" s="7" t="s">
        <v>5760</v>
      </c>
      <c r="B1323" s="8" t="s">
        <v>5761</v>
      </c>
      <c r="C1323" s="8">
        <v>3.24</v>
      </c>
      <c r="D1323" s="8">
        <v>2.06</v>
      </c>
    </row>
    <row r="1324" spans="1:4" ht="27.75" customHeight="1">
      <c r="A1324" s="7" t="s">
        <v>5762</v>
      </c>
      <c r="B1324" s="8" t="s">
        <v>5761</v>
      </c>
      <c r="C1324" s="8">
        <v>3.24</v>
      </c>
      <c r="D1324" s="8">
        <v>2.06</v>
      </c>
    </row>
    <row r="1325" spans="1:4" ht="27.75" customHeight="1">
      <c r="A1325" s="7" t="s">
        <v>5763</v>
      </c>
      <c r="B1325" s="8" t="s">
        <v>5764</v>
      </c>
      <c r="C1325" s="8">
        <v>1.0900000000000001</v>
      </c>
      <c r="D1325" s="8">
        <v>5.16</v>
      </c>
    </row>
    <row r="1326" spans="1:4" ht="27.75" customHeight="1">
      <c r="A1326" s="7" t="s">
        <v>5765</v>
      </c>
      <c r="B1326" s="8" t="s">
        <v>5764</v>
      </c>
      <c r="C1326" s="8">
        <v>1.0900000000000001</v>
      </c>
      <c r="D1326" s="8">
        <v>5.16</v>
      </c>
    </row>
    <row r="1327" spans="1:4" ht="27.75" customHeight="1">
      <c r="A1327" s="7" t="s">
        <v>5766</v>
      </c>
      <c r="B1327" s="8" t="s">
        <v>5767</v>
      </c>
      <c r="C1327" s="8">
        <v>1.78</v>
      </c>
      <c r="D1327" s="8">
        <v>3.44</v>
      </c>
    </row>
    <row r="1328" spans="1:4" ht="27.75" customHeight="1">
      <c r="A1328" s="7" t="s">
        <v>5768</v>
      </c>
      <c r="B1328" s="8" t="s">
        <v>5767</v>
      </c>
      <c r="C1328" s="8">
        <v>1.78</v>
      </c>
      <c r="D1328" s="8">
        <v>3.44</v>
      </c>
    </row>
    <row r="1329" spans="1:4" ht="27.75" customHeight="1">
      <c r="A1329" s="7" t="s">
        <v>5769</v>
      </c>
      <c r="B1329" s="8" t="s">
        <v>5770</v>
      </c>
      <c r="C1329" s="8">
        <v>2.29</v>
      </c>
      <c r="D1329" s="8">
        <v>5.68</v>
      </c>
    </row>
    <row r="1330" spans="1:4" ht="27.75" customHeight="1">
      <c r="A1330" s="7" t="s">
        <v>5771</v>
      </c>
      <c r="B1330" s="8" t="s">
        <v>5770</v>
      </c>
      <c r="C1330" s="8">
        <v>2.29</v>
      </c>
      <c r="D1330" s="8">
        <v>5.68</v>
      </c>
    </row>
    <row r="1331" spans="1:4" ht="27.75" customHeight="1">
      <c r="A1331" s="7" t="s">
        <v>5772</v>
      </c>
      <c r="B1331" s="8" t="s">
        <v>5773</v>
      </c>
      <c r="C1331" s="8">
        <v>0.59</v>
      </c>
      <c r="D1331" s="8">
        <v>4.62</v>
      </c>
    </row>
    <row r="1332" spans="1:4" ht="27.75" customHeight="1">
      <c r="A1332" s="7" t="s">
        <v>5774</v>
      </c>
      <c r="B1332" s="8" t="s">
        <v>5773</v>
      </c>
      <c r="C1332" s="8">
        <v>0.59</v>
      </c>
      <c r="D1332" s="8">
        <v>4.62</v>
      </c>
    </row>
    <row r="1333" spans="1:4" ht="27.75" customHeight="1">
      <c r="A1333" s="7" t="s">
        <v>5775</v>
      </c>
      <c r="B1333" s="8" t="s">
        <v>5776</v>
      </c>
      <c r="C1333" s="8">
        <v>2.21</v>
      </c>
      <c r="D1333" s="8">
        <v>1.94</v>
      </c>
    </row>
    <row r="1334" spans="1:4" ht="27.75" customHeight="1">
      <c r="A1334" s="7" t="s">
        <v>5777</v>
      </c>
      <c r="B1334" s="8" t="s">
        <v>5778</v>
      </c>
      <c r="C1334" s="8">
        <v>1.94</v>
      </c>
      <c r="D1334" s="8">
        <v>1.94</v>
      </c>
    </row>
    <row r="1335" spans="1:4" ht="27.75" customHeight="1">
      <c r="A1335" s="7" t="s">
        <v>5779</v>
      </c>
      <c r="B1335" s="8" t="s">
        <v>5780</v>
      </c>
      <c r="C1335" s="8">
        <v>0.94</v>
      </c>
      <c r="D1335" s="8">
        <v>4.6500000000000004</v>
      </c>
    </row>
    <row r="1336" spans="1:4" ht="27.75" customHeight="1">
      <c r="A1336" s="7" t="s">
        <v>5781</v>
      </c>
      <c r="B1336" s="8" t="s">
        <v>5780</v>
      </c>
      <c r="C1336" s="8">
        <v>0.94</v>
      </c>
      <c r="D1336" s="8">
        <v>4.6500000000000004</v>
      </c>
    </row>
    <row r="1337" spans="1:4" ht="27.75" customHeight="1">
      <c r="A1337" s="7" t="s">
        <v>5782</v>
      </c>
      <c r="B1337" s="8" t="s">
        <v>5783</v>
      </c>
      <c r="C1337" s="8">
        <v>0</v>
      </c>
      <c r="D1337" s="8">
        <v>5.98</v>
      </c>
    </row>
    <row r="1338" spans="1:4" ht="27.75" customHeight="1">
      <c r="A1338" s="7" t="s">
        <v>5784</v>
      </c>
      <c r="B1338" s="8" t="s">
        <v>5783</v>
      </c>
      <c r="C1338" s="8">
        <v>3.73</v>
      </c>
      <c r="D1338" s="8">
        <v>2.2000000000000002</v>
      </c>
    </row>
    <row r="1339" spans="1:4" ht="27.75" customHeight="1">
      <c r="A1339" s="7" t="s">
        <v>5785</v>
      </c>
      <c r="B1339" s="8" t="s">
        <v>5783</v>
      </c>
      <c r="C1339" s="8">
        <v>2.16</v>
      </c>
      <c r="D1339" s="8">
        <v>0</v>
      </c>
    </row>
    <row r="1340" spans="1:4" ht="27.75" customHeight="1">
      <c r="A1340" s="7" t="s">
        <v>5786</v>
      </c>
      <c r="B1340" s="8" t="s">
        <v>5783</v>
      </c>
      <c r="C1340" s="8">
        <v>2.16</v>
      </c>
      <c r="D1340" s="8">
        <v>0</v>
      </c>
    </row>
    <row r="1341" spans="1:4" ht="27.75" customHeight="1">
      <c r="A1341" s="7" t="s">
        <v>5787</v>
      </c>
      <c r="B1341" s="8" t="s">
        <v>5788</v>
      </c>
      <c r="C1341" s="8">
        <v>1.21</v>
      </c>
      <c r="D1341" s="8">
        <v>0.74</v>
      </c>
    </row>
    <row r="1342" spans="1:4" ht="27.75" customHeight="1">
      <c r="A1342" s="7" t="s">
        <v>5789</v>
      </c>
      <c r="B1342" s="8" t="s">
        <v>5790</v>
      </c>
      <c r="C1342" s="8">
        <v>1.32</v>
      </c>
      <c r="D1342" s="8">
        <v>0.26</v>
      </c>
    </row>
    <row r="1343" spans="1:4" ht="27.75" customHeight="1">
      <c r="A1343" s="7" t="s">
        <v>5791</v>
      </c>
      <c r="B1343" s="8" t="s">
        <v>5792</v>
      </c>
      <c r="C1343" s="8">
        <v>3.19</v>
      </c>
      <c r="D1343" s="8">
        <v>5.45</v>
      </c>
    </row>
    <row r="1344" spans="1:4" ht="27.75" customHeight="1">
      <c r="A1344" s="7" t="s">
        <v>5793</v>
      </c>
      <c r="B1344" s="8" t="s">
        <v>5792</v>
      </c>
      <c r="C1344" s="8">
        <v>3.19</v>
      </c>
      <c r="D1344" s="8">
        <v>5.45</v>
      </c>
    </row>
    <row r="1345" spans="1:4" ht="27.75" customHeight="1">
      <c r="A1345" s="7" t="s">
        <v>5794</v>
      </c>
      <c r="B1345" s="8" t="s">
        <v>5795</v>
      </c>
      <c r="C1345" s="8">
        <v>1.69</v>
      </c>
      <c r="D1345" s="8">
        <v>2.9</v>
      </c>
    </row>
    <row r="1346" spans="1:4" ht="27.75" customHeight="1">
      <c r="A1346" s="7" t="s">
        <v>5796</v>
      </c>
      <c r="B1346" s="8" t="s">
        <v>5795</v>
      </c>
      <c r="C1346" s="8">
        <v>1.69</v>
      </c>
      <c r="D1346" s="8">
        <v>2.9</v>
      </c>
    </row>
    <row r="1347" spans="1:4" ht="27.75" customHeight="1">
      <c r="A1347" s="7" t="s">
        <v>5797</v>
      </c>
      <c r="B1347" s="8" t="s">
        <v>5795</v>
      </c>
      <c r="C1347" s="8">
        <v>2.1800000000000002</v>
      </c>
      <c r="D1347" s="8">
        <v>0.63</v>
      </c>
    </row>
    <row r="1348" spans="1:4" ht="27.75" customHeight="1">
      <c r="A1348" s="7" t="s">
        <v>5798</v>
      </c>
      <c r="B1348" s="8" t="s">
        <v>5795</v>
      </c>
      <c r="C1348" s="8">
        <v>2.1800000000000002</v>
      </c>
      <c r="D1348" s="8">
        <v>0.63</v>
      </c>
    </row>
    <row r="1349" spans="1:4" ht="27.75" customHeight="1">
      <c r="A1349" s="7" t="s">
        <v>5799</v>
      </c>
      <c r="B1349" s="8" t="s">
        <v>5800</v>
      </c>
      <c r="C1349" s="8">
        <v>4.42</v>
      </c>
      <c r="D1349" s="8">
        <v>15.85</v>
      </c>
    </row>
    <row r="1350" spans="1:4" ht="27.75" customHeight="1">
      <c r="A1350" s="7" t="s">
        <v>5801</v>
      </c>
      <c r="B1350" s="8" t="s">
        <v>5800</v>
      </c>
      <c r="C1350" s="8">
        <v>4.42</v>
      </c>
      <c r="D1350" s="8">
        <v>15.85</v>
      </c>
    </row>
    <row r="1351" spans="1:4" ht="27.75" customHeight="1">
      <c r="A1351" s="7" t="s">
        <v>5802</v>
      </c>
      <c r="B1351" s="8" t="s">
        <v>5800</v>
      </c>
      <c r="C1351" s="8">
        <v>9.44</v>
      </c>
      <c r="D1351" s="8">
        <v>11.1</v>
      </c>
    </row>
    <row r="1352" spans="1:4" ht="27.75" customHeight="1">
      <c r="A1352" s="7" t="s">
        <v>5803</v>
      </c>
      <c r="B1352" s="8" t="s">
        <v>5800</v>
      </c>
      <c r="C1352" s="8">
        <v>9.44</v>
      </c>
      <c r="D1352" s="8">
        <v>11.1</v>
      </c>
    </row>
    <row r="1353" spans="1:4" ht="27.75" customHeight="1">
      <c r="A1353" s="7" t="s">
        <v>5804</v>
      </c>
      <c r="B1353" s="8" t="s">
        <v>5805</v>
      </c>
      <c r="C1353" s="8">
        <v>0</v>
      </c>
      <c r="D1353" s="8">
        <v>0.11</v>
      </c>
    </row>
    <row r="1354" spans="1:4" ht="27.75" customHeight="1">
      <c r="A1354" s="7" t="s">
        <v>5806</v>
      </c>
      <c r="B1354" s="8" t="s">
        <v>5807</v>
      </c>
      <c r="C1354" s="8">
        <v>0</v>
      </c>
      <c r="D1354" s="8">
        <v>8.27</v>
      </c>
    </row>
    <row r="1355" spans="1:4" ht="27.75" customHeight="1">
      <c r="A1355" s="7" t="s">
        <v>5808</v>
      </c>
      <c r="B1355" s="8" t="s">
        <v>5807</v>
      </c>
      <c r="C1355" s="8">
        <v>2.33</v>
      </c>
      <c r="D1355" s="8">
        <v>3.87</v>
      </c>
    </row>
    <row r="1356" spans="1:4" ht="27.75" customHeight="1">
      <c r="A1356" s="7" t="s">
        <v>5809</v>
      </c>
      <c r="B1356" s="8" t="s">
        <v>5810</v>
      </c>
      <c r="C1356" s="8">
        <v>5.63</v>
      </c>
      <c r="D1356" s="8">
        <v>0.17</v>
      </c>
    </row>
    <row r="1357" spans="1:4" ht="27.75" customHeight="1">
      <c r="A1357" s="7" t="s">
        <v>5811</v>
      </c>
      <c r="B1357" s="8" t="s">
        <v>5812</v>
      </c>
      <c r="C1357" s="8">
        <v>5.63</v>
      </c>
      <c r="D1357" s="8">
        <v>0.17</v>
      </c>
    </row>
    <row r="1358" spans="1:4" ht="27.75" customHeight="1">
      <c r="A1358" s="7" t="s">
        <v>5813</v>
      </c>
      <c r="B1358" s="8" t="s">
        <v>5807</v>
      </c>
      <c r="C1358" s="8">
        <v>3.64</v>
      </c>
      <c r="D1358" s="8">
        <v>0.52</v>
      </c>
    </row>
    <row r="1359" spans="1:4" ht="27.75" customHeight="1">
      <c r="A1359" s="7" t="s">
        <v>5814</v>
      </c>
      <c r="B1359" s="8" t="s">
        <v>5807</v>
      </c>
      <c r="C1359" s="8">
        <v>3.64</v>
      </c>
      <c r="D1359" s="8">
        <v>0.52</v>
      </c>
    </row>
    <row r="1360" spans="1:4" ht="27.75" customHeight="1">
      <c r="A1360" s="7" t="s">
        <v>5815</v>
      </c>
      <c r="B1360" s="8" t="s">
        <v>5816</v>
      </c>
      <c r="C1360" s="8">
        <v>0.4</v>
      </c>
      <c r="D1360" s="8">
        <v>3.04</v>
      </c>
    </row>
    <row r="1361" spans="1:4" ht="27.75" customHeight="1">
      <c r="A1361" s="7" t="s">
        <v>5817</v>
      </c>
      <c r="B1361" s="8" t="s">
        <v>5816</v>
      </c>
      <c r="C1361" s="8">
        <v>0.4</v>
      </c>
      <c r="D1361" s="8">
        <v>3.04</v>
      </c>
    </row>
    <row r="1362" spans="1:4" ht="27.75" customHeight="1">
      <c r="A1362" s="7" t="s">
        <v>5818</v>
      </c>
      <c r="B1362" s="8" t="s">
        <v>5819</v>
      </c>
      <c r="C1362" s="8">
        <v>4.37</v>
      </c>
      <c r="D1362" s="8">
        <v>0.63</v>
      </c>
    </row>
    <row r="1363" spans="1:4" ht="27.75" customHeight="1">
      <c r="A1363" s="7" t="s">
        <v>5820</v>
      </c>
      <c r="B1363" s="8" t="s">
        <v>5819</v>
      </c>
      <c r="C1363" s="8">
        <v>4.37</v>
      </c>
      <c r="D1363" s="8">
        <v>0.63</v>
      </c>
    </row>
    <row r="1364" spans="1:4" ht="27.75" customHeight="1">
      <c r="A1364" s="7" t="s">
        <v>5821</v>
      </c>
      <c r="B1364" s="8" t="s">
        <v>5822</v>
      </c>
      <c r="C1364" s="8">
        <v>5.78</v>
      </c>
      <c r="D1364" s="8">
        <v>3.41</v>
      </c>
    </row>
    <row r="1365" spans="1:4" ht="27.75" customHeight="1">
      <c r="A1365" s="7" t="s">
        <v>5823</v>
      </c>
      <c r="B1365" s="8" t="s">
        <v>5822</v>
      </c>
      <c r="C1365" s="8">
        <v>5.78</v>
      </c>
      <c r="D1365" s="8">
        <v>3.41</v>
      </c>
    </row>
    <row r="1366" spans="1:4" ht="27.75" customHeight="1">
      <c r="A1366" s="7" t="s">
        <v>5824</v>
      </c>
      <c r="B1366" s="8" t="s">
        <v>5822</v>
      </c>
      <c r="C1366" s="8">
        <v>4.43</v>
      </c>
      <c r="D1366" s="8">
        <v>9.61</v>
      </c>
    </row>
    <row r="1367" spans="1:4" ht="27.75" customHeight="1">
      <c r="A1367" s="7" t="s">
        <v>5825</v>
      </c>
      <c r="B1367" s="8" t="s">
        <v>5822</v>
      </c>
      <c r="C1367" s="8">
        <v>4.43</v>
      </c>
      <c r="D1367" s="8">
        <v>9.61</v>
      </c>
    </row>
    <row r="1368" spans="1:4" ht="27.75" customHeight="1">
      <c r="A1368" s="7" t="s">
        <v>5826</v>
      </c>
      <c r="B1368" s="8" t="s">
        <v>5827</v>
      </c>
      <c r="C1368" s="8">
        <v>0</v>
      </c>
      <c r="D1368" s="8">
        <v>5.53</v>
      </c>
    </row>
    <row r="1369" spans="1:4" ht="27.75" customHeight="1">
      <c r="A1369" s="7" t="s">
        <v>5828</v>
      </c>
      <c r="B1369" s="8" t="s">
        <v>5827</v>
      </c>
      <c r="C1369" s="8">
        <v>0</v>
      </c>
      <c r="D1369" s="8">
        <v>5.53</v>
      </c>
    </row>
    <row r="1370" spans="1:4" ht="27.75" customHeight="1">
      <c r="A1370" s="7" t="s">
        <v>5829</v>
      </c>
      <c r="B1370" s="8" t="s">
        <v>5830</v>
      </c>
      <c r="C1370" s="8">
        <v>0</v>
      </c>
      <c r="D1370" s="8">
        <v>1.37</v>
      </c>
    </row>
    <row r="1371" spans="1:4" ht="27.75" customHeight="1">
      <c r="A1371" s="7" t="s">
        <v>5831</v>
      </c>
      <c r="B1371" s="8" t="s">
        <v>5830</v>
      </c>
      <c r="C1371" s="8">
        <v>0</v>
      </c>
      <c r="D1371" s="8">
        <v>1.37</v>
      </c>
    </row>
    <row r="1372" spans="1:4" ht="27.75" customHeight="1">
      <c r="A1372" s="7" t="s">
        <v>5832</v>
      </c>
      <c r="B1372" s="8" t="s">
        <v>5833</v>
      </c>
      <c r="C1372" s="8">
        <v>5.32</v>
      </c>
      <c r="D1372" s="8">
        <v>0</v>
      </c>
    </row>
    <row r="1373" spans="1:4" ht="27.75" customHeight="1">
      <c r="A1373" s="7" t="s">
        <v>5834</v>
      </c>
      <c r="B1373" s="8" t="s">
        <v>5833</v>
      </c>
      <c r="C1373" s="8">
        <v>0</v>
      </c>
      <c r="D1373" s="8">
        <v>4.2</v>
      </c>
    </row>
    <row r="1374" spans="1:4" ht="27.75" customHeight="1">
      <c r="A1374" s="7" t="s">
        <v>5835</v>
      </c>
      <c r="B1374" s="8" t="s">
        <v>5836</v>
      </c>
      <c r="C1374" s="8">
        <v>2.13</v>
      </c>
      <c r="D1374" s="8">
        <v>5.79</v>
      </c>
    </row>
    <row r="1375" spans="1:4" ht="27.75" customHeight="1">
      <c r="A1375" s="7" t="s">
        <v>5837</v>
      </c>
      <c r="B1375" s="8" t="s">
        <v>5836</v>
      </c>
      <c r="C1375" s="8">
        <v>2.13</v>
      </c>
      <c r="D1375" s="8">
        <v>5.79</v>
      </c>
    </row>
    <row r="1376" spans="1:4" ht="27.75" customHeight="1">
      <c r="A1376" s="7" t="s">
        <v>5838</v>
      </c>
      <c r="B1376" s="8" t="s">
        <v>5839</v>
      </c>
      <c r="C1376" s="8">
        <v>2.56</v>
      </c>
      <c r="D1376" s="8">
        <v>0.63</v>
      </c>
    </row>
    <row r="1377" spans="1:4" ht="27.75" customHeight="1">
      <c r="A1377" s="7" t="s">
        <v>5840</v>
      </c>
      <c r="B1377" s="8" t="s">
        <v>5839</v>
      </c>
      <c r="C1377" s="8">
        <v>2.56</v>
      </c>
      <c r="D1377" s="8">
        <v>0.63</v>
      </c>
    </row>
    <row r="1378" spans="1:4" ht="27.75" customHeight="1">
      <c r="A1378" s="7" t="s">
        <v>5841</v>
      </c>
      <c r="B1378" s="8" t="s">
        <v>5839</v>
      </c>
      <c r="C1378" s="8">
        <v>2.77</v>
      </c>
      <c r="D1378" s="8">
        <v>3.36</v>
      </c>
    </row>
    <row r="1379" spans="1:4" ht="27.75" customHeight="1">
      <c r="A1379" s="7" t="s">
        <v>5842</v>
      </c>
      <c r="B1379" s="8" t="s">
        <v>5839</v>
      </c>
      <c r="C1379" s="8">
        <v>2.77</v>
      </c>
      <c r="D1379" s="8">
        <v>3.36</v>
      </c>
    </row>
    <row r="1380" spans="1:4" ht="27.75" customHeight="1">
      <c r="A1380" s="7" t="s">
        <v>5843</v>
      </c>
      <c r="B1380" s="8" t="s">
        <v>5844</v>
      </c>
      <c r="C1380" s="8">
        <v>1.06</v>
      </c>
      <c r="D1380" s="8">
        <v>10.92</v>
      </c>
    </row>
    <row r="1381" spans="1:4" ht="27.75" customHeight="1">
      <c r="A1381" s="7" t="s">
        <v>5845</v>
      </c>
      <c r="B1381" s="8" t="s">
        <v>5844</v>
      </c>
      <c r="C1381" s="8">
        <v>1.06</v>
      </c>
      <c r="D1381" s="8">
        <v>10.92</v>
      </c>
    </row>
    <row r="1382" spans="1:4" ht="27.75" customHeight="1">
      <c r="A1382" s="7" t="s">
        <v>5846</v>
      </c>
      <c r="B1382" s="8" t="s">
        <v>5847</v>
      </c>
      <c r="C1382" s="8">
        <v>0</v>
      </c>
      <c r="D1382" s="8">
        <v>5.16</v>
      </c>
    </row>
    <row r="1383" spans="1:4" ht="27.75" customHeight="1">
      <c r="A1383" s="7" t="s">
        <v>5848</v>
      </c>
      <c r="B1383" s="8" t="s">
        <v>5847</v>
      </c>
      <c r="C1383" s="8">
        <v>5.21</v>
      </c>
      <c r="D1383" s="8">
        <v>0.62</v>
      </c>
    </row>
    <row r="1384" spans="1:4" ht="27.75" customHeight="1">
      <c r="A1384" s="7" t="s">
        <v>5849</v>
      </c>
      <c r="B1384" s="8" t="s">
        <v>5847</v>
      </c>
      <c r="C1384" s="8">
        <v>0.43</v>
      </c>
      <c r="D1384" s="8">
        <v>0.2</v>
      </c>
    </row>
    <row r="1385" spans="1:4" ht="27.75" customHeight="1">
      <c r="A1385" s="7" t="s">
        <v>5850</v>
      </c>
      <c r="B1385" s="8" t="s">
        <v>5847</v>
      </c>
      <c r="C1385" s="8">
        <v>0.43</v>
      </c>
      <c r="D1385" s="8">
        <v>0.2</v>
      </c>
    </row>
    <row r="1386" spans="1:4" ht="27.75" customHeight="1">
      <c r="A1386" s="7" t="s">
        <v>5851</v>
      </c>
      <c r="B1386" s="8" t="s">
        <v>5852</v>
      </c>
      <c r="C1386" s="8">
        <v>2.78</v>
      </c>
      <c r="D1386" s="8">
        <v>6.59</v>
      </c>
    </row>
    <row r="1387" spans="1:4" ht="27.75" customHeight="1">
      <c r="A1387" s="7" t="s">
        <v>5853</v>
      </c>
      <c r="B1387" s="8" t="s">
        <v>5852</v>
      </c>
      <c r="C1387" s="8">
        <v>2.78</v>
      </c>
      <c r="D1387" s="8">
        <v>6.59</v>
      </c>
    </row>
    <row r="1388" spans="1:4" ht="27.75" customHeight="1">
      <c r="A1388" s="7" t="s">
        <v>5854</v>
      </c>
      <c r="B1388" s="8" t="s">
        <v>5852</v>
      </c>
      <c r="C1388" s="8">
        <v>2.78</v>
      </c>
      <c r="D1388" s="8">
        <v>6.59</v>
      </c>
    </row>
    <row r="1389" spans="1:4" ht="27.75" customHeight="1">
      <c r="A1389" s="7" t="s">
        <v>5855</v>
      </c>
      <c r="B1389" s="8" t="s">
        <v>5852</v>
      </c>
      <c r="C1389" s="8">
        <v>2.78</v>
      </c>
      <c r="D1389" s="8">
        <v>6.59</v>
      </c>
    </row>
    <row r="1390" spans="1:4" ht="27.75" customHeight="1">
      <c r="A1390" s="7" t="s">
        <v>5856</v>
      </c>
      <c r="B1390" s="8" t="s">
        <v>5852</v>
      </c>
      <c r="C1390" s="8">
        <v>2.78</v>
      </c>
      <c r="D1390" s="8">
        <v>6.59</v>
      </c>
    </row>
    <row r="1391" spans="1:4" ht="27.75" customHeight="1">
      <c r="A1391" s="7" t="s">
        <v>5857</v>
      </c>
      <c r="B1391" s="8" t="s">
        <v>5852</v>
      </c>
      <c r="C1391" s="8">
        <v>2.78</v>
      </c>
      <c r="D1391" s="8">
        <v>6.59</v>
      </c>
    </row>
    <row r="1392" spans="1:4" ht="27.75" customHeight="1">
      <c r="A1392" s="7" t="s">
        <v>5858</v>
      </c>
      <c r="B1392" s="8" t="s">
        <v>5852</v>
      </c>
      <c r="C1392" s="8">
        <v>2.78</v>
      </c>
      <c r="D1392" s="8">
        <v>6.59</v>
      </c>
    </row>
    <row r="1393" spans="1:4" ht="27.75" customHeight="1">
      <c r="A1393" s="7" t="s">
        <v>5859</v>
      </c>
      <c r="B1393" s="8" t="s">
        <v>5852</v>
      </c>
      <c r="C1393" s="8">
        <v>2.78</v>
      </c>
      <c r="D1393" s="8">
        <v>6.59</v>
      </c>
    </row>
    <row r="1394" spans="1:4" ht="27.75" customHeight="1">
      <c r="A1394" s="7" t="s">
        <v>5860</v>
      </c>
      <c r="B1394" s="8" t="s">
        <v>5852</v>
      </c>
      <c r="C1394" s="8">
        <v>2.78</v>
      </c>
      <c r="D1394" s="8">
        <v>6.59</v>
      </c>
    </row>
    <row r="1395" spans="1:4" ht="27.75" customHeight="1">
      <c r="A1395" s="7" t="s">
        <v>5861</v>
      </c>
      <c r="B1395" s="8" t="s">
        <v>5852</v>
      </c>
      <c r="C1395" s="8">
        <v>2.78</v>
      </c>
      <c r="D1395" s="8">
        <v>6.59</v>
      </c>
    </row>
    <row r="1396" spans="1:4" ht="27.75" customHeight="1">
      <c r="A1396" s="7" t="s">
        <v>5862</v>
      </c>
      <c r="B1396" s="8" t="s">
        <v>5863</v>
      </c>
      <c r="C1396" s="8">
        <v>3.05</v>
      </c>
      <c r="D1396" s="8">
        <v>4.95</v>
      </c>
    </row>
    <row r="1397" spans="1:4" ht="27.75" customHeight="1">
      <c r="A1397" s="7" t="s">
        <v>5864</v>
      </c>
      <c r="B1397" s="8" t="s">
        <v>5863</v>
      </c>
      <c r="C1397" s="8">
        <v>3.05</v>
      </c>
      <c r="D1397" s="8">
        <v>4.95</v>
      </c>
    </row>
    <row r="1398" spans="1:4" ht="27.75" customHeight="1">
      <c r="A1398" s="7" t="s">
        <v>5865</v>
      </c>
      <c r="B1398" s="8" t="s">
        <v>5866</v>
      </c>
      <c r="C1398" s="8">
        <v>0</v>
      </c>
      <c r="D1398" s="8">
        <v>5.63</v>
      </c>
    </row>
    <row r="1399" spans="1:4" ht="27.75" customHeight="1">
      <c r="A1399" s="7" t="s">
        <v>5867</v>
      </c>
      <c r="B1399" s="8" t="s">
        <v>5866</v>
      </c>
      <c r="C1399" s="8">
        <v>4.38</v>
      </c>
      <c r="D1399" s="8">
        <v>0.84</v>
      </c>
    </row>
    <row r="1400" spans="1:4" ht="27.75" customHeight="1">
      <c r="A1400" s="7" t="s">
        <v>5868</v>
      </c>
      <c r="B1400" s="8" t="s">
        <v>5869</v>
      </c>
      <c r="C1400" s="8">
        <v>0</v>
      </c>
      <c r="D1400" s="8">
        <v>7.34</v>
      </c>
    </row>
    <row r="1401" spans="1:4" ht="27.75" customHeight="1">
      <c r="A1401" s="7" t="s">
        <v>5870</v>
      </c>
      <c r="B1401" s="8" t="s">
        <v>5869</v>
      </c>
      <c r="C1401" s="8">
        <v>1.26</v>
      </c>
      <c r="D1401" s="8">
        <v>6.33</v>
      </c>
    </row>
    <row r="1402" spans="1:4" ht="27.75" customHeight="1">
      <c r="A1402" s="7" t="s">
        <v>5871</v>
      </c>
      <c r="B1402" s="8" t="s">
        <v>5872</v>
      </c>
      <c r="C1402" s="8">
        <v>0</v>
      </c>
      <c r="D1402" s="8">
        <v>1.37</v>
      </c>
    </row>
    <row r="1403" spans="1:4" ht="27.75" customHeight="1">
      <c r="A1403" s="7" t="s">
        <v>5873</v>
      </c>
      <c r="B1403" s="8" t="s">
        <v>5872</v>
      </c>
      <c r="C1403" s="8">
        <v>0</v>
      </c>
      <c r="D1403" s="8">
        <v>1.37</v>
      </c>
    </row>
    <row r="1404" spans="1:4" ht="27.75" customHeight="1">
      <c r="A1404" s="7" t="s">
        <v>5874</v>
      </c>
      <c r="B1404" s="8" t="s">
        <v>5875</v>
      </c>
      <c r="C1404" s="8">
        <v>1.84</v>
      </c>
      <c r="D1404" s="8">
        <v>0.06</v>
      </c>
    </row>
    <row r="1405" spans="1:4" ht="27.75" customHeight="1">
      <c r="A1405" s="7" t="s">
        <v>5876</v>
      </c>
      <c r="B1405" s="8" t="s">
        <v>5875</v>
      </c>
      <c r="C1405" s="8">
        <v>1.84</v>
      </c>
      <c r="D1405" s="8">
        <v>0.06</v>
      </c>
    </row>
    <row r="1406" spans="1:4" ht="27.75" customHeight="1">
      <c r="A1406" s="7" t="s">
        <v>5877</v>
      </c>
      <c r="B1406" s="8" t="s">
        <v>5878</v>
      </c>
      <c r="C1406" s="8">
        <v>0</v>
      </c>
      <c r="D1406" s="8">
        <v>1.06</v>
      </c>
    </row>
    <row r="1407" spans="1:4" ht="27.75" customHeight="1">
      <c r="A1407" s="7" t="s">
        <v>5879</v>
      </c>
      <c r="B1407" s="8" t="s">
        <v>5880</v>
      </c>
      <c r="C1407" s="8">
        <v>0</v>
      </c>
      <c r="D1407" s="8">
        <v>1.06</v>
      </c>
    </row>
    <row r="1408" spans="1:4" ht="27.75" customHeight="1">
      <c r="A1408" s="7" t="s">
        <v>5881</v>
      </c>
      <c r="B1408" s="8" t="s">
        <v>5882</v>
      </c>
      <c r="C1408" s="8">
        <v>0</v>
      </c>
      <c r="D1408" s="8">
        <v>10.8</v>
      </c>
    </row>
    <row r="1409" spans="1:4" ht="27.75" customHeight="1">
      <c r="A1409" s="7" t="s">
        <v>5883</v>
      </c>
      <c r="B1409" s="8" t="s">
        <v>5882</v>
      </c>
      <c r="C1409" s="8">
        <v>3.62</v>
      </c>
      <c r="D1409" s="8">
        <v>6.39</v>
      </c>
    </row>
    <row r="1410" spans="1:4" ht="27.75" customHeight="1">
      <c r="A1410" s="7" t="s">
        <v>5884</v>
      </c>
      <c r="B1410" s="8" t="s">
        <v>5885</v>
      </c>
      <c r="C1410" s="8">
        <v>2.19</v>
      </c>
      <c r="D1410" s="8">
        <v>0.57999999999999996</v>
      </c>
    </row>
    <row r="1411" spans="1:4" ht="27.75" customHeight="1">
      <c r="A1411" s="7" t="s">
        <v>5886</v>
      </c>
      <c r="B1411" s="8" t="s">
        <v>5885</v>
      </c>
      <c r="C1411" s="8">
        <v>2.19</v>
      </c>
      <c r="D1411" s="8">
        <v>0.57999999999999996</v>
      </c>
    </row>
    <row r="1412" spans="1:4" ht="27.75" customHeight="1">
      <c r="A1412" s="7" t="s">
        <v>5887</v>
      </c>
      <c r="B1412" s="8" t="s">
        <v>5888</v>
      </c>
      <c r="C1412" s="8">
        <v>0</v>
      </c>
      <c r="D1412" s="8">
        <v>0</v>
      </c>
    </row>
    <row r="1413" spans="1:4" ht="27.75" customHeight="1">
      <c r="A1413" s="7" t="s">
        <v>5889</v>
      </c>
      <c r="B1413" s="8" t="s">
        <v>5888</v>
      </c>
      <c r="C1413" s="8">
        <v>0</v>
      </c>
      <c r="D1413" s="8">
        <v>0</v>
      </c>
    </row>
    <row r="1414" spans="1:4" ht="27.75" customHeight="1">
      <c r="A1414" s="7" t="s">
        <v>5890</v>
      </c>
      <c r="B1414" s="8" t="s">
        <v>5891</v>
      </c>
      <c r="C1414" s="8">
        <v>-0.06</v>
      </c>
      <c r="D1414" s="8">
        <v>0</v>
      </c>
    </row>
    <row r="1415" spans="1:4" ht="27.75" customHeight="1">
      <c r="A1415" s="7" t="s">
        <v>5892</v>
      </c>
      <c r="B1415" s="8" t="s">
        <v>5891</v>
      </c>
      <c r="C1415" s="8">
        <v>-0.01</v>
      </c>
      <c r="D1415" s="8">
        <v>0</v>
      </c>
    </row>
    <row r="1416" spans="1:4" ht="27.75" customHeight="1">
      <c r="A1416" s="7" t="s">
        <v>5893</v>
      </c>
      <c r="B1416" s="8" t="s">
        <v>5891</v>
      </c>
      <c r="C1416" s="8">
        <v>0</v>
      </c>
      <c r="D1416" s="8">
        <v>0</v>
      </c>
    </row>
    <row r="1417" spans="1:4" ht="27.75" customHeight="1">
      <c r="A1417" s="7" t="s">
        <v>5894</v>
      </c>
      <c r="B1417" s="8" t="s">
        <v>5891</v>
      </c>
      <c r="C1417" s="8">
        <v>0</v>
      </c>
      <c r="D1417" s="8">
        <v>0</v>
      </c>
    </row>
    <row r="1418" spans="1:4" ht="27.75" customHeight="1">
      <c r="A1418" s="7" t="s">
        <v>5895</v>
      </c>
      <c r="B1418" s="8" t="s">
        <v>5896</v>
      </c>
      <c r="C1418" s="8">
        <v>7.9</v>
      </c>
      <c r="D1418" s="8">
        <v>0.17</v>
      </c>
    </row>
    <row r="1419" spans="1:4" ht="27.75" customHeight="1">
      <c r="A1419" s="7" t="s">
        <v>5897</v>
      </c>
      <c r="B1419" s="8" t="s">
        <v>5896</v>
      </c>
      <c r="C1419" s="8">
        <v>7.9</v>
      </c>
      <c r="D1419" s="8">
        <v>0.17</v>
      </c>
    </row>
    <row r="1420" spans="1:4" ht="27.75" customHeight="1">
      <c r="A1420" s="7" t="s">
        <v>5898</v>
      </c>
      <c r="B1420" s="8" t="s">
        <v>5896</v>
      </c>
      <c r="C1420" s="8">
        <v>1.9</v>
      </c>
      <c r="D1420" s="8">
        <v>6.21</v>
      </c>
    </row>
    <row r="1421" spans="1:4" ht="27.75" customHeight="1">
      <c r="A1421" s="7" t="s">
        <v>5899</v>
      </c>
      <c r="B1421" s="8" t="s">
        <v>5896</v>
      </c>
      <c r="C1421" s="8">
        <v>1.9</v>
      </c>
      <c r="D1421" s="8">
        <v>6.21</v>
      </c>
    </row>
    <row r="1422" spans="1:4" ht="27.75" customHeight="1">
      <c r="A1422" s="7" t="s">
        <v>5900</v>
      </c>
      <c r="B1422" s="8" t="s">
        <v>5901</v>
      </c>
      <c r="C1422" s="8">
        <v>2.56</v>
      </c>
      <c r="D1422" s="8">
        <v>1.07</v>
      </c>
    </row>
    <row r="1423" spans="1:4" ht="27.75" customHeight="1">
      <c r="A1423" s="7" t="s">
        <v>5902</v>
      </c>
      <c r="B1423" s="8" t="s">
        <v>5901</v>
      </c>
      <c r="C1423" s="8">
        <v>2.57</v>
      </c>
      <c r="D1423" s="8">
        <v>1.07</v>
      </c>
    </row>
    <row r="1424" spans="1:4" ht="27.75" customHeight="1">
      <c r="A1424" s="7" t="s">
        <v>5903</v>
      </c>
      <c r="B1424" s="8" t="s">
        <v>5901</v>
      </c>
      <c r="C1424" s="8">
        <v>1.84</v>
      </c>
      <c r="D1424" s="8">
        <v>3.21</v>
      </c>
    </row>
    <row r="1425" spans="1:4" ht="27.75" customHeight="1">
      <c r="A1425" s="7" t="s">
        <v>5904</v>
      </c>
      <c r="B1425" s="8" t="s">
        <v>5901</v>
      </c>
      <c r="C1425" s="8">
        <v>1.84</v>
      </c>
      <c r="D1425" s="8">
        <v>3.21</v>
      </c>
    </row>
    <row r="1426" spans="1:4" ht="27.75" customHeight="1">
      <c r="A1426" s="7" t="s">
        <v>5905</v>
      </c>
      <c r="B1426" s="8" t="s">
        <v>5906</v>
      </c>
      <c r="C1426" s="8">
        <v>6.56</v>
      </c>
      <c r="D1426" s="8">
        <v>1.97</v>
      </c>
    </row>
    <row r="1427" spans="1:4" ht="27.75" customHeight="1">
      <c r="A1427" s="7" t="s">
        <v>5907</v>
      </c>
      <c r="B1427" s="8" t="s">
        <v>5906</v>
      </c>
      <c r="C1427" s="8">
        <v>6.56</v>
      </c>
      <c r="D1427" s="8">
        <v>1.97</v>
      </c>
    </row>
    <row r="1428" spans="1:4" ht="27.75" customHeight="1">
      <c r="A1428" s="7" t="s">
        <v>5908</v>
      </c>
      <c r="B1428" s="8" t="s">
        <v>5906</v>
      </c>
      <c r="C1428" s="8">
        <v>2.4700000000000002</v>
      </c>
      <c r="D1428" s="8">
        <v>5.09</v>
      </c>
    </row>
    <row r="1429" spans="1:4" ht="27.75" customHeight="1">
      <c r="A1429" s="7" t="s">
        <v>5909</v>
      </c>
      <c r="B1429" s="8" t="s">
        <v>5906</v>
      </c>
      <c r="C1429" s="8">
        <v>0</v>
      </c>
      <c r="D1429" s="8">
        <v>11.29</v>
      </c>
    </row>
    <row r="1430" spans="1:4" ht="27.75" customHeight="1">
      <c r="A1430" s="7" t="s">
        <v>5910</v>
      </c>
      <c r="B1430" s="8" t="s">
        <v>5911</v>
      </c>
      <c r="C1430" s="8">
        <v>0.64</v>
      </c>
      <c r="D1430" s="8">
        <v>8.33</v>
      </c>
    </row>
    <row r="1431" spans="1:4" ht="27.75" customHeight="1">
      <c r="A1431" s="7" t="s">
        <v>5912</v>
      </c>
      <c r="B1431" s="8" t="s">
        <v>5911</v>
      </c>
      <c r="C1431" s="8">
        <v>0.64</v>
      </c>
      <c r="D1431" s="8">
        <v>8.33</v>
      </c>
    </row>
    <row r="1432" spans="1:4" ht="27.75" customHeight="1">
      <c r="A1432" s="7" t="s">
        <v>5913</v>
      </c>
      <c r="B1432" s="8" t="s">
        <v>5914</v>
      </c>
      <c r="C1432" s="8">
        <v>0.8</v>
      </c>
      <c r="D1432" s="8">
        <v>12.14</v>
      </c>
    </row>
    <row r="1433" spans="1:4" ht="27.75" customHeight="1">
      <c r="A1433" s="7" t="s">
        <v>5915</v>
      </c>
      <c r="B1433" s="8" t="s">
        <v>5914</v>
      </c>
      <c r="C1433" s="8">
        <v>0.8</v>
      </c>
      <c r="D1433" s="8">
        <v>12.14</v>
      </c>
    </row>
    <row r="1434" spans="1:4" ht="27.75" customHeight="1">
      <c r="A1434" s="7" t="s">
        <v>5916</v>
      </c>
      <c r="B1434" s="8" t="s">
        <v>5917</v>
      </c>
      <c r="C1434" s="8">
        <v>0.97</v>
      </c>
      <c r="D1434" s="8">
        <v>12.86</v>
      </c>
    </row>
    <row r="1435" spans="1:4" ht="27.75" customHeight="1">
      <c r="A1435" s="7" t="s">
        <v>5918</v>
      </c>
      <c r="B1435" s="8" t="s">
        <v>5919</v>
      </c>
      <c r="C1435" s="8">
        <v>1.44</v>
      </c>
      <c r="D1435" s="8">
        <v>6.15</v>
      </c>
    </row>
    <row r="1436" spans="1:4" ht="27.75" customHeight="1">
      <c r="A1436" s="7" t="s">
        <v>5920</v>
      </c>
      <c r="B1436" s="8" t="s">
        <v>5919</v>
      </c>
      <c r="C1436" s="8">
        <v>1.44</v>
      </c>
      <c r="D1436" s="8">
        <v>6.15</v>
      </c>
    </row>
    <row r="1437" spans="1:4" ht="27.75" customHeight="1">
      <c r="A1437" s="7" t="s">
        <v>5921</v>
      </c>
      <c r="B1437" s="8" t="s">
        <v>5919</v>
      </c>
      <c r="C1437" s="8">
        <v>1.44</v>
      </c>
      <c r="D1437" s="8">
        <v>6.15</v>
      </c>
    </row>
    <row r="1438" spans="1:4" ht="27.75" customHeight="1">
      <c r="A1438" s="7" t="s">
        <v>5922</v>
      </c>
      <c r="B1438" s="8" t="s">
        <v>5919</v>
      </c>
      <c r="C1438" s="8">
        <v>1.44</v>
      </c>
      <c r="D1438" s="8">
        <v>6.15</v>
      </c>
    </row>
    <row r="1439" spans="1:4" ht="27.75" customHeight="1">
      <c r="A1439" s="7" t="s">
        <v>5923</v>
      </c>
      <c r="B1439" s="8" t="s">
        <v>5919</v>
      </c>
      <c r="C1439" s="8">
        <v>1.44</v>
      </c>
      <c r="D1439" s="8">
        <v>6.14</v>
      </c>
    </row>
    <row r="1440" spans="1:4" ht="27.75" customHeight="1">
      <c r="A1440" s="7" t="s">
        <v>5924</v>
      </c>
      <c r="B1440" s="8" t="s">
        <v>5919</v>
      </c>
      <c r="C1440" s="8">
        <v>1.32</v>
      </c>
      <c r="D1440" s="8">
        <v>6.58</v>
      </c>
    </row>
    <row r="1441" spans="1:4" ht="27.75" customHeight="1">
      <c r="A1441" s="7" t="s">
        <v>5925</v>
      </c>
      <c r="B1441" s="8" t="s">
        <v>5919</v>
      </c>
      <c r="C1441" s="8">
        <v>0</v>
      </c>
      <c r="D1441" s="8">
        <v>9.43</v>
      </c>
    </row>
    <row r="1442" spans="1:4" ht="27.75" customHeight="1">
      <c r="A1442" s="7" t="s">
        <v>5926</v>
      </c>
      <c r="B1442" s="8" t="s">
        <v>5919</v>
      </c>
      <c r="C1442" s="8">
        <v>1.44</v>
      </c>
      <c r="D1442" s="8">
        <v>6.15</v>
      </c>
    </row>
    <row r="1443" spans="1:4" ht="27.75" customHeight="1">
      <c r="A1443" s="7" t="s">
        <v>5927</v>
      </c>
      <c r="B1443" s="8" t="s">
        <v>5928</v>
      </c>
      <c r="C1443" s="8">
        <v>2.74</v>
      </c>
      <c r="D1443" s="8">
        <v>7.17</v>
      </c>
    </row>
    <row r="1444" spans="1:4" ht="27.75" customHeight="1">
      <c r="A1444" s="7" t="s">
        <v>5929</v>
      </c>
      <c r="B1444" s="8" t="s">
        <v>5928</v>
      </c>
      <c r="C1444" s="8">
        <v>2.74</v>
      </c>
      <c r="D1444" s="8">
        <v>7.17</v>
      </c>
    </row>
    <row r="1445" spans="1:4" ht="27.75" customHeight="1">
      <c r="A1445" s="7" t="s">
        <v>5930</v>
      </c>
      <c r="B1445" s="8" t="s">
        <v>5931</v>
      </c>
      <c r="C1445" s="8">
        <v>0</v>
      </c>
      <c r="D1445" s="8">
        <v>7.84</v>
      </c>
    </row>
    <row r="1446" spans="1:4" ht="27.75" customHeight="1">
      <c r="A1446" s="7" t="s">
        <v>5932</v>
      </c>
      <c r="B1446" s="8" t="s">
        <v>5931</v>
      </c>
      <c r="C1446" s="8">
        <v>0.82</v>
      </c>
      <c r="D1446" s="8">
        <v>6.72</v>
      </c>
    </row>
    <row r="1447" spans="1:4" ht="27.75" customHeight="1">
      <c r="A1447" s="7" t="s">
        <v>5933</v>
      </c>
      <c r="B1447" s="8" t="s">
        <v>5934</v>
      </c>
      <c r="C1447" s="8">
        <v>0.96</v>
      </c>
      <c r="D1447" s="8">
        <v>8.98</v>
      </c>
    </row>
    <row r="1448" spans="1:4" ht="27.75" customHeight="1">
      <c r="A1448" s="7" t="s">
        <v>5935</v>
      </c>
      <c r="B1448" s="8" t="s">
        <v>5934</v>
      </c>
      <c r="C1448" s="8">
        <v>0.96</v>
      </c>
      <c r="D1448" s="8">
        <v>8.98</v>
      </c>
    </row>
    <row r="1449" spans="1:4" ht="27.75" customHeight="1">
      <c r="A1449" s="7" t="s">
        <v>5936</v>
      </c>
      <c r="B1449" s="8" t="s">
        <v>5937</v>
      </c>
      <c r="C1449" s="8">
        <v>10.199999999999999</v>
      </c>
      <c r="D1449" s="8">
        <v>0.46</v>
      </c>
    </row>
    <row r="1450" spans="1:4" ht="27.75" customHeight="1">
      <c r="A1450" s="7" t="s">
        <v>5938</v>
      </c>
      <c r="B1450" s="8" t="s">
        <v>5937</v>
      </c>
      <c r="C1450" s="8">
        <v>10.199999999999999</v>
      </c>
      <c r="D1450" s="8">
        <v>0.46</v>
      </c>
    </row>
    <row r="1451" spans="1:4" ht="27.75" customHeight="1">
      <c r="A1451" s="7" t="s">
        <v>5939</v>
      </c>
      <c r="B1451" s="8" t="s">
        <v>5937</v>
      </c>
      <c r="C1451" s="8">
        <v>0</v>
      </c>
      <c r="D1451" s="8">
        <v>19.55</v>
      </c>
    </row>
    <row r="1452" spans="1:4" ht="27.75" customHeight="1">
      <c r="A1452" s="7" t="s">
        <v>5940</v>
      </c>
      <c r="B1452" s="8" t="s">
        <v>5937</v>
      </c>
      <c r="C1452" s="8">
        <v>0</v>
      </c>
      <c r="D1452" s="8">
        <v>19.55</v>
      </c>
    </row>
    <row r="1453" spans="1:4" ht="27.75" customHeight="1">
      <c r="A1453" s="7" t="s">
        <v>5941</v>
      </c>
      <c r="B1453" s="8" t="s">
        <v>5942</v>
      </c>
      <c r="C1453" s="8">
        <v>3.66</v>
      </c>
      <c r="D1453" s="8">
        <v>5.08</v>
      </c>
    </row>
    <row r="1454" spans="1:4" ht="27.75" customHeight="1">
      <c r="A1454" s="7" t="s">
        <v>5943</v>
      </c>
      <c r="B1454" s="8" t="s">
        <v>5942</v>
      </c>
      <c r="C1454" s="8">
        <v>3.66</v>
      </c>
      <c r="D1454" s="8">
        <v>5.08</v>
      </c>
    </row>
    <row r="1455" spans="1:4" ht="27.75" customHeight="1">
      <c r="A1455" s="7" t="s">
        <v>5944</v>
      </c>
      <c r="B1455" s="8" t="s">
        <v>5942</v>
      </c>
      <c r="C1455" s="8">
        <v>1.37</v>
      </c>
      <c r="D1455" s="8">
        <v>3.11</v>
      </c>
    </row>
    <row r="1456" spans="1:4" ht="27.75" customHeight="1">
      <c r="A1456" s="7" t="s">
        <v>5945</v>
      </c>
      <c r="B1456" s="8" t="s">
        <v>5942</v>
      </c>
      <c r="C1456" s="8">
        <v>1.37</v>
      </c>
      <c r="D1456" s="8">
        <v>3.1</v>
      </c>
    </row>
    <row r="1457" spans="1:4" ht="27.75" customHeight="1">
      <c r="A1457" s="7" t="s">
        <v>5946</v>
      </c>
      <c r="B1457" s="8" t="s">
        <v>5947</v>
      </c>
      <c r="C1457" s="8">
        <v>0</v>
      </c>
      <c r="D1457" s="8">
        <v>4</v>
      </c>
    </row>
    <row r="1458" spans="1:4" ht="27.75" customHeight="1">
      <c r="A1458" s="7" t="s">
        <v>5948</v>
      </c>
      <c r="B1458" s="8" t="s">
        <v>5947</v>
      </c>
      <c r="C1458" s="8">
        <v>0.32</v>
      </c>
      <c r="D1458" s="8">
        <v>3.15</v>
      </c>
    </row>
    <row r="1459" spans="1:4" ht="27.75" customHeight="1">
      <c r="A1459" s="7" t="s">
        <v>5949</v>
      </c>
      <c r="B1459" s="8" t="s">
        <v>5947</v>
      </c>
      <c r="C1459" s="8">
        <v>1.98</v>
      </c>
      <c r="D1459" s="8">
        <v>1.64</v>
      </c>
    </row>
    <row r="1460" spans="1:4" ht="27.75" customHeight="1">
      <c r="A1460" s="7" t="s">
        <v>5950</v>
      </c>
      <c r="B1460" s="8" t="s">
        <v>5947</v>
      </c>
      <c r="C1460" s="8">
        <v>1.98</v>
      </c>
      <c r="D1460" s="8">
        <v>1.64</v>
      </c>
    </row>
    <row r="1461" spans="1:4" ht="27.75" customHeight="1">
      <c r="A1461" s="7" t="s">
        <v>5951</v>
      </c>
      <c r="B1461" s="8" t="s">
        <v>5952</v>
      </c>
      <c r="C1461" s="8">
        <v>2.61</v>
      </c>
      <c r="D1461" s="8">
        <v>1.71</v>
      </c>
    </row>
    <row r="1462" spans="1:4" ht="27.75" customHeight="1">
      <c r="A1462" s="7" t="s">
        <v>5953</v>
      </c>
      <c r="B1462" s="8" t="s">
        <v>5952</v>
      </c>
      <c r="C1462" s="8">
        <v>2.34</v>
      </c>
      <c r="D1462" s="8">
        <v>1.49</v>
      </c>
    </row>
    <row r="1463" spans="1:4" ht="27.75" customHeight="1">
      <c r="A1463" s="7" t="s">
        <v>5954</v>
      </c>
      <c r="B1463" s="8" t="s">
        <v>5955</v>
      </c>
      <c r="C1463" s="8">
        <v>0</v>
      </c>
      <c r="D1463" s="8">
        <v>7.15</v>
      </c>
    </row>
    <row r="1464" spans="1:4" ht="27.75" customHeight="1">
      <c r="A1464" s="7" t="s">
        <v>5956</v>
      </c>
      <c r="B1464" s="8" t="s">
        <v>5955</v>
      </c>
      <c r="C1464" s="8">
        <v>1.56</v>
      </c>
      <c r="D1464" s="8">
        <v>4.7699999999999996</v>
      </c>
    </row>
    <row r="1465" spans="1:4" ht="27.75" customHeight="1">
      <c r="A1465" s="7" t="s">
        <v>5957</v>
      </c>
      <c r="B1465" s="8" t="s">
        <v>5958</v>
      </c>
      <c r="C1465" s="8">
        <v>4.5</v>
      </c>
      <c r="D1465" s="8">
        <v>0.99</v>
      </c>
    </row>
    <row r="1466" spans="1:4" ht="27.75" customHeight="1">
      <c r="A1466" s="7" t="s">
        <v>5959</v>
      </c>
      <c r="B1466" s="8" t="s">
        <v>5960</v>
      </c>
      <c r="C1466" s="8">
        <v>5.42</v>
      </c>
      <c r="D1466" s="8">
        <v>6.18</v>
      </c>
    </row>
    <row r="1467" spans="1:4" ht="27.75" customHeight="1">
      <c r="A1467" s="7" t="s">
        <v>5961</v>
      </c>
      <c r="B1467" s="8" t="s">
        <v>5960</v>
      </c>
      <c r="C1467" s="8">
        <v>5.42</v>
      </c>
      <c r="D1467" s="8">
        <v>6.18</v>
      </c>
    </row>
    <row r="1468" spans="1:4" ht="27.75" customHeight="1">
      <c r="A1468" s="7" t="s">
        <v>5962</v>
      </c>
      <c r="B1468" s="8" t="s">
        <v>5960</v>
      </c>
      <c r="C1468" s="8">
        <v>3.67</v>
      </c>
      <c r="D1468" s="8">
        <v>9.19</v>
      </c>
    </row>
    <row r="1469" spans="1:4" ht="27.75" customHeight="1">
      <c r="A1469" s="7" t="s">
        <v>5963</v>
      </c>
      <c r="B1469" s="8" t="s">
        <v>5960</v>
      </c>
      <c r="C1469" s="8">
        <v>3.67</v>
      </c>
      <c r="D1469" s="8">
        <v>9.19</v>
      </c>
    </row>
    <row r="1470" spans="1:4" ht="27.75" customHeight="1">
      <c r="A1470" s="7" t="s">
        <v>5964</v>
      </c>
      <c r="B1470" s="8" t="s">
        <v>5960</v>
      </c>
      <c r="C1470" s="8">
        <v>3.61</v>
      </c>
      <c r="D1470" s="8">
        <v>12.09</v>
      </c>
    </row>
    <row r="1471" spans="1:4" ht="27.75" customHeight="1">
      <c r="A1471" s="7" t="s">
        <v>5965</v>
      </c>
      <c r="B1471" s="8" t="s">
        <v>5966</v>
      </c>
      <c r="C1471" s="8">
        <v>1.22</v>
      </c>
      <c r="D1471" s="8">
        <v>0.74</v>
      </c>
    </row>
    <row r="1472" spans="1:4" ht="27.75" customHeight="1">
      <c r="A1472" s="7" t="s">
        <v>5967</v>
      </c>
      <c r="B1472" s="8" t="s">
        <v>5966</v>
      </c>
      <c r="C1472" s="8">
        <v>1.33</v>
      </c>
      <c r="D1472" s="8">
        <v>0.24</v>
      </c>
    </row>
    <row r="1473" spans="1:4" ht="27.75" customHeight="1">
      <c r="A1473" s="7" t="s">
        <v>5968</v>
      </c>
      <c r="B1473" s="8" t="s">
        <v>5969</v>
      </c>
      <c r="C1473" s="8">
        <v>2.46</v>
      </c>
      <c r="D1473" s="8">
        <v>11.13</v>
      </c>
    </row>
    <row r="1474" spans="1:4" ht="27.75" customHeight="1">
      <c r="A1474" s="7" t="s">
        <v>5970</v>
      </c>
      <c r="B1474" s="8" t="s">
        <v>5969</v>
      </c>
      <c r="C1474" s="8">
        <v>2.46</v>
      </c>
      <c r="D1474" s="8">
        <v>11.13</v>
      </c>
    </row>
    <row r="1475" spans="1:4" ht="27.75" customHeight="1">
      <c r="A1475" s="7" t="s">
        <v>5971</v>
      </c>
      <c r="B1475" s="8" t="s">
        <v>5969</v>
      </c>
      <c r="C1475" s="8">
        <v>18.12</v>
      </c>
      <c r="D1475" s="8">
        <v>2.68</v>
      </c>
    </row>
    <row r="1476" spans="1:4" ht="27.75" customHeight="1">
      <c r="A1476" s="7" t="s">
        <v>5972</v>
      </c>
      <c r="B1476" s="8" t="s">
        <v>5969</v>
      </c>
      <c r="C1476" s="8">
        <v>18.12</v>
      </c>
      <c r="D1476" s="8">
        <v>2.68</v>
      </c>
    </row>
    <row r="1477" spans="1:4" ht="27.75" customHeight="1">
      <c r="A1477" s="7" t="s">
        <v>5973</v>
      </c>
      <c r="B1477" s="8" t="s">
        <v>5974</v>
      </c>
      <c r="C1477" s="8">
        <v>0.88</v>
      </c>
      <c r="D1477" s="8">
        <v>7.5</v>
      </c>
    </row>
    <row r="1478" spans="1:4" ht="27.75" customHeight="1">
      <c r="A1478" s="7" t="s">
        <v>5975</v>
      </c>
      <c r="B1478" s="8" t="s">
        <v>5976</v>
      </c>
      <c r="C1478" s="8">
        <v>0.9</v>
      </c>
      <c r="D1478" s="8">
        <v>8.76</v>
      </c>
    </row>
    <row r="1479" spans="1:4" ht="27.75" customHeight="1">
      <c r="A1479" s="7" t="s">
        <v>5977</v>
      </c>
      <c r="B1479" s="8" t="s">
        <v>5978</v>
      </c>
      <c r="C1479" s="8">
        <v>0.16</v>
      </c>
      <c r="D1479" s="8">
        <v>1.37</v>
      </c>
    </row>
    <row r="1480" spans="1:4" ht="27.75" customHeight="1">
      <c r="A1480" s="7" t="s">
        <v>5979</v>
      </c>
      <c r="B1480" s="8" t="s">
        <v>5978</v>
      </c>
      <c r="C1480" s="8">
        <v>0.16</v>
      </c>
      <c r="D1480" s="8">
        <v>1.37</v>
      </c>
    </row>
    <row r="1481" spans="1:4" ht="27.75" customHeight="1">
      <c r="A1481" s="7" t="s">
        <v>5980</v>
      </c>
      <c r="B1481" s="8" t="s">
        <v>5981</v>
      </c>
      <c r="C1481" s="8">
        <v>7.1</v>
      </c>
      <c r="D1481" s="8">
        <v>4.45</v>
      </c>
    </row>
    <row r="1482" spans="1:4" ht="27.75" customHeight="1">
      <c r="A1482" s="7" t="s">
        <v>5982</v>
      </c>
      <c r="B1482" s="8" t="s">
        <v>5981</v>
      </c>
      <c r="C1482" s="8">
        <v>7.1</v>
      </c>
      <c r="D1482" s="8">
        <v>4.45</v>
      </c>
    </row>
    <row r="1483" spans="1:4" ht="27.75" customHeight="1">
      <c r="A1483" s="7" t="s">
        <v>5983</v>
      </c>
      <c r="B1483" s="8" t="s">
        <v>5984</v>
      </c>
      <c r="C1483" s="8">
        <v>4.42</v>
      </c>
      <c r="D1483" s="8">
        <v>10.73</v>
      </c>
    </row>
    <row r="1484" spans="1:4" ht="27.75" customHeight="1">
      <c r="A1484" s="7" t="s">
        <v>5985</v>
      </c>
      <c r="B1484" s="8" t="s">
        <v>5984</v>
      </c>
      <c r="C1484" s="8">
        <v>4.42</v>
      </c>
      <c r="D1484" s="8">
        <v>10.73</v>
      </c>
    </row>
    <row r="1485" spans="1:4" ht="27.75" customHeight="1">
      <c r="A1485" s="7" t="s">
        <v>5986</v>
      </c>
      <c r="B1485" s="8" t="s">
        <v>5987</v>
      </c>
      <c r="C1485" s="8">
        <v>4.4400000000000004</v>
      </c>
      <c r="D1485" s="8">
        <v>12.03</v>
      </c>
    </row>
    <row r="1486" spans="1:4" ht="27.75" customHeight="1">
      <c r="A1486" s="7" t="s">
        <v>5988</v>
      </c>
      <c r="B1486" s="8" t="s">
        <v>5989</v>
      </c>
      <c r="C1486" s="8">
        <v>9.39</v>
      </c>
      <c r="D1486" s="8">
        <v>2.2599999999999998</v>
      </c>
    </row>
    <row r="1487" spans="1:4" ht="27.75" customHeight="1">
      <c r="A1487" s="7" t="s">
        <v>5990</v>
      </c>
      <c r="B1487" s="8" t="s">
        <v>5989</v>
      </c>
      <c r="C1487" s="8">
        <v>9.39</v>
      </c>
      <c r="D1487" s="8">
        <v>2.2599999999999998</v>
      </c>
    </row>
    <row r="1488" spans="1:4" ht="27.75" customHeight="1">
      <c r="A1488" s="7" t="s">
        <v>5991</v>
      </c>
      <c r="B1488" s="8" t="s">
        <v>5989</v>
      </c>
      <c r="C1488" s="8">
        <v>9.39</v>
      </c>
      <c r="D1488" s="8">
        <v>2.2599999999999998</v>
      </c>
    </row>
    <row r="1489" spans="1:4" ht="27.75" customHeight="1">
      <c r="A1489" s="7" t="s">
        <v>5992</v>
      </c>
      <c r="B1489" s="8" t="s">
        <v>5993</v>
      </c>
      <c r="C1489" s="8">
        <v>0.61</v>
      </c>
      <c r="D1489" s="8">
        <v>1.1399999999999999</v>
      </c>
    </row>
    <row r="1490" spans="1:4" ht="27.75" customHeight="1">
      <c r="A1490" s="7" t="s">
        <v>5994</v>
      </c>
      <c r="B1490" s="8" t="s">
        <v>5993</v>
      </c>
      <c r="C1490" s="8">
        <v>0.61</v>
      </c>
      <c r="D1490" s="8">
        <v>1.1399999999999999</v>
      </c>
    </row>
    <row r="1491" spans="1:4" ht="27.75" customHeight="1">
      <c r="A1491" s="7" t="s">
        <v>5995</v>
      </c>
      <c r="B1491" s="8" t="s">
        <v>5996</v>
      </c>
      <c r="C1491" s="8">
        <v>2.38</v>
      </c>
      <c r="D1491" s="8">
        <v>3.84</v>
      </c>
    </row>
    <row r="1492" spans="1:4" ht="27.75" customHeight="1">
      <c r="A1492" s="7" t="s">
        <v>5997</v>
      </c>
      <c r="B1492" s="8" t="s">
        <v>5996</v>
      </c>
      <c r="C1492" s="8">
        <v>0</v>
      </c>
      <c r="D1492" s="8">
        <v>6.56</v>
      </c>
    </row>
    <row r="1493" spans="1:4" ht="27.75" customHeight="1">
      <c r="A1493" s="7" t="s">
        <v>5998</v>
      </c>
      <c r="B1493" s="8" t="s">
        <v>5999</v>
      </c>
      <c r="C1493" s="8">
        <v>2.44</v>
      </c>
      <c r="D1493" s="8">
        <v>1.69</v>
      </c>
    </row>
    <row r="1494" spans="1:4" ht="27.75" customHeight="1">
      <c r="A1494" s="7" t="s">
        <v>6000</v>
      </c>
      <c r="B1494" s="8" t="s">
        <v>5999</v>
      </c>
      <c r="C1494" s="8">
        <v>2.44</v>
      </c>
      <c r="D1494" s="8">
        <v>1.69</v>
      </c>
    </row>
    <row r="1495" spans="1:4" ht="27.75" customHeight="1">
      <c r="A1495" s="7" t="s">
        <v>6001</v>
      </c>
      <c r="B1495" s="8" t="s">
        <v>6002</v>
      </c>
      <c r="C1495" s="8">
        <v>0</v>
      </c>
      <c r="D1495" s="8">
        <v>5.04</v>
      </c>
    </row>
    <row r="1496" spans="1:4" ht="27.75" customHeight="1">
      <c r="A1496" s="7" t="s">
        <v>6003</v>
      </c>
      <c r="B1496" s="8" t="s">
        <v>6002</v>
      </c>
      <c r="C1496" s="8">
        <v>1.79</v>
      </c>
      <c r="D1496" s="8">
        <v>2.98</v>
      </c>
    </row>
    <row r="1497" spans="1:4" ht="27.75" customHeight="1">
      <c r="A1497" s="7" t="s">
        <v>6004</v>
      </c>
      <c r="B1497" s="8" t="s">
        <v>6002</v>
      </c>
      <c r="C1497" s="8">
        <v>3.23</v>
      </c>
      <c r="D1497" s="8">
        <v>0</v>
      </c>
    </row>
    <row r="1498" spans="1:4" ht="27.75" customHeight="1">
      <c r="A1498" s="7" t="s">
        <v>6005</v>
      </c>
      <c r="B1498" s="8" t="s">
        <v>6002</v>
      </c>
      <c r="C1498" s="8">
        <v>3.23</v>
      </c>
      <c r="D1498" s="8">
        <v>0</v>
      </c>
    </row>
    <row r="1499" spans="1:4" ht="27.75" customHeight="1">
      <c r="A1499" s="7" t="s">
        <v>6006</v>
      </c>
      <c r="B1499" s="8" t="s">
        <v>6007</v>
      </c>
      <c r="C1499" s="8">
        <v>5.37</v>
      </c>
      <c r="D1499" s="8">
        <v>4.33</v>
      </c>
    </row>
    <row r="1500" spans="1:4" ht="27.75" customHeight="1">
      <c r="A1500" s="7" t="s">
        <v>6008</v>
      </c>
      <c r="B1500" s="8" t="s">
        <v>6007</v>
      </c>
      <c r="C1500" s="8">
        <v>5.37</v>
      </c>
      <c r="D1500" s="8">
        <v>4.33</v>
      </c>
    </row>
    <row r="1501" spans="1:4" ht="27.75" customHeight="1">
      <c r="A1501" s="7" t="s">
        <v>6009</v>
      </c>
      <c r="B1501" s="8" t="s">
        <v>6007</v>
      </c>
      <c r="C1501" s="8">
        <v>3.14</v>
      </c>
      <c r="D1501" s="8">
        <v>1.36</v>
      </c>
    </row>
    <row r="1502" spans="1:4" ht="27.75" customHeight="1">
      <c r="A1502" s="7" t="s">
        <v>6010</v>
      </c>
      <c r="B1502" s="8" t="s">
        <v>6007</v>
      </c>
      <c r="C1502" s="8">
        <v>3.14</v>
      </c>
      <c r="D1502" s="8">
        <v>1.36</v>
      </c>
    </row>
    <row r="1503" spans="1:4" ht="27.75" customHeight="1">
      <c r="A1503" s="7" t="s">
        <v>6011</v>
      </c>
      <c r="B1503" s="8" t="s">
        <v>6012</v>
      </c>
      <c r="C1503" s="8">
        <v>4.88</v>
      </c>
      <c r="D1503" s="8">
        <v>5.95</v>
      </c>
    </row>
    <row r="1504" spans="1:4" ht="27.75" customHeight="1">
      <c r="A1504" s="7" t="s">
        <v>6013</v>
      </c>
      <c r="B1504" s="8" t="s">
        <v>6012</v>
      </c>
      <c r="C1504" s="8">
        <v>4.88</v>
      </c>
      <c r="D1504" s="8">
        <v>5.95</v>
      </c>
    </row>
    <row r="1505" spans="1:4" ht="27.75" customHeight="1">
      <c r="A1505" s="7" t="s">
        <v>6014</v>
      </c>
      <c r="B1505" s="8" t="s">
        <v>6012</v>
      </c>
      <c r="C1505" s="8">
        <v>4.8899999999999997</v>
      </c>
      <c r="D1505" s="8">
        <v>11.5</v>
      </c>
    </row>
    <row r="1506" spans="1:4" ht="27.75" customHeight="1">
      <c r="A1506" s="7" t="s">
        <v>6015</v>
      </c>
      <c r="B1506" s="8" t="s">
        <v>6012</v>
      </c>
      <c r="C1506" s="8">
        <v>4.8899999999999997</v>
      </c>
      <c r="D1506" s="8">
        <v>11.5</v>
      </c>
    </row>
    <row r="1507" spans="1:4" ht="27.75" customHeight="1">
      <c r="A1507" s="7" t="s">
        <v>6016</v>
      </c>
      <c r="B1507" s="8" t="s">
        <v>6017</v>
      </c>
      <c r="C1507" s="8">
        <v>0</v>
      </c>
      <c r="D1507" s="8">
        <v>4.5999999999999996</v>
      </c>
    </row>
    <row r="1508" spans="1:4" ht="27.75" customHeight="1">
      <c r="A1508" s="7" t="s">
        <v>6018</v>
      </c>
      <c r="B1508" s="8" t="s">
        <v>6017</v>
      </c>
      <c r="C1508" s="8">
        <v>1.21</v>
      </c>
      <c r="D1508" s="8">
        <v>2.89</v>
      </c>
    </row>
    <row r="1509" spans="1:4" ht="27.75" customHeight="1">
      <c r="A1509" s="7" t="s">
        <v>6019</v>
      </c>
      <c r="B1509" s="8" t="s">
        <v>6020</v>
      </c>
      <c r="C1509" s="8">
        <v>1.7</v>
      </c>
      <c r="D1509" s="8">
        <v>1.58</v>
      </c>
    </row>
    <row r="1510" spans="1:4" ht="27.75" customHeight="1">
      <c r="A1510" s="7" t="s">
        <v>6021</v>
      </c>
      <c r="B1510" s="8" t="s">
        <v>6020</v>
      </c>
      <c r="C1510" s="8">
        <v>1.71</v>
      </c>
      <c r="D1510" s="8">
        <v>1.58</v>
      </c>
    </row>
    <row r="1511" spans="1:4" ht="27.75" customHeight="1">
      <c r="A1511" s="7" t="s">
        <v>6022</v>
      </c>
      <c r="B1511" s="8" t="s">
        <v>6023</v>
      </c>
      <c r="C1511" s="8">
        <v>1.41</v>
      </c>
      <c r="D1511" s="8">
        <v>10.99</v>
      </c>
    </row>
    <row r="1512" spans="1:4" ht="27.75" customHeight="1">
      <c r="A1512" s="7" t="s">
        <v>6024</v>
      </c>
      <c r="B1512" s="8" t="s">
        <v>6023</v>
      </c>
      <c r="C1512" s="8">
        <v>1.41</v>
      </c>
      <c r="D1512" s="8">
        <v>10.99</v>
      </c>
    </row>
    <row r="1513" spans="1:4" ht="27.75" customHeight="1">
      <c r="A1513" s="7" t="s">
        <v>6025</v>
      </c>
      <c r="B1513" s="8" t="s">
        <v>6023</v>
      </c>
      <c r="C1513" s="8">
        <v>9.48</v>
      </c>
      <c r="D1513" s="8">
        <v>2.5099999999999998</v>
      </c>
    </row>
    <row r="1514" spans="1:4" ht="27.75" customHeight="1">
      <c r="A1514" s="7" t="s">
        <v>6026</v>
      </c>
      <c r="B1514" s="8" t="s">
        <v>6023</v>
      </c>
      <c r="C1514" s="8">
        <v>9.48</v>
      </c>
      <c r="D1514" s="8">
        <v>2.5099999999999998</v>
      </c>
    </row>
    <row r="1515" spans="1:4" ht="27.75" customHeight="1">
      <c r="A1515" s="7" t="s">
        <v>6027</v>
      </c>
      <c r="B1515" s="8" t="s">
        <v>6028</v>
      </c>
      <c r="C1515" s="8">
        <v>4.45</v>
      </c>
      <c r="D1515" s="8">
        <v>5.94</v>
      </c>
    </row>
    <row r="1516" spans="1:4" ht="27.75" customHeight="1">
      <c r="A1516" s="7" t="s">
        <v>6029</v>
      </c>
      <c r="B1516" s="8" t="s">
        <v>6030</v>
      </c>
      <c r="C1516" s="8">
        <v>2.84</v>
      </c>
      <c r="D1516" s="8">
        <v>3.71</v>
      </c>
    </row>
    <row r="1517" spans="1:4" ht="27.75" customHeight="1">
      <c r="A1517" s="7" t="s">
        <v>6031</v>
      </c>
      <c r="B1517" s="8" t="s">
        <v>6030</v>
      </c>
      <c r="C1517" s="8">
        <v>2.84</v>
      </c>
      <c r="D1517" s="8">
        <v>3.71</v>
      </c>
    </row>
    <row r="1518" spans="1:4" ht="27.75" customHeight="1">
      <c r="A1518" s="7" t="s">
        <v>6032</v>
      </c>
      <c r="B1518" s="8" t="s">
        <v>6033</v>
      </c>
      <c r="C1518" s="8">
        <v>0.77</v>
      </c>
      <c r="D1518" s="8">
        <v>0.81</v>
      </c>
    </row>
    <row r="1519" spans="1:4" ht="27.75" customHeight="1">
      <c r="A1519" s="7" t="s">
        <v>6034</v>
      </c>
      <c r="B1519" s="8" t="s">
        <v>6035</v>
      </c>
      <c r="C1519" s="8">
        <v>0.85</v>
      </c>
      <c r="D1519" s="8">
        <v>0.53</v>
      </c>
    </row>
    <row r="1520" spans="1:4" ht="27.75" customHeight="1">
      <c r="A1520" s="7" t="s">
        <v>6036</v>
      </c>
      <c r="B1520" s="8" t="s">
        <v>6037</v>
      </c>
      <c r="C1520" s="8">
        <v>2.92</v>
      </c>
      <c r="D1520" s="8">
        <v>6.2</v>
      </c>
    </row>
    <row r="1521" spans="1:4" ht="27.75" customHeight="1">
      <c r="A1521" s="7" t="s">
        <v>6038</v>
      </c>
      <c r="B1521" s="8" t="s">
        <v>6037</v>
      </c>
      <c r="C1521" s="8">
        <v>2.92</v>
      </c>
      <c r="D1521" s="8">
        <v>6.2</v>
      </c>
    </row>
    <row r="1522" spans="1:4" ht="27.75" customHeight="1">
      <c r="A1522" s="7" t="s">
        <v>6039</v>
      </c>
      <c r="B1522" s="8" t="s">
        <v>6037</v>
      </c>
      <c r="C1522" s="8">
        <v>5.41</v>
      </c>
      <c r="D1522" s="8">
        <v>7.84</v>
      </c>
    </row>
    <row r="1523" spans="1:4" ht="27.75" customHeight="1">
      <c r="A1523" s="7" t="s">
        <v>6040</v>
      </c>
      <c r="B1523" s="8" t="s">
        <v>6037</v>
      </c>
      <c r="C1523" s="8">
        <v>5.41</v>
      </c>
      <c r="D1523" s="8">
        <v>7.84</v>
      </c>
    </row>
    <row r="1524" spans="1:4" ht="27.75" customHeight="1">
      <c r="A1524" s="7" t="s">
        <v>6041</v>
      </c>
      <c r="B1524" s="8" t="s">
        <v>6042</v>
      </c>
      <c r="C1524" s="8">
        <v>7.04</v>
      </c>
      <c r="D1524" s="8">
        <v>9.41</v>
      </c>
    </row>
    <row r="1525" spans="1:4" ht="27.75" customHeight="1">
      <c r="A1525" s="7" t="s">
        <v>6043</v>
      </c>
      <c r="B1525" s="8" t="s">
        <v>6044</v>
      </c>
      <c r="C1525" s="8">
        <v>0.94</v>
      </c>
      <c r="D1525" s="8">
        <v>0.01</v>
      </c>
    </row>
    <row r="1526" spans="1:4" ht="27.75" customHeight="1">
      <c r="A1526" s="7" t="s">
        <v>6045</v>
      </c>
      <c r="B1526" s="8" t="s">
        <v>6044</v>
      </c>
      <c r="C1526" s="8">
        <v>0.94</v>
      </c>
      <c r="D1526" s="8">
        <v>0.01</v>
      </c>
    </row>
    <row r="1527" spans="1:4" ht="27.75" customHeight="1">
      <c r="A1527" s="7" t="s">
        <v>6046</v>
      </c>
      <c r="B1527" s="8" t="s">
        <v>6044</v>
      </c>
      <c r="C1527" s="8">
        <v>0.94</v>
      </c>
      <c r="D1527" s="8">
        <v>0.01</v>
      </c>
    </row>
    <row r="1528" spans="1:4" ht="27.75" customHeight="1">
      <c r="A1528" s="7" t="s">
        <v>6047</v>
      </c>
      <c r="B1528" s="8" t="s">
        <v>6048</v>
      </c>
      <c r="C1528" s="8">
        <v>4.59</v>
      </c>
      <c r="D1528" s="8">
        <v>2.8</v>
      </c>
    </row>
    <row r="1529" spans="1:4" ht="27.75" customHeight="1">
      <c r="A1529" s="7" t="s">
        <v>6049</v>
      </c>
      <c r="B1529" s="8" t="s">
        <v>6048</v>
      </c>
      <c r="C1529" s="8">
        <v>4.59</v>
      </c>
      <c r="D1529" s="8">
        <v>2.8</v>
      </c>
    </row>
    <row r="1530" spans="1:4" ht="27.75" customHeight="1">
      <c r="A1530" s="7" t="s">
        <v>6050</v>
      </c>
      <c r="B1530" s="8" t="s">
        <v>6048</v>
      </c>
      <c r="C1530" s="8">
        <v>1.6</v>
      </c>
      <c r="D1530" s="8">
        <v>1.36</v>
      </c>
    </row>
    <row r="1531" spans="1:4" ht="27.75" customHeight="1">
      <c r="A1531" s="7" t="s">
        <v>6051</v>
      </c>
      <c r="B1531" s="8" t="s">
        <v>6048</v>
      </c>
      <c r="C1531" s="8">
        <v>1.6</v>
      </c>
      <c r="D1531" s="8">
        <v>1.36</v>
      </c>
    </row>
    <row r="1532" spans="1:4" ht="27.75" customHeight="1">
      <c r="A1532" s="7" t="s">
        <v>6052</v>
      </c>
      <c r="B1532" s="8" t="s">
        <v>6053</v>
      </c>
      <c r="C1532" s="8">
        <v>10.06</v>
      </c>
      <c r="D1532" s="8">
        <v>0.46</v>
      </c>
    </row>
    <row r="1533" spans="1:4" ht="27.75" customHeight="1">
      <c r="A1533" s="7" t="s">
        <v>6054</v>
      </c>
      <c r="B1533" s="8" t="s">
        <v>6053</v>
      </c>
      <c r="C1533" s="8">
        <v>0.47</v>
      </c>
      <c r="D1533" s="8">
        <v>7.46</v>
      </c>
    </row>
    <row r="1534" spans="1:4" ht="27.75" customHeight="1">
      <c r="A1534" s="7" t="s">
        <v>6055</v>
      </c>
      <c r="B1534" s="8" t="s">
        <v>6056</v>
      </c>
      <c r="C1534" s="8">
        <v>0</v>
      </c>
      <c r="D1534" s="8">
        <v>7.97</v>
      </c>
    </row>
    <row r="1535" spans="1:4" ht="27.75" customHeight="1">
      <c r="A1535" s="7" t="s">
        <v>6057</v>
      </c>
      <c r="B1535" s="8" t="s">
        <v>6056</v>
      </c>
      <c r="C1535" s="8">
        <v>1.85</v>
      </c>
      <c r="D1535" s="8">
        <v>5.53</v>
      </c>
    </row>
    <row r="1536" spans="1:4" ht="27.75" customHeight="1">
      <c r="A1536" s="7" t="s">
        <v>6058</v>
      </c>
      <c r="B1536" s="8" t="s">
        <v>6056</v>
      </c>
      <c r="C1536" s="8">
        <v>5.67</v>
      </c>
      <c r="D1536" s="8">
        <v>0.06</v>
      </c>
    </row>
    <row r="1537" spans="1:4" ht="27.75" customHeight="1">
      <c r="A1537" s="7" t="s">
        <v>6059</v>
      </c>
      <c r="B1537" s="8" t="s">
        <v>6056</v>
      </c>
      <c r="C1537" s="8">
        <v>5.67</v>
      </c>
      <c r="D1537" s="8">
        <v>0.06</v>
      </c>
    </row>
    <row r="1538" spans="1:4" ht="27.75" customHeight="1">
      <c r="A1538" s="7" t="s">
        <v>6060</v>
      </c>
      <c r="B1538" s="8" t="s">
        <v>6061</v>
      </c>
      <c r="C1538" s="8">
        <v>4.3600000000000003</v>
      </c>
      <c r="D1538" s="8">
        <v>13.7</v>
      </c>
    </row>
    <row r="1539" spans="1:4" ht="27.75" customHeight="1">
      <c r="A1539" s="7" t="s">
        <v>6062</v>
      </c>
      <c r="B1539" s="8" t="s">
        <v>6061</v>
      </c>
      <c r="C1539" s="8">
        <v>4.3600000000000003</v>
      </c>
      <c r="D1539" s="8">
        <v>13.7</v>
      </c>
    </row>
    <row r="1540" spans="1:4" ht="27.75" customHeight="1">
      <c r="A1540" s="7" t="s">
        <v>6063</v>
      </c>
      <c r="B1540" s="8" t="s">
        <v>6064</v>
      </c>
      <c r="C1540" s="8">
        <v>9.2799999999999994</v>
      </c>
      <c r="D1540" s="8">
        <v>10.51</v>
      </c>
    </row>
    <row r="1541" spans="1:4" ht="27.75" customHeight="1">
      <c r="A1541" s="7" t="s">
        <v>6065</v>
      </c>
      <c r="B1541" s="8" t="s">
        <v>6064</v>
      </c>
      <c r="C1541" s="8">
        <v>9.2799999999999994</v>
      </c>
      <c r="D1541" s="8">
        <v>10.51</v>
      </c>
    </row>
    <row r="1542" spans="1:4" ht="27.75" customHeight="1">
      <c r="A1542" s="7" t="s">
        <v>6066</v>
      </c>
      <c r="B1542" s="8" t="s">
        <v>6067</v>
      </c>
      <c r="C1542" s="8">
        <v>0.8</v>
      </c>
      <c r="D1542" s="8">
        <v>2.48</v>
      </c>
    </row>
    <row r="1543" spans="1:4" ht="27.75" customHeight="1">
      <c r="A1543" s="7" t="s">
        <v>6068</v>
      </c>
      <c r="B1543" s="8" t="s">
        <v>6067</v>
      </c>
      <c r="C1543" s="8">
        <v>0.8</v>
      </c>
      <c r="D1543" s="8">
        <v>2.48</v>
      </c>
    </row>
    <row r="1544" spans="1:4" ht="27.75" customHeight="1">
      <c r="A1544" s="7" t="s">
        <v>6069</v>
      </c>
      <c r="B1544" s="8" t="s">
        <v>6070</v>
      </c>
      <c r="C1544" s="8">
        <v>2.59</v>
      </c>
      <c r="D1544" s="8">
        <v>2.95</v>
      </c>
    </row>
    <row r="1545" spans="1:4" ht="27.75" customHeight="1">
      <c r="A1545" s="7" t="s">
        <v>6071</v>
      </c>
      <c r="B1545" s="8" t="s">
        <v>6070</v>
      </c>
      <c r="C1545" s="8">
        <v>2.59</v>
      </c>
      <c r="D1545" s="8">
        <v>2.95</v>
      </c>
    </row>
    <row r="1546" spans="1:4" ht="27.75" customHeight="1">
      <c r="A1546" s="7" t="s">
        <v>6072</v>
      </c>
      <c r="B1546" s="8" t="s">
        <v>6073</v>
      </c>
      <c r="C1546" s="8">
        <v>2.78</v>
      </c>
      <c r="D1546" s="8">
        <v>8</v>
      </c>
    </row>
    <row r="1547" spans="1:4" ht="27.75" customHeight="1">
      <c r="A1547" s="7" t="s">
        <v>6074</v>
      </c>
      <c r="B1547" s="8" t="s">
        <v>6073</v>
      </c>
      <c r="C1547" s="8">
        <v>2.78</v>
      </c>
      <c r="D1547" s="8">
        <v>8</v>
      </c>
    </row>
    <row r="1548" spans="1:4" ht="27.75" customHeight="1">
      <c r="A1548" s="7" t="s">
        <v>6075</v>
      </c>
      <c r="B1548" s="8" t="s">
        <v>6073</v>
      </c>
      <c r="C1548" s="8">
        <v>6.6</v>
      </c>
      <c r="D1548" s="8">
        <v>7.07</v>
      </c>
    </row>
    <row r="1549" spans="1:4" ht="27.75" customHeight="1">
      <c r="A1549" s="7" t="s">
        <v>6076</v>
      </c>
      <c r="B1549" s="8" t="s">
        <v>6073</v>
      </c>
      <c r="C1549" s="8">
        <v>6.6</v>
      </c>
      <c r="D1549" s="8">
        <v>7.07</v>
      </c>
    </row>
    <row r="1550" spans="1:4" ht="27.75" customHeight="1">
      <c r="A1550" s="7" t="s">
        <v>6077</v>
      </c>
      <c r="B1550" s="8" t="s">
        <v>6078</v>
      </c>
      <c r="C1550" s="8">
        <v>0</v>
      </c>
      <c r="D1550" s="8">
        <v>10.61</v>
      </c>
    </row>
    <row r="1551" spans="1:4" ht="27.75" customHeight="1">
      <c r="A1551" s="7" t="s">
        <v>6079</v>
      </c>
      <c r="B1551" s="8" t="s">
        <v>6078</v>
      </c>
      <c r="C1551" s="8">
        <v>2.4700000000000002</v>
      </c>
      <c r="D1551" s="8">
        <v>4.47</v>
      </c>
    </row>
    <row r="1552" spans="1:4" ht="27.75" customHeight="1">
      <c r="A1552" s="7" t="s">
        <v>6080</v>
      </c>
      <c r="B1552" s="8" t="s">
        <v>6081</v>
      </c>
      <c r="C1552" s="8">
        <v>0.6</v>
      </c>
      <c r="D1552" s="8">
        <v>2.12</v>
      </c>
    </row>
    <row r="1553" spans="1:4" ht="27.75" customHeight="1">
      <c r="A1553" s="7" t="s">
        <v>6082</v>
      </c>
      <c r="B1553" s="8" t="s">
        <v>6081</v>
      </c>
      <c r="C1553" s="8">
        <v>0.6</v>
      </c>
      <c r="D1553" s="8">
        <v>2.12</v>
      </c>
    </row>
    <row r="1554" spans="1:4" ht="27.75" customHeight="1">
      <c r="A1554" s="7" t="s">
        <v>6083</v>
      </c>
      <c r="B1554" s="8" t="s">
        <v>6084</v>
      </c>
      <c r="C1554" s="8">
        <v>1.9</v>
      </c>
      <c r="D1554" s="8">
        <v>1.59</v>
      </c>
    </row>
    <row r="1555" spans="1:4" ht="27.75" customHeight="1">
      <c r="A1555" s="7" t="s">
        <v>6085</v>
      </c>
      <c r="B1555" s="8" t="s">
        <v>6084</v>
      </c>
      <c r="C1555" s="8">
        <v>1.9</v>
      </c>
      <c r="D1555" s="8">
        <v>1.59</v>
      </c>
    </row>
    <row r="1556" spans="1:4" ht="27.75" customHeight="1">
      <c r="A1556" s="7" t="s">
        <v>6086</v>
      </c>
      <c r="B1556" s="8" t="s">
        <v>6061</v>
      </c>
      <c r="C1556" s="8">
        <v>1.43</v>
      </c>
      <c r="D1556" s="8">
        <v>9.02</v>
      </c>
    </row>
    <row r="1557" spans="1:4" ht="27.75" customHeight="1">
      <c r="A1557" s="7" t="s">
        <v>6087</v>
      </c>
      <c r="B1557" s="8" t="s">
        <v>6061</v>
      </c>
      <c r="C1557" s="8">
        <v>1.43</v>
      </c>
      <c r="D1557" s="8">
        <v>9.02</v>
      </c>
    </row>
    <row r="1558" spans="1:4" ht="27.75" customHeight="1">
      <c r="A1558" s="7" t="s">
        <v>6088</v>
      </c>
      <c r="B1558" s="8" t="s">
        <v>6089</v>
      </c>
      <c r="C1558" s="8">
        <v>3.19</v>
      </c>
      <c r="D1558" s="8">
        <v>10.35</v>
      </c>
    </row>
    <row r="1559" spans="1:4" ht="27.75" customHeight="1">
      <c r="A1559" s="7" t="s">
        <v>6090</v>
      </c>
      <c r="B1559" s="8" t="s">
        <v>6089</v>
      </c>
      <c r="C1559" s="8">
        <v>3.19</v>
      </c>
      <c r="D1559" s="8">
        <v>10.35</v>
      </c>
    </row>
    <row r="1560" spans="1:4" ht="27.75" customHeight="1">
      <c r="A1560" s="7" t="s">
        <v>6091</v>
      </c>
      <c r="B1560" s="8" t="s">
        <v>6092</v>
      </c>
      <c r="C1560" s="8">
        <v>0.6</v>
      </c>
      <c r="D1560" s="8">
        <v>11.71</v>
      </c>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61"/>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UKPN SPN Area (GSP Group _J)"</f>
        <v>Southern Electric Power Distribution plc - Effective from 1 April 2020 - Final Nodal/Zonal charges in UKPN SPN Area (GSP Group _J)</v>
      </c>
      <c r="B2" s="394"/>
      <c r="C2" s="394"/>
      <c r="D2" s="419"/>
    </row>
    <row r="3" spans="1:7" ht="60.75" customHeight="1">
      <c r="A3" s="21" t="s">
        <v>484</v>
      </c>
      <c r="B3" s="21" t="s">
        <v>51</v>
      </c>
      <c r="C3" s="21" t="s">
        <v>455</v>
      </c>
      <c r="D3" s="21" t="s">
        <v>456</v>
      </c>
    </row>
    <row r="4" spans="1:7" ht="21.75" customHeight="1">
      <c r="A4" s="252" t="s">
        <v>6093</v>
      </c>
      <c r="B4" s="252" t="s">
        <v>6094</v>
      </c>
      <c r="C4" s="253">
        <v>0.16257835115326341</v>
      </c>
      <c r="D4" s="253">
        <v>0.74549315289928009</v>
      </c>
    </row>
    <row r="5" spans="1:7" ht="21.75" customHeight="1">
      <c r="A5" s="252" t="s">
        <v>6095</v>
      </c>
      <c r="B5" s="252" t="s">
        <v>6094</v>
      </c>
      <c r="C5" s="253">
        <v>0.16257835115326341</v>
      </c>
      <c r="D5" s="253">
        <v>0.74549315289928009</v>
      </c>
    </row>
    <row r="6" spans="1:7" ht="21.75" customHeight="1">
      <c r="A6" s="252" t="s">
        <v>6096</v>
      </c>
      <c r="B6" s="252" t="s">
        <v>6097</v>
      </c>
      <c r="C6" s="253">
        <v>4.7103312068094857E-2</v>
      </c>
      <c r="D6" s="253">
        <v>6.647073878914262</v>
      </c>
    </row>
    <row r="7" spans="1:7" ht="21.75" customHeight="1">
      <c r="A7" s="252" t="s">
        <v>6098</v>
      </c>
      <c r="B7" s="252" t="s">
        <v>6099</v>
      </c>
      <c r="C7" s="253">
        <v>0.34498348619313801</v>
      </c>
      <c r="D7" s="253">
        <v>7.0926966015902</v>
      </c>
    </row>
    <row r="8" spans="1:7" ht="21.75" customHeight="1">
      <c r="A8" s="252" t="s">
        <v>6100</v>
      </c>
      <c r="B8" s="252" t="s">
        <v>6099</v>
      </c>
      <c r="C8" s="253">
        <v>4.9757451665209902E-2</v>
      </c>
      <c r="D8" s="253">
        <v>6.7544901170843783</v>
      </c>
    </row>
    <row r="9" spans="1:7" ht="21.75" customHeight="1">
      <c r="A9" s="252" t="s">
        <v>6101</v>
      </c>
      <c r="B9" s="252" t="s">
        <v>6102</v>
      </c>
      <c r="C9" s="253">
        <v>0</v>
      </c>
      <c r="D9" s="253">
        <v>0</v>
      </c>
    </row>
    <row r="10" spans="1:7" ht="21.75" customHeight="1">
      <c r="A10" s="252" t="s">
        <v>6101</v>
      </c>
      <c r="B10" s="252" t="s">
        <v>6102</v>
      </c>
      <c r="C10" s="253">
        <v>0</v>
      </c>
      <c r="D10" s="253">
        <v>0</v>
      </c>
    </row>
    <row r="11" spans="1:7" ht="21.75" customHeight="1">
      <c r="A11" s="252" t="s">
        <v>6103</v>
      </c>
      <c r="B11" s="252" t="s">
        <v>6104</v>
      </c>
      <c r="C11" s="253">
        <v>-1.2872989633320142</v>
      </c>
      <c r="D11" s="253">
        <v>3.6091626773140417</v>
      </c>
    </row>
    <row r="12" spans="1:7" ht="21.75" customHeight="1">
      <c r="A12" s="252" t="s">
        <v>6105</v>
      </c>
      <c r="B12" s="252" t="s">
        <v>6104</v>
      </c>
      <c r="C12" s="253">
        <v>0.21190269684807533</v>
      </c>
      <c r="D12" s="253">
        <v>18.419891232795919</v>
      </c>
    </row>
    <row r="13" spans="1:7" ht="21.75" customHeight="1">
      <c r="A13" s="252" t="s">
        <v>6106</v>
      </c>
      <c r="B13" s="252" t="s">
        <v>6107</v>
      </c>
      <c r="C13" s="253">
        <v>-0.21639955981764003</v>
      </c>
      <c r="D13" s="253">
        <v>3.059060744274916</v>
      </c>
    </row>
    <row r="14" spans="1:7" ht="21.75" customHeight="1">
      <c r="A14" s="252" t="s">
        <v>6108</v>
      </c>
      <c r="B14" s="252" t="s">
        <v>6109</v>
      </c>
      <c r="C14" s="253">
        <v>-0.13350878625312734</v>
      </c>
      <c r="D14" s="253">
        <v>4.0608178249879767</v>
      </c>
    </row>
    <row r="15" spans="1:7" ht="21.75" customHeight="1">
      <c r="A15" s="252" t="s">
        <v>6108</v>
      </c>
      <c r="B15" s="252" t="s">
        <v>6109</v>
      </c>
      <c r="C15" s="253">
        <v>0.17494747345911507</v>
      </c>
      <c r="D15" s="253">
        <v>3.0621539595410421</v>
      </c>
    </row>
    <row r="16" spans="1:7" ht="21.75" customHeight="1">
      <c r="A16" s="252" t="s">
        <v>6110</v>
      </c>
      <c r="B16" s="252" t="s">
        <v>6111</v>
      </c>
      <c r="C16" s="253">
        <v>-4.4551838192739494E-2</v>
      </c>
      <c r="D16" s="253">
        <v>-6.9105648051109025E-3</v>
      </c>
    </row>
    <row r="17" spans="1:4" ht="21.75" customHeight="1">
      <c r="A17" s="252" t="s">
        <v>6112</v>
      </c>
      <c r="B17" s="252" t="s">
        <v>6111</v>
      </c>
      <c r="C17" s="253">
        <v>0</v>
      </c>
      <c r="D17" s="253">
        <v>0</v>
      </c>
    </row>
    <row r="18" spans="1:4" ht="21.75" customHeight="1">
      <c r="A18" s="252" t="s">
        <v>6112</v>
      </c>
      <c r="B18" s="252" t="s">
        <v>6111</v>
      </c>
      <c r="C18" s="253">
        <v>0</v>
      </c>
      <c r="D18" s="253">
        <v>0</v>
      </c>
    </row>
    <row r="19" spans="1:4" ht="21.75" customHeight="1">
      <c r="A19" s="252" t="s">
        <v>6113</v>
      </c>
      <c r="B19" s="252" t="s">
        <v>6114</v>
      </c>
      <c r="C19" s="253">
        <v>2.0194384060954092E-2</v>
      </c>
      <c r="D19" s="253">
        <v>0.82538438706540906</v>
      </c>
    </row>
    <row r="20" spans="1:4" ht="21.75" customHeight="1">
      <c r="A20" s="252" t="s">
        <v>6115</v>
      </c>
      <c r="B20" s="252" t="s">
        <v>6116</v>
      </c>
      <c r="C20" s="253">
        <v>2.1579545460055449</v>
      </c>
      <c r="D20" s="253">
        <v>0.13262020998745738</v>
      </c>
    </row>
    <row r="21" spans="1:4" ht="21.75" customHeight="1">
      <c r="A21" s="252" t="s">
        <v>6117</v>
      </c>
      <c r="B21" s="252" t="s">
        <v>6118</v>
      </c>
      <c r="C21" s="253">
        <v>0.28437404334606392</v>
      </c>
      <c r="D21" s="253">
        <v>0.32491924593313198</v>
      </c>
    </row>
    <row r="22" spans="1:4" ht="21.75" customHeight="1">
      <c r="A22" s="252" t="s">
        <v>6119</v>
      </c>
      <c r="B22" s="252" t="s">
        <v>6118</v>
      </c>
      <c r="C22" s="253">
        <v>0.28437404334606392</v>
      </c>
      <c r="D22" s="253">
        <v>0.32491924593313198</v>
      </c>
    </row>
    <row r="23" spans="1:4" ht="21.75" customHeight="1">
      <c r="A23" s="252" t="s">
        <v>6120</v>
      </c>
      <c r="B23" s="252" t="s">
        <v>6121</v>
      </c>
      <c r="C23" s="253">
        <v>1.6542210641843731</v>
      </c>
      <c r="D23" s="253">
        <v>10.835872291254455</v>
      </c>
    </row>
    <row r="24" spans="1:4" ht="21.75" customHeight="1">
      <c r="A24" s="252" t="s">
        <v>6122</v>
      </c>
      <c r="B24" s="252" t="s">
        <v>6123</v>
      </c>
      <c r="C24" s="253">
        <v>3.03153225774172E-4</v>
      </c>
      <c r="D24" s="253">
        <v>6.5080444482418745E-2</v>
      </c>
    </row>
    <row r="25" spans="1:4" ht="21.75" customHeight="1">
      <c r="A25" s="252" t="s">
        <v>6124</v>
      </c>
      <c r="B25" s="252" t="s">
        <v>6125</v>
      </c>
      <c r="C25" s="253">
        <v>2.8033156320201194</v>
      </c>
      <c r="D25" s="253">
        <v>0.52421566290396848</v>
      </c>
    </row>
    <row r="26" spans="1:4" ht="21.75" customHeight="1">
      <c r="A26" s="252" t="s">
        <v>6124</v>
      </c>
      <c r="B26" s="252" t="s">
        <v>6125</v>
      </c>
      <c r="C26" s="253">
        <v>1.8117372683302249</v>
      </c>
      <c r="D26" s="253">
        <v>0.21074451002422934</v>
      </c>
    </row>
    <row r="27" spans="1:4" ht="27.75" customHeight="1">
      <c r="A27" s="252" t="s">
        <v>6126</v>
      </c>
      <c r="B27" s="252" t="s">
        <v>6127</v>
      </c>
      <c r="C27" s="253">
        <v>1.8910169960576111</v>
      </c>
      <c r="D27" s="253">
        <v>3.9096750576531463</v>
      </c>
    </row>
    <row r="28" spans="1:4" ht="27.75" customHeight="1">
      <c r="A28" s="252" t="s">
        <v>6128</v>
      </c>
      <c r="B28" s="252" t="s">
        <v>6129</v>
      </c>
      <c r="C28" s="253">
        <v>1.3857147444292619</v>
      </c>
      <c r="D28" s="253">
        <v>4.2404623189277313</v>
      </c>
    </row>
    <row r="29" spans="1:4" ht="27.75" customHeight="1">
      <c r="A29" s="252" t="s">
        <v>6130</v>
      </c>
      <c r="B29" s="252" t="s">
        <v>6131</v>
      </c>
      <c r="C29" s="253">
        <v>1.1067401514385269</v>
      </c>
      <c r="D29" s="253">
        <v>20.455253453738692</v>
      </c>
    </row>
    <row r="30" spans="1:4" ht="27.75" customHeight="1">
      <c r="A30" s="252" t="s">
        <v>6132</v>
      </c>
      <c r="B30" s="252" t="s">
        <v>6133</v>
      </c>
      <c r="C30" s="253">
        <v>1.0247163656948799</v>
      </c>
      <c r="D30" s="253">
        <v>13.101514984037394</v>
      </c>
    </row>
    <row r="31" spans="1:4" ht="27.75" customHeight="1">
      <c r="A31" s="252" t="s">
        <v>6134</v>
      </c>
      <c r="B31" s="252" t="s">
        <v>6135</v>
      </c>
      <c r="C31" s="253">
        <v>0</v>
      </c>
      <c r="D31" s="253">
        <v>0</v>
      </c>
    </row>
    <row r="32" spans="1:4" ht="27.75" customHeight="1">
      <c r="A32" s="252" t="s">
        <v>6136</v>
      </c>
      <c r="B32" s="252" t="s">
        <v>6135</v>
      </c>
      <c r="C32" s="253">
        <v>0</v>
      </c>
      <c r="D32" s="253">
        <v>0</v>
      </c>
    </row>
    <row r="33" spans="1:4" ht="27.75" customHeight="1">
      <c r="A33" s="252" t="s">
        <v>6137</v>
      </c>
      <c r="B33" s="252" t="s">
        <v>6135</v>
      </c>
      <c r="C33" s="253">
        <v>8.7990217983725306E-4</v>
      </c>
      <c r="D33" s="253">
        <v>0</v>
      </c>
    </row>
    <row r="34" spans="1:4" ht="27.75" customHeight="1">
      <c r="A34" s="252" t="s">
        <v>6137</v>
      </c>
      <c r="B34" s="252" t="s">
        <v>6135</v>
      </c>
      <c r="C34" s="253">
        <v>8.5274871499409102E-4</v>
      </c>
      <c r="D34" s="253">
        <v>0</v>
      </c>
    </row>
    <row r="35" spans="1:4" ht="27.75" customHeight="1">
      <c r="A35" s="252" t="s">
        <v>6138</v>
      </c>
      <c r="B35" s="252" t="s">
        <v>6139</v>
      </c>
      <c r="C35" s="253">
        <v>1.0291709550929009</v>
      </c>
      <c r="D35" s="253">
        <v>7.1334989335099799</v>
      </c>
    </row>
    <row r="36" spans="1:4" ht="27.75" customHeight="1">
      <c r="A36" s="252" t="s">
        <v>6140</v>
      </c>
      <c r="B36" s="252" t="s">
        <v>6141</v>
      </c>
      <c r="C36" s="253">
        <v>0.65149100054345499</v>
      </c>
      <c r="D36" s="253">
        <v>0.16095656542836967</v>
      </c>
    </row>
    <row r="37" spans="1:4" ht="27.75" customHeight="1">
      <c r="A37" s="252" t="s">
        <v>6142</v>
      </c>
      <c r="B37" s="252" t="s">
        <v>6143</v>
      </c>
      <c r="C37" s="253">
        <v>0.64462531131588308</v>
      </c>
      <c r="D37" s="253">
        <v>4.7861173535030579</v>
      </c>
    </row>
    <row r="38" spans="1:4" ht="27.75" customHeight="1">
      <c r="A38" s="252" t="s">
        <v>6144</v>
      </c>
      <c r="B38" s="252" t="s">
        <v>6145</v>
      </c>
      <c r="C38" s="253">
        <v>0.11418583397700439</v>
      </c>
      <c r="D38" s="253">
        <v>1.8227638706049543</v>
      </c>
    </row>
    <row r="39" spans="1:4" ht="27.75" customHeight="1">
      <c r="A39" s="252" t="s">
        <v>6144</v>
      </c>
      <c r="B39" s="252" t="s">
        <v>6145</v>
      </c>
      <c r="C39" s="253">
        <v>0.1533194469698097</v>
      </c>
      <c r="D39" s="253">
        <v>1.5940835609490942</v>
      </c>
    </row>
    <row r="40" spans="1:4" ht="27.75" customHeight="1">
      <c r="A40" s="252" t="s">
        <v>6146</v>
      </c>
      <c r="B40" s="252" t="s">
        <v>6145</v>
      </c>
      <c r="C40" s="253">
        <v>0.10700756187489073</v>
      </c>
      <c r="D40" s="253">
        <v>1.5757295658264816</v>
      </c>
    </row>
    <row r="41" spans="1:4" ht="27.75" customHeight="1">
      <c r="A41" s="252" t="s">
        <v>6147</v>
      </c>
      <c r="B41" s="252" t="s">
        <v>6145</v>
      </c>
      <c r="C41" s="253">
        <v>9.0213941461131181E-2</v>
      </c>
      <c r="D41" s="253">
        <v>1.8273358869742791</v>
      </c>
    </row>
    <row r="42" spans="1:4" ht="27.75" customHeight="1">
      <c r="A42" s="252" t="s">
        <v>6147</v>
      </c>
      <c r="B42" s="252" t="s">
        <v>6145</v>
      </c>
      <c r="C42" s="253">
        <v>0.13781563332863431</v>
      </c>
      <c r="D42" s="253">
        <v>1.604787508941103</v>
      </c>
    </row>
    <row r="43" spans="1:4" ht="27.75" customHeight="1">
      <c r="A43" s="252" t="s">
        <v>6148</v>
      </c>
      <c r="B43" s="252" t="s">
        <v>6145</v>
      </c>
      <c r="C43" s="253">
        <v>9.0213941461131181E-2</v>
      </c>
      <c r="D43" s="253">
        <v>1.8273358869742791</v>
      </c>
    </row>
    <row r="44" spans="1:4" ht="27.75" customHeight="1">
      <c r="A44" s="252" t="s">
        <v>6148</v>
      </c>
      <c r="B44" s="252" t="s">
        <v>6145</v>
      </c>
      <c r="C44" s="253">
        <v>0.13781563332863431</v>
      </c>
      <c r="D44" s="253">
        <v>1.604787508941103</v>
      </c>
    </row>
    <row r="45" spans="1:4" ht="27.75" customHeight="1">
      <c r="A45" s="252" t="s">
        <v>6149</v>
      </c>
      <c r="B45" s="252" t="s">
        <v>6145</v>
      </c>
      <c r="C45" s="253">
        <v>9.0073013341255656E-2</v>
      </c>
      <c r="D45" s="253">
        <v>1.8288816171757254</v>
      </c>
    </row>
    <row r="46" spans="1:4" ht="27.75" customHeight="1">
      <c r="A46" s="252" t="s">
        <v>6149</v>
      </c>
      <c r="B46" s="252" t="s">
        <v>6145</v>
      </c>
      <c r="C46" s="253">
        <v>0.1378369013932752</v>
      </c>
      <c r="D46" s="253">
        <v>1.6063710403775162</v>
      </c>
    </row>
    <row r="47" spans="1:4" ht="27.75" customHeight="1">
      <c r="A47" s="252" t="s">
        <v>6150</v>
      </c>
      <c r="B47" s="252" t="s">
        <v>6151</v>
      </c>
      <c r="C47" s="253">
        <v>0.2082805954547087</v>
      </c>
      <c r="D47" s="253">
        <v>10.03084697379343</v>
      </c>
    </row>
    <row r="48" spans="1:4" ht="27.75" customHeight="1">
      <c r="A48" s="252" t="s">
        <v>6152</v>
      </c>
      <c r="B48" s="252" t="s">
        <v>6153</v>
      </c>
      <c r="C48" s="253">
        <v>1.063966975398938</v>
      </c>
      <c r="D48" s="253">
        <v>9.6402954889727539</v>
      </c>
    </row>
    <row r="49" spans="1:4" ht="27.75" customHeight="1">
      <c r="A49" s="252" t="s">
        <v>6154</v>
      </c>
      <c r="B49" s="252" t="s">
        <v>6155</v>
      </c>
      <c r="C49" s="253">
        <v>9.3842093471925591E-4</v>
      </c>
      <c r="D49" s="253">
        <v>0</v>
      </c>
    </row>
    <row r="50" spans="1:4" ht="27.75" customHeight="1">
      <c r="A50" s="252" t="s">
        <v>6156</v>
      </c>
      <c r="B50" s="252" t="s">
        <v>6157</v>
      </c>
      <c r="C50" s="253">
        <v>0</v>
      </c>
      <c r="D50" s="253">
        <v>0</v>
      </c>
    </row>
    <row r="51" spans="1:4" ht="27.75" customHeight="1">
      <c r="A51" s="252" t="s">
        <v>6158</v>
      </c>
      <c r="B51" s="252" t="s">
        <v>6159</v>
      </c>
      <c r="C51" s="253">
        <v>3.59489573762845E-2</v>
      </c>
      <c r="D51" s="253">
        <v>0.64977166231028216</v>
      </c>
    </row>
    <row r="52" spans="1:4" ht="27.75" customHeight="1">
      <c r="A52" s="252" t="s">
        <v>6160</v>
      </c>
      <c r="B52" s="252" t="s">
        <v>6159</v>
      </c>
      <c r="C52" s="253">
        <v>3.4810640588410602E-2</v>
      </c>
      <c r="D52" s="253">
        <v>0.7273120038658174</v>
      </c>
    </row>
    <row r="53" spans="1:4" ht="27.75" customHeight="1">
      <c r="A53" s="252" t="s">
        <v>6161</v>
      </c>
      <c r="B53" s="252" t="s">
        <v>6162</v>
      </c>
      <c r="C53" s="253">
        <v>6.5719903074755797</v>
      </c>
      <c r="D53" s="253">
        <v>9.2728183138068481</v>
      </c>
    </row>
    <row r="54" spans="1:4" ht="27.75" customHeight="1">
      <c r="A54" s="252" t="s">
        <v>6163</v>
      </c>
      <c r="B54" s="252" t="s">
        <v>6162</v>
      </c>
      <c r="C54" s="253">
        <v>6.5074616767506601</v>
      </c>
      <c r="D54" s="253">
        <v>10.352051657026264</v>
      </c>
    </row>
    <row r="55" spans="1:4" ht="27.75" customHeight="1">
      <c r="A55" s="252" t="s">
        <v>6164</v>
      </c>
      <c r="B55" s="252" t="s">
        <v>6165</v>
      </c>
      <c r="C55" s="253">
        <v>0.36752725325353103</v>
      </c>
      <c r="D55" s="253">
        <v>3.5517269193929866</v>
      </c>
    </row>
    <row r="56" spans="1:4" ht="27.75" customHeight="1">
      <c r="A56" s="252" t="s">
        <v>6166</v>
      </c>
      <c r="B56" s="252" t="s">
        <v>6165</v>
      </c>
      <c r="C56" s="253">
        <v>1.154290987070153</v>
      </c>
      <c r="D56" s="253">
        <v>3.5878633069080967</v>
      </c>
    </row>
    <row r="57" spans="1:4" ht="27.75" customHeight="1">
      <c r="A57" s="252" t="s">
        <v>6167</v>
      </c>
      <c r="B57" s="252" t="s">
        <v>6168</v>
      </c>
      <c r="C57" s="253">
        <v>2.9219101331630012E-4</v>
      </c>
      <c r="D57" s="253">
        <v>-4.3297574383017415E-2</v>
      </c>
    </row>
    <row r="58" spans="1:4" ht="27.75" customHeight="1">
      <c r="A58" s="252" t="s">
        <v>6167</v>
      </c>
      <c r="B58" s="252" t="s">
        <v>6168</v>
      </c>
      <c r="C58" s="253">
        <v>4.9616801124415105E-3</v>
      </c>
      <c r="D58" s="253">
        <v>-7.9439358098433305E-3</v>
      </c>
    </row>
    <row r="59" spans="1:4" ht="27.75" customHeight="1">
      <c r="A59" s="252" t="s">
        <v>1018</v>
      </c>
      <c r="B59" s="252" t="s">
        <v>6169</v>
      </c>
      <c r="C59" s="253">
        <v>1.413423491627781</v>
      </c>
      <c r="D59" s="253">
        <v>5.4430886901779232</v>
      </c>
    </row>
    <row r="60" spans="1:4" ht="27.75" customHeight="1">
      <c r="A60" s="252" t="s">
        <v>6170</v>
      </c>
      <c r="B60" s="252" t="s">
        <v>6171</v>
      </c>
      <c r="C60" s="253">
        <v>0.487912330672854</v>
      </c>
      <c r="D60" s="253">
        <v>14.729555938830176</v>
      </c>
    </row>
    <row r="61" spans="1:4" ht="27.75" customHeight="1">
      <c r="A61" s="252" t="s">
        <v>6172</v>
      </c>
      <c r="B61" s="252" t="s">
        <v>6173</v>
      </c>
      <c r="C61" s="253">
        <v>1.8448874548601593</v>
      </c>
      <c r="D61" s="253">
        <v>0.56186516147594245</v>
      </c>
    </row>
    <row r="62" spans="1:4" ht="27.75" customHeight="1">
      <c r="A62" s="252" t="s">
        <v>6174</v>
      </c>
      <c r="B62" s="252" t="s">
        <v>6175</v>
      </c>
      <c r="C62" s="253">
        <v>1.3688539334162959</v>
      </c>
      <c r="D62" s="253">
        <v>0.97603719807340861</v>
      </c>
    </row>
    <row r="63" spans="1:4" ht="27.75" customHeight="1">
      <c r="A63" s="252" t="s">
        <v>6176</v>
      </c>
      <c r="B63" s="252" t="s">
        <v>6175</v>
      </c>
      <c r="C63" s="253">
        <v>1.3688539334162959</v>
      </c>
      <c r="D63" s="253">
        <v>0.97603719807340861</v>
      </c>
    </row>
    <row r="64" spans="1:4" ht="27.75" customHeight="1">
      <c r="A64" s="252" t="s">
        <v>6177</v>
      </c>
      <c r="B64" s="252" t="s">
        <v>6175</v>
      </c>
      <c r="C64" s="253">
        <v>1.3688539334162959</v>
      </c>
      <c r="D64" s="253">
        <v>0.97603719807340861</v>
      </c>
    </row>
    <row r="65" spans="1:4" ht="27.75" customHeight="1">
      <c r="A65" s="252" t="s">
        <v>6178</v>
      </c>
      <c r="B65" s="252" t="s">
        <v>6179</v>
      </c>
      <c r="C65" s="253">
        <v>-1.5649491225478207E-2</v>
      </c>
      <c r="D65" s="253">
        <v>-1.7419557478980802E-3</v>
      </c>
    </row>
    <row r="66" spans="1:4" ht="27.75" customHeight="1">
      <c r="A66" s="252" t="s">
        <v>6178</v>
      </c>
      <c r="B66" s="252" t="s">
        <v>6179</v>
      </c>
      <c r="C66" s="253">
        <v>-1.0419159877070219E-2</v>
      </c>
      <c r="D66" s="253">
        <v>-0.10658369262449728</v>
      </c>
    </row>
    <row r="67" spans="1:4" ht="27.75" customHeight="1">
      <c r="A67" s="252" t="s">
        <v>6180</v>
      </c>
      <c r="B67" s="252" t="s">
        <v>6181</v>
      </c>
      <c r="C67" s="253">
        <v>4.8551748180459639E-2</v>
      </c>
      <c r="D67" s="253">
        <v>0.14193323139105574</v>
      </c>
    </row>
    <row r="68" spans="1:4" ht="27.75" customHeight="1">
      <c r="A68" s="252" t="s">
        <v>6182</v>
      </c>
      <c r="B68" s="252" t="s">
        <v>6181</v>
      </c>
      <c r="C68" s="253">
        <v>4.8551748180459639E-2</v>
      </c>
      <c r="D68" s="253">
        <v>0.14193323139105574</v>
      </c>
    </row>
    <row r="69" spans="1:4" ht="27.75" customHeight="1">
      <c r="A69" s="252" t="s">
        <v>6183</v>
      </c>
      <c r="B69" s="252" t="s">
        <v>6184</v>
      </c>
      <c r="C69" s="253">
        <v>0.98656300297142296</v>
      </c>
      <c r="D69" s="253">
        <v>0.4064887868728686</v>
      </c>
    </row>
    <row r="70" spans="1:4" ht="27.75" customHeight="1">
      <c r="A70" s="252" t="s">
        <v>6185</v>
      </c>
      <c r="B70" s="252" t="s">
        <v>6186</v>
      </c>
      <c r="C70" s="253">
        <v>3.8376016899322392</v>
      </c>
      <c r="D70" s="253">
        <v>6.8405831494307066</v>
      </c>
    </row>
    <row r="71" spans="1:4" ht="27.75" customHeight="1">
      <c r="A71" s="252" t="s">
        <v>6187</v>
      </c>
      <c r="B71" s="252" t="s">
        <v>6186</v>
      </c>
      <c r="C71" s="253">
        <v>5.4701217353110998</v>
      </c>
      <c r="D71" s="253">
        <v>1.8505958630703132</v>
      </c>
    </row>
    <row r="72" spans="1:4" ht="27.75" customHeight="1">
      <c r="A72" s="252" t="s">
        <v>6188</v>
      </c>
      <c r="B72" s="252" t="s">
        <v>6189</v>
      </c>
      <c r="C72" s="253">
        <v>6.04106673305819E-3</v>
      </c>
      <c r="D72" s="253">
        <v>0.77252829383086419</v>
      </c>
    </row>
    <row r="73" spans="1:4" ht="27.75" customHeight="1">
      <c r="A73" s="252" t="s">
        <v>6190</v>
      </c>
      <c r="B73" s="252" t="s">
        <v>6191</v>
      </c>
      <c r="C73" s="253">
        <v>1.73645445670834</v>
      </c>
      <c r="D73" s="253">
        <v>5.5230877040066977</v>
      </c>
    </row>
    <row r="74" spans="1:4" ht="27.75" customHeight="1">
      <c r="A74" s="252" t="s">
        <v>6192</v>
      </c>
      <c r="B74" s="252" t="s">
        <v>6193</v>
      </c>
      <c r="C74" s="253">
        <v>2.0403189526131897E-2</v>
      </c>
      <c r="D74" s="253">
        <v>0.53230242787972115</v>
      </c>
    </row>
    <row r="75" spans="1:4" ht="27.75" customHeight="1">
      <c r="A75" s="252" t="s">
        <v>6194</v>
      </c>
      <c r="B75" s="252" t="s">
        <v>6195</v>
      </c>
      <c r="C75" s="253">
        <v>4.27745258779842</v>
      </c>
      <c r="D75" s="253">
        <v>7.309177144159543</v>
      </c>
    </row>
    <row r="76" spans="1:4" ht="27.75" customHeight="1">
      <c r="A76" s="252" t="s">
        <v>6196</v>
      </c>
      <c r="B76" s="252" t="s">
        <v>6197</v>
      </c>
      <c r="C76" s="253">
        <v>0.30010496353077998</v>
      </c>
      <c r="D76" s="253">
        <v>1.1471680303952734</v>
      </c>
    </row>
    <row r="77" spans="1:4" ht="27.75" customHeight="1">
      <c r="A77" s="252" t="s">
        <v>6198</v>
      </c>
      <c r="B77" s="252" t="s">
        <v>6199</v>
      </c>
      <c r="C77" s="253">
        <v>0.84743530625371388</v>
      </c>
      <c r="D77" s="253">
        <v>-9.3818679929608129E-3</v>
      </c>
    </row>
    <row r="78" spans="1:4" ht="27.75" customHeight="1">
      <c r="A78" s="252" t="s">
        <v>6200</v>
      </c>
      <c r="B78" s="252" t="s">
        <v>6201</v>
      </c>
      <c r="C78" s="253">
        <v>0</v>
      </c>
      <c r="D78" s="253">
        <v>-1.7789620173674477E-2</v>
      </c>
    </row>
    <row r="79" spans="1:4" ht="27.75" customHeight="1">
      <c r="A79" s="252" t="s">
        <v>6200</v>
      </c>
      <c r="B79" s="252" t="s">
        <v>6201</v>
      </c>
      <c r="C79" s="253">
        <v>0</v>
      </c>
      <c r="D79" s="253">
        <v>-0.13623806778950581</v>
      </c>
    </row>
    <row r="80" spans="1:4" ht="27.75" customHeight="1">
      <c r="A80" s="252" t="s">
        <v>6202</v>
      </c>
      <c r="B80" s="252" t="s">
        <v>6203</v>
      </c>
      <c r="C80" s="253">
        <v>1.2845286604270238</v>
      </c>
      <c r="D80" s="253">
        <v>1.7147840339163698</v>
      </c>
    </row>
    <row r="81" spans="1:4" ht="27.75" customHeight="1">
      <c r="A81" s="252" t="s">
        <v>6204</v>
      </c>
      <c r="B81" s="252" t="s">
        <v>6205</v>
      </c>
      <c r="C81" s="253">
        <v>1.2098096046478011</v>
      </c>
      <c r="D81" s="253">
        <v>9.3200887557511827</v>
      </c>
    </row>
    <row r="82" spans="1:4" ht="27.75" customHeight="1">
      <c r="A82" s="252" t="s">
        <v>6206</v>
      </c>
      <c r="B82" s="252" t="s">
        <v>6205</v>
      </c>
      <c r="C82" s="253">
        <v>1.8060626629176899</v>
      </c>
      <c r="D82" s="253">
        <v>11.862961542628563</v>
      </c>
    </row>
    <row r="83" spans="1:4" ht="27.75" customHeight="1">
      <c r="A83" s="252" t="s">
        <v>6207</v>
      </c>
      <c r="B83" s="252" t="s">
        <v>6208</v>
      </c>
      <c r="C83" s="253">
        <v>2.2729621489660898</v>
      </c>
      <c r="D83" s="253">
        <v>5.9166502877106586</v>
      </c>
    </row>
    <row r="84" spans="1:4" ht="27.75" customHeight="1">
      <c r="A84" s="252" t="s">
        <v>6209</v>
      </c>
      <c r="B84" s="252" t="s">
        <v>6210</v>
      </c>
      <c r="C84" s="253">
        <v>0.76085608944082672</v>
      </c>
      <c r="D84" s="253">
        <v>5.369125446164877</v>
      </c>
    </row>
    <row r="85" spans="1:4" ht="27.75" customHeight="1">
      <c r="A85" s="252" t="s">
        <v>6211</v>
      </c>
      <c r="B85" s="252" t="s">
        <v>6212</v>
      </c>
      <c r="C85" s="253">
        <v>3.78065548538174</v>
      </c>
      <c r="D85" s="253">
        <v>10.746472861344529</v>
      </c>
    </row>
    <row r="86" spans="1:4" ht="27.75" customHeight="1">
      <c r="A86" s="252" t="s">
        <v>6213</v>
      </c>
      <c r="B86" s="252" t="s">
        <v>6214</v>
      </c>
      <c r="C86" s="253">
        <v>1.7797499542852151</v>
      </c>
      <c r="D86" s="253">
        <v>3.9575974215717142</v>
      </c>
    </row>
    <row r="87" spans="1:4" ht="27.75" customHeight="1">
      <c r="A87" s="252" t="s">
        <v>6215</v>
      </c>
      <c r="B87" s="252" t="s">
        <v>6214</v>
      </c>
      <c r="C87" s="253">
        <v>1.4730559327180699</v>
      </c>
      <c r="D87" s="253">
        <v>1.7838590400138243</v>
      </c>
    </row>
    <row r="88" spans="1:4" ht="27.75" customHeight="1">
      <c r="A88" s="252" t="s">
        <v>6216</v>
      </c>
      <c r="B88" s="252" t="s">
        <v>6217</v>
      </c>
      <c r="C88" s="253">
        <v>2.4904471903042102</v>
      </c>
      <c r="D88" s="253">
        <v>10.884108132162567</v>
      </c>
    </row>
    <row r="89" spans="1:4" ht="27.75" customHeight="1">
      <c r="A89" s="252" t="s">
        <v>6218</v>
      </c>
      <c r="B89" s="252" t="s">
        <v>6219</v>
      </c>
      <c r="C89" s="253">
        <v>0.57725041580730396</v>
      </c>
      <c r="D89" s="253">
        <v>5.444445434820226</v>
      </c>
    </row>
    <row r="90" spans="1:4" ht="27.75" customHeight="1">
      <c r="A90" s="252" t="s">
        <v>6220</v>
      </c>
      <c r="B90" s="252" t="s">
        <v>6221</v>
      </c>
      <c r="C90" s="253">
        <v>3.4665214761592802</v>
      </c>
      <c r="D90" s="253">
        <v>1.2036630313634644</v>
      </c>
    </row>
    <row r="91" spans="1:4" ht="27.75" customHeight="1">
      <c r="A91" s="252" t="s">
        <v>1108</v>
      </c>
      <c r="B91" s="252" t="s">
        <v>6222</v>
      </c>
      <c r="C91" s="253">
        <v>2.19328712997393</v>
      </c>
      <c r="D91" s="253">
        <v>28.820053452003421</v>
      </c>
    </row>
    <row r="92" spans="1:4" ht="27.75" customHeight="1">
      <c r="A92" s="252" t="s">
        <v>6223</v>
      </c>
      <c r="B92" s="252" t="s">
        <v>6224</v>
      </c>
      <c r="C92" s="253">
        <v>6.3544969028374407E-2</v>
      </c>
      <c r="D92" s="253">
        <v>-1.0550391019725436E-2</v>
      </c>
    </row>
    <row r="93" spans="1:4" ht="27.75" customHeight="1">
      <c r="A93" s="252" t="s">
        <v>6223</v>
      </c>
      <c r="B93" s="252" t="s">
        <v>6224</v>
      </c>
      <c r="C93" s="253">
        <v>-1.7737281521467332E-2</v>
      </c>
      <c r="D93" s="253">
        <v>-9.3826411324373235E-2</v>
      </c>
    </row>
    <row r="94" spans="1:4" ht="27.75" customHeight="1">
      <c r="A94" s="252" t="s">
        <v>6225</v>
      </c>
      <c r="B94" s="252" t="s">
        <v>6226</v>
      </c>
      <c r="C94" s="253">
        <v>1.2816331934471612</v>
      </c>
      <c r="D94" s="253">
        <v>6.3294898663520591</v>
      </c>
    </row>
    <row r="95" spans="1:4" ht="27.75" customHeight="1">
      <c r="A95" s="252" t="s">
        <v>6227</v>
      </c>
      <c r="B95" s="252" t="s">
        <v>6228</v>
      </c>
      <c r="C95" s="253">
        <v>7.3633130277539305</v>
      </c>
      <c r="D95" s="253">
        <v>3.0553355184933384</v>
      </c>
    </row>
    <row r="96" spans="1:4" ht="27.75" customHeight="1">
      <c r="A96" s="252" t="s">
        <v>6229</v>
      </c>
      <c r="B96" s="252" t="s">
        <v>6230</v>
      </c>
      <c r="C96" s="253">
        <v>0.47630638906321288</v>
      </c>
      <c r="D96" s="253">
        <v>4.3148661189614912E-2</v>
      </c>
    </row>
    <row r="97" spans="1:4" ht="27.75" customHeight="1">
      <c r="A97" s="252" t="s">
        <v>6231</v>
      </c>
      <c r="B97" s="252" t="s">
        <v>6230</v>
      </c>
      <c r="C97" s="253">
        <v>0.47630638906321288</v>
      </c>
      <c r="D97" s="253">
        <v>4.3148661189614912E-2</v>
      </c>
    </row>
    <row r="98" spans="1:4" ht="27.75" customHeight="1">
      <c r="A98" s="252" t="s">
        <v>6232</v>
      </c>
      <c r="B98" s="252" t="s">
        <v>6233</v>
      </c>
      <c r="C98" s="253">
        <v>2.0686754407455661</v>
      </c>
      <c r="D98" s="253">
        <v>11.082064109282758</v>
      </c>
    </row>
    <row r="99" spans="1:4" ht="27.75" customHeight="1">
      <c r="A99" s="252" t="s">
        <v>1121</v>
      </c>
      <c r="B99" s="252" t="s">
        <v>6234</v>
      </c>
      <c r="C99" s="253">
        <v>1.69785841711622E-2</v>
      </c>
      <c r="D99" s="253">
        <v>0.49198309428055936</v>
      </c>
    </row>
    <row r="100" spans="1:4" ht="27.75" customHeight="1">
      <c r="A100" s="252" t="s">
        <v>6235</v>
      </c>
      <c r="B100" s="252" t="s">
        <v>6234</v>
      </c>
      <c r="C100" s="253">
        <v>1.69774353883516E-2</v>
      </c>
      <c r="D100" s="253">
        <v>0.49226068366759157</v>
      </c>
    </row>
    <row r="101" spans="1:4" ht="27.75" customHeight="1">
      <c r="A101" s="252" t="s">
        <v>6236</v>
      </c>
      <c r="B101" s="252" t="s">
        <v>6237</v>
      </c>
      <c r="C101" s="253">
        <v>0.98915092884027001</v>
      </c>
      <c r="D101" s="253">
        <v>12.796506145055517</v>
      </c>
    </row>
    <row r="102" spans="1:4" ht="27.75" customHeight="1">
      <c r="A102" s="252" t="s">
        <v>6238</v>
      </c>
      <c r="B102" s="252" t="s">
        <v>6239</v>
      </c>
      <c r="C102" s="253">
        <v>2.0169282508515911</v>
      </c>
      <c r="D102" s="253">
        <v>3.827984939989741</v>
      </c>
    </row>
    <row r="103" spans="1:4" ht="27.75" customHeight="1">
      <c r="A103" s="252" t="s">
        <v>6240</v>
      </c>
      <c r="B103" s="252" t="s">
        <v>6241</v>
      </c>
      <c r="C103" s="253">
        <v>1.799659715250836</v>
      </c>
      <c r="D103" s="253">
        <v>-8.706764789319088E-3</v>
      </c>
    </row>
    <row r="104" spans="1:4" ht="27.75" customHeight="1">
      <c r="A104" s="252" t="s">
        <v>6242</v>
      </c>
      <c r="B104" s="252" t="s">
        <v>6241</v>
      </c>
      <c r="C104" s="253">
        <v>1.8013684193045636</v>
      </c>
      <c r="D104" s="253">
        <v>-8.7067255387038855E-3</v>
      </c>
    </row>
    <row r="105" spans="1:4" ht="27.75" customHeight="1">
      <c r="A105" s="252" t="s">
        <v>6243</v>
      </c>
      <c r="B105" s="252" t="s">
        <v>6244</v>
      </c>
      <c r="C105" s="253">
        <v>6.1016790074427604E-3</v>
      </c>
      <c r="D105" s="253">
        <v>7.3991537007236045E-3</v>
      </c>
    </row>
    <row r="106" spans="1:4" ht="27.75" customHeight="1">
      <c r="A106" s="252" t="s">
        <v>6245</v>
      </c>
      <c r="B106" s="252" t="s">
        <v>6244</v>
      </c>
      <c r="C106" s="253">
        <v>0</v>
      </c>
      <c r="D106" s="253">
        <v>0</v>
      </c>
    </row>
    <row r="107" spans="1:4" ht="27.75" customHeight="1">
      <c r="A107" s="252" t="s">
        <v>6246</v>
      </c>
      <c r="B107" s="252" t="s">
        <v>6244</v>
      </c>
      <c r="C107" s="253">
        <v>5.1143295925905395E-4</v>
      </c>
      <c r="D107" s="253">
        <v>0</v>
      </c>
    </row>
    <row r="108" spans="1:4" ht="27.75" customHeight="1">
      <c r="A108" s="252" t="s">
        <v>6247</v>
      </c>
      <c r="B108" s="252" t="s">
        <v>6244</v>
      </c>
      <c r="C108" s="253">
        <v>7.5697481664288606E-3</v>
      </c>
      <c r="D108" s="253">
        <v>2.4786552299274596E-3</v>
      </c>
    </row>
    <row r="109" spans="1:4" ht="27.75" customHeight="1">
      <c r="A109" s="252" t="s">
        <v>6248</v>
      </c>
      <c r="B109" s="252" t="s">
        <v>6249</v>
      </c>
      <c r="C109" s="253">
        <v>0.48748414768887399</v>
      </c>
      <c r="D109" s="253">
        <v>1.4364164197312803</v>
      </c>
    </row>
    <row r="110" spans="1:4" ht="27.75" customHeight="1">
      <c r="A110" s="252" t="s">
        <v>6250</v>
      </c>
      <c r="B110" s="252" t="s">
        <v>6251</v>
      </c>
      <c r="C110" s="253">
        <v>0.39049855312797216</v>
      </c>
      <c r="D110" s="253">
        <v>5.1357725841609838</v>
      </c>
    </row>
    <row r="111" spans="1:4" ht="27.75" customHeight="1">
      <c r="A111" s="252" t="s">
        <v>6252</v>
      </c>
      <c r="B111" s="252" t="s">
        <v>6251</v>
      </c>
      <c r="C111" s="253">
        <v>0.39049855312797216</v>
      </c>
      <c r="D111" s="253">
        <v>5.1357725841609838</v>
      </c>
    </row>
    <row r="112" spans="1:4" ht="27.75" customHeight="1">
      <c r="A112" s="252" t="s">
        <v>6253</v>
      </c>
      <c r="B112" s="252" t="s">
        <v>6254</v>
      </c>
      <c r="C112" s="253">
        <v>0.21493535463208702</v>
      </c>
      <c r="D112" s="253">
        <v>9.6234267631238382</v>
      </c>
    </row>
    <row r="113" spans="1:4" ht="27.75" customHeight="1">
      <c r="A113" s="252" t="s">
        <v>6255</v>
      </c>
      <c r="B113" s="252" t="s">
        <v>6256</v>
      </c>
      <c r="C113" s="253">
        <v>1.43045973627192</v>
      </c>
      <c r="D113" s="253">
        <v>8.0878693671521997</v>
      </c>
    </row>
    <row r="114" spans="1:4" ht="27.75" customHeight="1">
      <c r="A114" s="252" t="s">
        <v>6257</v>
      </c>
      <c r="B114" s="252" t="s">
        <v>6256</v>
      </c>
      <c r="C114" s="253">
        <v>0.27261075115899741</v>
      </c>
      <c r="D114" s="253">
        <v>1.135580892930464</v>
      </c>
    </row>
    <row r="115" spans="1:4" ht="27.75" customHeight="1">
      <c r="A115" s="252" t="s">
        <v>6258</v>
      </c>
      <c r="B115" s="252" t="s">
        <v>6259</v>
      </c>
      <c r="C115" s="253">
        <v>0.39984637806511303</v>
      </c>
      <c r="D115" s="253">
        <v>4.9433561276253029</v>
      </c>
    </row>
    <row r="116" spans="1:4" ht="27.75" customHeight="1">
      <c r="A116" s="252" t="s">
        <v>6260</v>
      </c>
      <c r="B116" s="252" t="s">
        <v>6261</v>
      </c>
      <c r="C116" s="253">
        <v>0.30989204503026391</v>
      </c>
      <c r="D116" s="253">
        <v>12.428657423487037</v>
      </c>
    </row>
    <row r="117" spans="1:4" ht="27.75" customHeight="1">
      <c r="A117" s="252" t="s">
        <v>6262</v>
      </c>
      <c r="B117" s="252" t="s">
        <v>6263</v>
      </c>
      <c r="C117" s="253">
        <v>3.8446466449483601</v>
      </c>
      <c r="D117" s="253">
        <v>0.78207005445288891</v>
      </c>
    </row>
    <row r="118" spans="1:4" ht="27.75" customHeight="1">
      <c r="A118" s="252" t="s">
        <v>6264</v>
      </c>
      <c r="B118" s="252" t="s">
        <v>6265</v>
      </c>
      <c r="C118" s="253">
        <v>1.7928673490096929</v>
      </c>
      <c r="D118" s="253">
        <v>2.5599040932688975</v>
      </c>
    </row>
    <row r="119" spans="1:4" ht="27.75" customHeight="1">
      <c r="A119" s="252" t="s">
        <v>6266</v>
      </c>
      <c r="B119" s="252" t="s">
        <v>6267</v>
      </c>
      <c r="C119" s="253">
        <v>5.2388769630440202E-2</v>
      </c>
      <c r="D119" s="253">
        <v>0.39216416260952119</v>
      </c>
    </row>
    <row r="120" spans="1:4" ht="27.75" customHeight="1">
      <c r="A120" s="252" t="s">
        <v>6268</v>
      </c>
      <c r="B120" s="252" t="s">
        <v>6269</v>
      </c>
      <c r="C120" s="253">
        <v>2.1613266085444938</v>
      </c>
      <c r="D120" s="253">
        <v>3.7674244304565985</v>
      </c>
    </row>
    <row r="121" spans="1:4" ht="27.75" customHeight="1">
      <c r="A121" s="252" t="s">
        <v>6270</v>
      </c>
      <c r="B121" s="252" t="s">
        <v>6269</v>
      </c>
      <c r="C121" s="253">
        <v>2.1613266085444938</v>
      </c>
      <c r="D121" s="253">
        <v>3.7674244304565985</v>
      </c>
    </row>
    <row r="122" spans="1:4" ht="27.75" customHeight="1">
      <c r="A122" s="252" t="s">
        <v>6271</v>
      </c>
      <c r="B122" s="252" t="s">
        <v>6272</v>
      </c>
      <c r="C122" s="253">
        <v>2.5241887387708499</v>
      </c>
      <c r="D122" s="253">
        <v>3.7692581573141388</v>
      </c>
    </row>
    <row r="123" spans="1:4" ht="27.75" customHeight="1">
      <c r="A123" s="252" t="s">
        <v>6273</v>
      </c>
      <c r="B123" s="252" t="s">
        <v>6274</v>
      </c>
      <c r="C123" s="253">
        <v>0.38864774737122965</v>
      </c>
      <c r="D123" s="253">
        <v>2.0801696517360124</v>
      </c>
    </row>
    <row r="124" spans="1:4" ht="27.75" customHeight="1">
      <c r="A124" s="252" t="s">
        <v>6275</v>
      </c>
      <c r="B124" s="252" t="s">
        <v>6276</v>
      </c>
      <c r="C124" s="253">
        <v>0.13502442310076712</v>
      </c>
      <c r="D124" s="253">
        <v>15.968203734818644</v>
      </c>
    </row>
    <row r="125" spans="1:4" ht="27.75" customHeight="1">
      <c r="A125" s="252" t="s">
        <v>6277</v>
      </c>
      <c r="B125" s="252" t="s">
        <v>6278</v>
      </c>
      <c r="C125" s="253">
        <v>0.74766300220291604</v>
      </c>
      <c r="D125" s="253">
        <v>13.649563917902602</v>
      </c>
    </row>
    <row r="126" spans="1:4" ht="27.75" customHeight="1">
      <c r="A126" s="252" t="s">
        <v>6279</v>
      </c>
      <c r="B126" s="252" t="s">
        <v>6280</v>
      </c>
      <c r="C126" s="253">
        <v>1.4079226410620871</v>
      </c>
      <c r="D126" s="253">
        <v>6.3562517627301638</v>
      </c>
    </row>
    <row r="127" spans="1:4" ht="27.75" customHeight="1">
      <c r="A127" s="252" t="s">
        <v>6281</v>
      </c>
      <c r="B127" s="252" t="s">
        <v>6282</v>
      </c>
      <c r="C127" s="253">
        <v>1.6704057013060809</v>
      </c>
      <c r="D127" s="253">
        <v>10.805447118824635</v>
      </c>
    </row>
    <row r="128" spans="1:4" ht="27.75" customHeight="1">
      <c r="A128" s="252" t="s">
        <v>6283</v>
      </c>
      <c r="B128" s="252" t="s">
        <v>6282</v>
      </c>
      <c r="C128" s="253">
        <v>5.1258933827715097E-2</v>
      </c>
      <c r="D128" s="253">
        <v>6.0928652946837349</v>
      </c>
    </row>
    <row r="129" spans="1:4" ht="27.75" customHeight="1">
      <c r="A129" s="252" t="s">
        <v>1190</v>
      </c>
      <c r="B129" s="252" t="s">
        <v>6284</v>
      </c>
      <c r="C129" s="253">
        <v>0.74489023222120654</v>
      </c>
      <c r="D129" s="253">
        <v>16.524290939619256</v>
      </c>
    </row>
    <row r="130" spans="1:4" ht="27.75" customHeight="1">
      <c r="A130" s="252" t="s">
        <v>6285</v>
      </c>
      <c r="B130" s="252" t="s">
        <v>6286</v>
      </c>
      <c r="C130" s="253">
        <v>0</v>
      </c>
      <c r="D130" s="253">
        <v>0.60430224537281518</v>
      </c>
    </row>
    <row r="131" spans="1:4" ht="27.75" customHeight="1">
      <c r="A131" s="252" t="s">
        <v>6287</v>
      </c>
      <c r="B131" s="252" t="s">
        <v>6286</v>
      </c>
      <c r="C131" s="253">
        <v>-1.4380952542785595E-3</v>
      </c>
      <c r="D131" s="253">
        <v>1.3742802349320283E-2</v>
      </c>
    </row>
    <row r="132" spans="1:4" ht="27.75" customHeight="1">
      <c r="A132" s="252" t="s">
        <v>6288</v>
      </c>
      <c r="B132" s="252" t="s">
        <v>6286</v>
      </c>
      <c r="C132" s="253">
        <v>0.44652146553498601</v>
      </c>
      <c r="D132" s="253">
        <v>1.1236927115303441E-3</v>
      </c>
    </row>
    <row r="133" spans="1:4" ht="27.75" customHeight="1">
      <c r="A133" s="252" t="s">
        <v>6288</v>
      </c>
      <c r="B133" s="252" t="s">
        <v>6286</v>
      </c>
      <c r="C133" s="253">
        <v>0</v>
      </c>
      <c r="D133" s="253">
        <v>0</v>
      </c>
    </row>
    <row r="134" spans="1:4" ht="27.75" customHeight="1">
      <c r="A134" s="252" t="s">
        <v>6289</v>
      </c>
      <c r="B134" s="252" t="s">
        <v>6286</v>
      </c>
      <c r="C134" s="253">
        <v>0.44652146553498601</v>
      </c>
      <c r="D134" s="253">
        <v>1.1236927115303441E-3</v>
      </c>
    </row>
    <row r="135" spans="1:4" ht="27.75" customHeight="1">
      <c r="A135" s="252" t="s">
        <v>6289</v>
      </c>
      <c r="B135" s="252" t="s">
        <v>6286</v>
      </c>
      <c r="C135" s="253">
        <v>0</v>
      </c>
      <c r="D135" s="253">
        <v>0</v>
      </c>
    </row>
    <row r="136" spans="1:4" ht="27.75" customHeight="1">
      <c r="A136" s="252" t="s">
        <v>6290</v>
      </c>
      <c r="B136" s="252" t="s">
        <v>6291</v>
      </c>
      <c r="C136" s="253">
        <v>0.749723227456218</v>
      </c>
      <c r="D136" s="253">
        <v>4.3807177753832347</v>
      </c>
    </row>
    <row r="137" spans="1:4" ht="27.75" customHeight="1">
      <c r="A137" s="252" t="s">
        <v>6292</v>
      </c>
      <c r="B137" s="252" t="s">
        <v>6293</v>
      </c>
      <c r="C137" s="253">
        <v>1.7885168585067528</v>
      </c>
      <c r="D137" s="253">
        <v>9.9224977723397565</v>
      </c>
    </row>
    <row r="138" spans="1:4" ht="27.75" customHeight="1">
      <c r="A138" s="252" t="s">
        <v>6294</v>
      </c>
      <c r="B138" s="252" t="s">
        <v>6295</v>
      </c>
      <c r="C138" s="253">
        <v>0.115919833636756</v>
      </c>
      <c r="D138" s="253">
        <v>2.9059179627299252</v>
      </c>
    </row>
    <row r="139" spans="1:4" ht="27.75" customHeight="1">
      <c r="A139" s="252" t="s">
        <v>6296</v>
      </c>
      <c r="B139" s="252" t="s">
        <v>6295</v>
      </c>
      <c r="C139" s="253">
        <v>0.11435346153543099</v>
      </c>
      <c r="D139" s="253">
        <v>3.1427375424167638</v>
      </c>
    </row>
    <row r="140" spans="1:4" ht="27.75" customHeight="1">
      <c r="A140" s="252" t="s">
        <v>6297</v>
      </c>
      <c r="B140" s="252" t="s">
        <v>6298</v>
      </c>
      <c r="C140" s="253">
        <v>0</v>
      </c>
      <c r="D140" s="253">
        <v>0</v>
      </c>
    </row>
    <row r="141" spans="1:4" ht="27.75" customHeight="1">
      <c r="A141" s="252" t="s">
        <v>6299</v>
      </c>
      <c r="B141" s="252" t="s">
        <v>6300</v>
      </c>
      <c r="C141" s="253">
        <v>2.2362899093576196</v>
      </c>
      <c r="D141" s="253">
        <v>10.727211180699879</v>
      </c>
    </row>
    <row r="142" spans="1:4" ht="27.75" customHeight="1">
      <c r="A142" s="252" t="s">
        <v>6301</v>
      </c>
      <c r="B142" s="252" t="s">
        <v>6300</v>
      </c>
      <c r="C142" s="253">
        <v>2.23650180866104</v>
      </c>
      <c r="D142" s="253">
        <v>10.583950203250605</v>
      </c>
    </row>
    <row r="143" spans="1:4" ht="27.75" customHeight="1">
      <c r="A143" s="252" t="s">
        <v>6302</v>
      </c>
      <c r="B143" s="252" t="s">
        <v>6303</v>
      </c>
      <c r="C143" s="253">
        <v>1.136145690635715</v>
      </c>
      <c r="D143" s="253">
        <v>27.752075957115707</v>
      </c>
    </row>
    <row r="144" spans="1:4" ht="27.75" customHeight="1">
      <c r="A144" s="252" t="s">
        <v>6304</v>
      </c>
      <c r="B144" s="252" t="s">
        <v>6305</v>
      </c>
      <c r="C144" s="253">
        <v>0.38157530244999799</v>
      </c>
      <c r="D144" s="253">
        <v>14.817333077385692</v>
      </c>
    </row>
    <row r="145" spans="1:4" ht="27.75" customHeight="1">
      <c r="A145" s="252" t="s">
        <v>6306</v>
      </c>
      <c r="B145" s="252" t="s">
        <v>6305</v>
      </c>
      <c r="C145" s="253">
        <v>1.37809733150909E-2</v>
      </c>
      <c r="D145" s="253">
        <v>-3.155485622537455</v>
      </c>
    </row>
    <row r="146" spans="1:4" ht="27.75" customHeight="1">
      <c r="A146" s="252" t="s">
        <v>6307</v>
      </c>
      <c r="B146" s="252" t="s">
        <v>6308</v>
      </c>
      <c r="C146" s="253">
        <v>2.1008735409631005</v>
      </c>
      <c r="D146" s="253">
        <v>0.51780097808316228</v>
      </c>
    </row>
    <row r="147" spans="1:4" ht="27.75" customHeight="1">
      <c r="A147" s="252" t="s">
        <v>6309</v>
      </c>
      <c r="B147" s="252" t="s">
        <v>6308</v>
      </c>
      <c r="C147" s="253">
        <v>2.1008735409631005</v>
      </c>
      <c r="D147" s="253">
        <v>0.51780097808316228</v>
      </c>
    </row>
    <row r="148" spans="1:4" ht="27.75" customHeight="1">
      <c r="A148" s="252" t="s">
        <v>6310</v>
      </c>
      <c r="B148" s="252" t="s">
        <v>6308</v>
      </c>
      <c r="C148" s="253">
        <v>2.1008735409631005</v>
      </c>
      <c r="D148" s="253">
        <v>0.51780097808316228</v>
      </c>
    </row>
    <row r="149" spans="1:4" ht="27.75" customHeight="1">
      <c r="A149" s="252" t="s">
        <v>6311</v>
      </c>
      <c r="B149" s="252" t="s">
        <v>6312</v>
      </c>
      <c r="C149" s="253">
        <v>1.1255634392612712</v>
      </c>
      <c r="D149" s="253">
        <v>0.30673356251829365</v>
      </c>
    </row>
    <row r="150" spans="1:4" ht="27.75" customHeight="1">
      <c r="A150" s="252" t="s">
        <v>6313</v>
      </c>
      <c r="B150" s="252" t="s">
        <v>6312</v>
      </c>
      <c r="C150" s="253">
        <v>1.1255634392612712</v>
      </c>
      <c r="D150" s="253">
        <v>0.30673356251829365</v>
      </c>
    </row>
    <row r="151" spans="1:4" ht="27.75" customHeight="1">
      <c r="A151" s="252" t="s">
        <v>6314</v>
      </c>
      <c r="B151" s="252" t="s">
        <v>6315</v>
      </c>
      <c r="C151" s="253">
        <v>1.5461291139740649</v>
      </c>
      <c r="D151" s="253">
        <v>22.468293418178117</v>
      </c>
    </row>
    <row r="152" spans="1:4" ht="27.75" customHeight="1">
      <c r="A152" s="252" t="s">
        <v>6316</v>
      </c>
      <c r="B152" s="252" t="s">
        <v>6317</v>
      </c>
      <c r="C152" s="253">
        <v>1.1012768043047609</v>
      </c>
      <c r="D152" s="253">
        <v>4.0501038996715364</v>
      </c>
    </row>
    <row r="153" spans="1:4" ht="27.75" customHeight="1">
      <c r="A153" s="252" t="s">
        <v>6318</v>
      </c>
      <c r="B153" s="252" t="s">
        <v>6319</v>
      </c>
      <c r="C153" s="253">
        <v>1.0922452615207561</v>
      </c>
      <c r="D153" s="253">
        <v>2.1028394801401724</v>
      </c>
    </row>
    <row r="154" spans="1:4" ht="27.75" customHeight="1">
      <c r="A154" s="252" t="s">
        <v>6320</v>
      </c>
      <c r="B154" s="252" t="s">
        <v>6321</v>
      </c>
      <c r="C154" s="253">
        <v>0.18458217634318752</v>
      </c>
      <c r="D154" s="253">
        <v>1.334024549083249</v>
      </c>
    </row>
    <row r="155" spans="1:4" ht="27.75" customHeight="1">
      <c r="A155" s="252" t="s">
        <v>6322</v>
      </c>
      <c r="B155" s="252" t="s">
        <v>6323</v>
      </c>
      <c r="C155" s="253">
        <v>2.80072414964634</v>
      </c>
      <c r="D155" s="253">
        <v>4.1258688441604914</v>
      </c>
    </row>
    <row r="156" spans="1:4" ht="27.75" customHeight="1">
      <c r="A156" s="252" t="s">
        <v>6324</v>
      </c>
      <c r="B156" s="252" t="s">
        <v>6325</v>
      </c>
      <c r="C156" s="253">
        <v>0</v>
      </c>
      <c r="D156" s="253">
        <v>0.38691405760773523</v>
      </c>
    </row>
    <row r="157" spans="1:4" ht="27.75" customHeight="1">
      <c r="A157" s="252" t="s">
        <v>3074</v>
      </c>
      <c r="B157" s="252" t="s">
        <v>6326</v>
      </c>
      <c r="C157" s="253">
        <v>0.55505626027319166</v>
      </c>
      <c r="D157" s="253">
        <v>0</v>
      </c>
    </row>
    <row r="158" spans="1:4" ht="27.75" customHeight="1">
      <c r="A158" s="252" t="s">
        <v>6327</v>
      </c>
      <c r="B158" s="252" t="s">
        <v>6328</v>
      </c>
      <c r="C158" s="253">
        <v>0</v>
      </c>
      <c r="D158" s="253">
        <v>0</v>
      </c>
    </row>
    <row r="159" spans="1:4" ht="27.75" customHeight="1">
      <c r="A159" s="252" t="s">
        <v>1280</v>
      </c>
      <c r="B159" s="252" t="s">
        <v>6329</v>
      </c>
      <c r="C159" s="253">
        <v>0</v>
      </c>
      <c r="D159" s="253">
        <v>0</v>
      </c>
    </row>
    <row r="160" spans="1:4" ht="27.75" customHeight="1">
      <c r="A160" s="252" t="s">
        <v>6330</v>
      </c>
      <c r="B160" s="252" t="s">
        <v>6329</v>
      </c>
      <c r="C160" s="253">
        <v>0</v>
      </c>
      <c r="D160" s="253">
        <v>0</v>
      </c>
    </row>
    <row r="161" spans="1:4" ht="27.75" customHeight="1">
      <c r="A161" s="252" t="s">
        <v>6331</v>
      </c>
      <c r="B161" s="252" t="s">
        <v>6332</v>
      </c>
      <c r="C161" s="253">
        <v>0.23779849675395898</v>
      </c>
      <c r="D161" s="253">
        <v>0.98108614247629555</v>
      </c>
    </row>
    <row r="162" spans="1:4" ht="27.75" customHeight="1">
      <c r="A162" s="252" t="s">
        <v>6333</v>
      </c>
      <c r="B162" s="252" t="s">
        <v>6334</v>
      </c>
      <c r="C162" s="253">
        <v>0.52845133597762506</v>
      </c>
      <c r="D162" s="253">
        <v>2.5235806542821289</v>
      </c>
    </row>
    <row r="163" spans="1:4" ht="27.75" customHeight="1">
      <c r="A163" s="252" t="s">
        <v>6335</v>
      </c>
      <c r="B163" s="252" t="s">
        <v>6336</v>
      </c>
      <c r="C163" s="253">
        <v>0.89076682511729</v>
      </c>
      <c r="D163" s="253">
        <v>4.0815250216516166</v>
      </c>
    </row>
    <row r="164" spans="1:4" ht="27.75" customHeight="1">
      <c r="A164" s="252" t="s">
        <v>6337</v>
      </c>
      <c r="B164" s="252" t="s">
        <v>6338</v>
      </c>
      <c r="C164" s="253">
        <v>1.8738275934512689</v>
      </c>
      <c r="D164" s="253">
        <v>4.3152412015557209</v>
      </c>
    </row>
    <row r="165" spans="1:4" ht="27.75" customHeight="1">
      <c r="A165" s="252" t="s">
        <v>6339</v>
      </c>
      <c r="B165" s="252" t="s">
        <v>6340</v>
      </c>
      <c r="C165" s="253">
        <v>0.18988147395996369</v>
      </c>
      <c r="D165" s="253">
        <v>4.2061240996906371</v>
      </c>
    </row>
    <row r="166" spans="1:4" ht="27.75" customHeight="1">
      <c r="A166" s="252" t="s">
        <v>6341</v>
      </c>
      <c r="B166" s="252" t="s">
        <v>6342</v>
      </c>
      <c r="C166" s="253">
        <v>3.0402448935272002</v>
      </c>
      <c r="D166" s="253">
        <v>3.8278269292005316</v>
      </c>
    </row>
    <row r="167" spans="1:4" ht="27.75" customHeight="1">
      <c r="A167" s="252" t="s">
        <v>6343</v>
      </c>
      <c r="B167" s="252" t="s">
        <v>6344</v>
      </c>
      <c r="C167" s="253">
        <v>0.16895727384824391</v>
      </c>
      <c r="D167" s="253">
        <v>12.705419736439303</v>
      </c>
    </row>
    <row r="168" spans="1:4" ht="27.75" customHeight="1">
      <c r="A168" s="252" t="s">
        <v>6345</v>
      </c>
      <c r="B168" s="252" t="s">
        <v>6346</v>
      </c>
      <c r="C168" s="253">
        <v>9.9824360058952399E-3</v>
      </c>
      <c r="D168" s="253">
        <v>4.2173935226932464</v>
      </c>
    </row>
    <row r="169" spans="1:4" ht="27.75" customHeight="1">
      <c r="A169" s="252" t="s">
        <v>6347</v>
      </c>
      <c r="B169" s="252" t="s">
        <v>6348</v>
      </c>
      <c r="C169" s="253">
        <v>3.7981639961899648E-2</v>
      </c>
      <c r="D169" s="253">
        <v>4.9511057477503613</v>
      </c>
    </row>
    <row r="170" spans="1:4" ht="27.75" customHeight="1">
      <c r="A170" s="252" t="s">
        <v>6349</v>
      </c>
      <c r="B170" s="252" t="s">
        <v>6350</v>
      </c>
      <c r="C170" s="253">
        <v>1.2177236073442259</v>
      </c>
      <c r="D170" s="253">
        <v>5.7534222382243385</v>
      </c>
    </row>
    <row r="171" spans="1:4" ht="27.75" customHeight="1">
      <c r="A171" s="252" t="s">
        <v>1301</v>
      </c>
      <c r="B171" s="252" t="s">
        <v>6351</v>
      </c>
      <c r="C171" s="253">
        <v>0.115384406324267</v>
      </c>
      <c r="D171" s="253">
        <v>3.1163455967402851</v>
      </c>
    </row>
    <row r="172" spans="1:4" ht="27.75" customHeight="1">
      <c r="A172" s="252" t="s">
        <v>6352</v>
      </c>
      <c r="B172" s="252" t="s">
        <v>6351</v>
      </c>
      <c r="C172" s="253">
        <v>0.116118485675011</v>
      </c>
      <c r="D172" s="253">
        <v>2.8757221476980006</v>
      </c>
    </row>
    <row r="173" spans="1:4" ht="27.75" customHeight="1">
      <c r="A173" s="252" t="s">
        <v>1312</v>
      </c>
      <c r="B173" s="252" t="s">
        <v>6353</v>
      </c>
      <c r="C173" s="253">
        <v>0.71954520907627395</v>
      </c>
      <c r="D173" s="253">
        <v>1.2252194805909427</v>
      </c>
    </row>
    <row r="174" spans="1:4" ht="27.75" customHeight="1">
      <c r="A174" s="252" t="s">
        <v>6354</v>
      </c>
      <c r="B174" s="252" t="s">
        <v>6355</v>
      </c>
      <c r="C174" s="253">
        <v>3.9314291166459698</v>
      </c>
      <c r="D174" s="253">
        <v>0.1285494748066256</v>
      </c>
    </row>
    <row r="175" spans="1:4" ht="27.75" customHeight="1">
      <c r="A175" s="252" t="s">
        <v>6356</v>
      </c>
      <c r="B175" s="252" t="s">
        <v>6355</v>
      </c>
      <c r="C175" s="253">
        <v>2.3249636357157768</v>
      </c>
      <c r="D175" s="253">
        <v>7.2722803590128393E-3</v>
      </c>
    </row>
    <row r="176" spans="1:4" ht="27.75" customHeight="1">
      <c r="A176" s="252" t="s">
        <v>6357</v>
      </c>
      <c r="B176" s="252" t="s">
        <v>6358</v>
      </c>
      <c r="C176" s="253">
        <v>1.5340604528878392</v>
      </c>
      <c r="D176" s="253">
        <v>1.6899832486698914</v>
      </c>
    </row>
    <row r="177" spans="1:4" ht="27.75" customHeight="1">
      <c r="A177" s="252" t="s">
        <v>6357</v>
      </c>
      <c r="B177" s="252" t="s">
        <v>6358</v>
      </c>
      <c r="C177" s="253">
        <v>1.4533579550623135</v>
      </c>
      <c r="D177" s="253">
        <v>1.3030865512100795</v>
      </c>
    </row>
    <row r="178" spans="1:4" ht="27.75" customHeight="1">
      <c r="A178" s="252" t="s">
        <v>6359</v>
      </c>
      <c r="B178" s="252" t="s">
        <v>6360</v>
      </c>
      <c r="C178" s="253">
        <v>9.0440690968405901E-2</v>
      </c>
      <c r="D178" s="253">
        <v>10.707484075055563</v>
      </c>
    </row>
    <row r="179" spans="1:4" ht="27.75" customHeight="1">
      <c r="A179" s="252" t="s">
        <v>6361</v>
      </c>
      <c r="B179" s="252" t="s">
        <v>6362</v>
      </c>
      <c r="C179" s="253">
        <v>1.2211136087742311</v>
      </c>
      <c r="D179" s="253">
        <v>6.3713491723873359</v>
      </c>
    </row>
    <row r="180" spans="1:4" ht="27.75" customHeight="1">
      <c r="A180" s="252" t="s">
        <v>6363</v>
      </c>
      <c r="B180" s="252" t="s">
        <v>6364</v>
      </c>
      <c r="C180" s="253">
        <v>0.10382734152159409</v>
      </c>
      <c r="D180" s="253">
        <v>8.211447835755644</v>
      </c>
    </row>
    <row r="181" spans="1:4" ht="27.75" customHeight="1">
      <c r="A181" s="252" t="s">
        <v>6365</v>
      </c>
      <c r="B181" s="252" t="s">
        <v>6366</v>
      </c>
      <c r="C181" s="253">
        <v>6.2711762172927454E-2</v>
      </c>
      <c r="D181" s="253">
        <v>6.8009368627964779</v>
      </c>
    </row>
    <row r="182" spans="1:4" ht="27.75" customHeight="1">
      <c r="A182" s="252" t="s">
        <v>6367</v>
      </c>
      <c r="B182" s="252" t="s">
        <v>6368</v>
      </c>
      <c r="C182" s="253">
        <v>0.37678149259745197</v>
      </c>
      <c r="D182" s="253">
        <v>-4.6923784325314681</v>
      </c>
    </row>
    <row r="183" spans="1:4" ht="27.75" customHeight="1">
      <c r="A183" s="252" t="s">
        <v>6369</v>
      </c>
      <c r="B183" s="252" t="s">
        <v>6370</v>
      </c>
      <c r="C183" s="253">
        <v>0.72637859147268302</v>
      </c>
      <c r="D183" s="253">
        <v>7.1701443447583486</v>
      </c>
    </row>
    <row r="184" spans="1:4" ht="27.75" customHeight="1">
      <c r="A184" s="252" t="s">
        <v>6371</v>
      </c>
      <c r="B184" s="252" t="s">
        <v>6372</v>
      </c>
      <c r="C184" s="253">
        <v>0.61482368073763605</v>
      </c>
      <c r="D184" s="253">
        <v>4.534362659001836</v>
      </c>
    </row>
    <row r="185" spans="1:4" ht="27.75" customHeight="1">
      <c r="A185" s="252" t="s">
        <v>6373</v>
      </c>
      <c r="B185" s="252" t="s">
        <v>6374</v>
      </c>
      <c r="C185" s="253">
        <v>1.7364378578608353</v>
      </c>
      <c r="D185" s="253">
        <v>9.3179703481064191</v>
      </c>
    </row>
    <row r="186" spans="1:4" ht="27.75" customHeight="1">
      <c r="A186" s="252" t="s">
        <v>1373</v>
      </c>
      <c r="B186" s="252" t="s">
        <v>6375</v>
      </c>
      <c r="C186" s="253">
        <v>5.0652790767960099</v>
      </c>
      <c r="D186" s="253">
        <v>0.49006475833184915</v>
      </c>
    </row>
    <row r="187" spans="1:4" ht="27.75" customHeight="1">
      <c r="A187" s="252" t="s">
        <v>6376</v>
      </c>
      <c r="B187" s="252" t="s">
        <v>6377</v>
      </c>
      <c r="C187" s="253">
        <v>16.85840131433045</v>
      </c>
      <c r="D187" s="253">
        <v>0.39736084590063925</v>
      </c>
    </row>
    <row r="188" spans="1:4" ht="27.75" customHeight="1">
      <c r="A188" s="252" t="s">
        <v>6376</v>
      </c>
      <c r="B188" s="252" t="s">
        <v>6377</v>
      </c>
      <c r="C188" s="253">
        <v>17.527772202916658</v>
      </c>
      <c r="D188" s="253">
        <v>1.0269174928087565</v>
      </c>
    </row>
    <row r="189" spans="1:4" ht="27.75" customHeight="1">
      <c r="A189" s="252" t="s">
        <v>6378</v>
      </c>
      <c r="B189" s="252" t="s">
        <v>6379</v>
      </c>
      <c r="C189" s="253">
        <v>0.71197638290693155</v>
      </c>
      <c r="D189" s="253">
        <v>0.2210335028403223</v>
      </c>
    </row>
    <row r="190" spans="1:4" ht="27.75" customHeight="1">
      <c r="A190" s="252" t="s">
        <v>6378</v>
      </c>
      <c r="B190" s="252" t="s">
        <v>6379</v>
      </c>
      <c r="C190" s="253">
        <v>3.8256704512019102</v>
      </c>
      <c r="D190" s="253">
        <v>0.90150823618900855</v>
      </c>
    </row>
    <row r="191" spans="1:4" ht="27.75" customHeight="1">
      <c r="A191" s="252" t="s">
        <v>6380</v>
      </c>
      <c r="B191" s="252" t="s">
        <v>6381</v>
      </c>
      <c r="C191" s="253">
        <v>3.34650404111611</v>
      </c>
      <c r="D191" s="253">
        <v>9.8192238697998562</v>
      </c>
    </row>
    <row r="192" spans="1:4" ht="27.75" customHeight="1">
      <c r="A192" s="252" t="s">
        <v>6382</v>
      </c>
      <c r="B192" s="252" t="s">
        <v>6383</v>
      </c>
      <c r="C192" s="253">
        <v>0.44071905384865501</v>
      </c>
      <c r="D192" s="253">
        <v>10.21282532979424</v>
      </c>
    </row>
    <row r="193" spans="1:4" ht="27.75" customHeight="1">
      <c r="A193" s="252" t="s">
        <v>6384</v>
      </c>
      <c r="B193" s="252" t="s">
        <v>6385</v>
      </c>
      <c r="C193" s="253">
        <v>0.56948133105704601</v>
      </c>
      <c r="D193" s="253">
        <v>4.781405155667886</v>
      </c>
    </row>
    <row r="194" spans="1:4" ht="27.75" customHeight="1">
      <c r="A194" s="252" t="s">
        <v>6386</v>
      </c>
      <c r="B194" s="252" t="s">
        <v>6387</v>
      </c>
      <c r="C194" s="253">
        <v>4.3142658492456647</v>
      </c>
      <c r="D194" s="253">
        <v>13.029320222282966</v>
      </c>
    </row>
    <row r="195" spans="1:4" ht="27.75" customHeight="1">
      <c r="A195" s="252" t="s">
        <v>1407</v>
      </c>
      <c r="B195" s="252" t="s">
        <v>6388</v>
      </c>
      <c r="C195" s="253">
        <v>1.5437126768918441</v>
      </c>
      <c r="D195" s="253">
        <v>8.1588687604555759</v>
      </c>
    </row>
    <row r="196" spans="1:4" ht="27.75" customHeight="1">
      <c r="A196" s="252" t="s">
        <v>6389</v>
      </c>
      <c r="B196" s="252" t="s">
        <v>6390</v>
      </c>
      <c r="C196" s="253">
        <v>-1.5538649026446673E-2</v>
      </c>
      <c r="D196" s="253">
        <v>-1.6351400177086339</v>
      </c>
    </row>
    <row r="197" spans="1:4" ht="27.75" customHeight="1">
      <c r="A197" s="252" t="s">
        <v>6389</v>
      </c>
      <c r="B197" s="252" t="s">
        <v>6390</v>
      </c>
      <c r="C197" s="253">
        <v>-1.054073402960528E-2</v>
      </c>
      <c r="D197" s="253">
        <v>-3.045895944492035</v>
      </c>
    </row>
    <row r="198" spans="1:4" ht="27.75" customHeight="1">
      <c r="A198" s="252" t="s">
        <v>6391</v>
      </c>
      <c r="B198" s="252" t="s">
        <v>6392</v>
      </c>
      <c r="C198" s="253">
        <v>2.6512366664852426E-2</v>
      </c>
      <c r="D198" s="253">
        <v>0</v>
      </c>
    </row>
    <row r="199" spans="1:4" ht="27.75" customHeight="1">
      <c r="A199" s="252" t="s">
        <v>3111</v>
      </c>
      <c r="B199" s="252" t="s">
        <v>6393</v>
      </c>
      <c r="C199" s="253">
        <v>0</v>
      </c>
      <c r="D199" s="253">
        <v>0</v>
      </c>
    </row>
    <row r="200" spans="1:4" ht="27.75" customHeight="1">
      <c r="A200" s="252" t="s">
        <v>6394</v>
      </c>
      <c r="B200" s="252" t="s">
        <v>6393</v>
      </c>
      <c r="C200" s="253">
        <v>0.86926570430161798</v>
      </c>
      <c r="D200" s="253">
        <v>1.8535820358011077</v>
      </c>
    </row>
    <row r="201" spans="1:4" ht="27.75" customHeight="1">
      <c r="A201" s="252" t="s">
        <v>6395</v>
      </c>
      <c r="B201" s="252" t="s">
        <v>6393</v>
      </c>
      <c r="C201" s="253">
        <v>0.85534360473890891</v>
      </c>
      <c r="D201" s="253">
        <v>1.8528614791474201</v>
      </c>
    </row>
    <row r="202" spans="1:4" ht="27.75" customHeight="1">
      <c r="A202" s="252" t="s">
        <v>6396</v>
      </c>
      <c r="B202" s="252" t="s">
        <v>6397</v>
      </c>
      <c r="C202" s="253">
        <v>0.31313307373459115</v>
      </c>
      <c r="D202" s="253">
        <v>8.4443846540644185E-2</v>
      </c>
    </row>
    <row r="203" spans="1:4" ht="27.75" customHeight="1">
      <c r="A203" s="252" t="s">
        <v>6398</v>
      </c>
      <c r="B203" s="252" t="s">
        <v>6397</v>
      </c>
      <c r="C203" s="253">
        <v>0.29116532804773171</v>
      </c>
      <c r="D203" s="253">
        <v>6.5773040903805979E-3</v>
      </c>
    </row>
    <row r="204" spans="1:4" ht="27.75" customHeight="1">
      <c r="A204" s="252" t="s">
        <v>6398</v>
      </c>
      <c r="B204" s="252" t="s">
        <v>6397</v>
      </c>
      <c r="C204" s="253">
        <v>0.24685245042553591</v>
      </c>
      <c r="D204" s="253">
        <v>-9.7373502558201347E-2</v>
      </c>
    </row>
    <row r="205" spans="1:4" ht="27.75" customHeight="1">
      <c r="A205" s="252" t="s">
        <v>6399</v>
      </c>
      <c r="B205" s="252" t="s">
        <v>6400</v>
      </c>
      <c r="C205" s="253">
        <v>6.5467900176737013</v>
      </c>
      <c r="D205" s="253">
        <v>5.0036463433590255</v>
      </c>
    </row>
    <row r="206" spans="1:4" ht="27.75" customHeight="1">
      <c r="A206" s="252" t="s">
        <v>6401</v>
      </c>
      <c r="B206" s="252" t="s">
        <v>6400</v>
      </c>
      <c r="C206" s="253">
        <v>23.228209253643179</v>
      </c>
      <c r="D206" s="253">
        <v>0.14708162966488203</v>
      </c>
    </row>
    <row r="207" spans="1:4" ht="27.75" customHeight="1">
      <c r="A207" s="252" t="s">
        <v>6401</v>
      </c>
      <c r="B207" s="252" t="s">
        <v>6400</v>
      </c>
      <c r="C207" s="253">
        <v>22.843700439493251</v>
      </c>
      <c r="D207" s="253">
        <v>-0.56613578259162267</v>
      </c>
    </row>
    <row r="208" spans="1:4" ht="27.75" customHeight="1">
      <c r="A208" s="252" t="s">
        <v>6402</v>
      </c>
      <c r="B208" s="252" t="s">
        <v>6403</v>
      </c>
      <c r="C208" s="253">
        <v>7.9190583666746084E-2</v>
      </c>
      <c r="D208" s="253">
        <v>0.18468130550801382</v>
      </c>
    </row>
    <row r="209" spans="1:4" ht="27.75" customHeight="1">
      <c r="A209" s="252" t="s">
        <v>6402</v>
      </c>
      <c r="B209" s="252" t="s">
        <v>6403</v>
      </c>
      <c r="C209" s="253">
        <v>-1.3902447054955127</v>
      </c>
      <c r="D209" s="253">
        <v>0.10170885449872347</v>
      </c>
    </row>
    <row r="210" spans="1:4" ht="27.75" customHeight="1">
      <c r="A210" s="252" t="s">
        <v>6404</v>
      </c>
      <c r="B210" s="252" t="s">
        <v>6405</v>
      </c>
      <c r="C210" s="253">
        <v>0.2829464994104719</v>
      </c>
      <c r="D210" s="253">
        <v>8.4964157386051582</v>
      </c>
    </row>
    <row r="211" spans="1:4" ht="27.75" customHeight="1">
      <c r="A211" s="252" t="s">
        <v>6406</v>
      </c>
      <c r="B211" s="252" t="s">
        <v>6407</v>
      </c>
      <c r="C211" s="253">
        <v>1.3583983639331974</v>
      </c>
      <c r="D211" s="253">
        <v>4.9148432892490792</v>
      </c>
    </row>
    <row r="212" spans="1:4" ht="27.75" customHeight="1">
      <c r="A212" s="252" t="s">
        <v>6408</v>
      </c>
      <c r="B212" s="252" t="s">
        <v>6407</v>
      </c>
      <c r="C212" s="253">
        <v>1.3583983639331974</v>
      </c>
      <c r="D212" s="253">
        <v>4.9148432892490792</v>
      </c>
    </row>
    <row r="213" spans="1:4" ht="27.75" customHeight="1">
      <c r="A213" s="252" t="s">
        <v>6409</v>
      </c>
      <c r="B213" s="252" t="s">
        <v>6410</v>
      </c>
      <c r="C213" s="253">
        <v>0.28402361117657998</v>
      </c>
      <c r="D213" s="253">
        <v>0.64524597210880508</v>
      </c>
    </row>
    <row r="214" spans="1:4" ht="27.75" customHeight="1">
      <c r="A214" s="252" t="s">
        <v>6411</v>
      </c>
      <c r="B214" s="252" t="s">
        <v>6412</v>
      </c>
      <c r="C214" s="253">
        <v>0.69282647442349388</v>
      </c>
      <c r="D214" s="253">
        <v>0.18519539173324617</v>
      </c>
    </row>
    <row r="215" spans="1:4" ht="27.75" customHeight="1">
      <c r="A215" s="252" t="s">
        <v>6411</v>
      </c>
      <c r="B215" s="252" t="s">
        <v>6412</v>
      </c>
      <c r="C215" s="253">
        <v>6.7158057204389268</v>
      </c>
      <c r="D215" s="253">
        <v>1.2288023531377492</v>
      </c>
    </row>
    <row r="216" spans="1:4" ht="27.75" customHeight="1">
      <c r="A216" s="252" t="s">
        <v>6413</v>
      </c>
      <c r="B216" s="252" t="s">
        <v>6414</v>
      </c>
      <c r="C216" s="253">
        <v>-0.20644446583002032</v>
      </c>
      <c r="D216" s="253">
        <v>-1.8495981102552433E-2</v>
      </c>
    </row>
    <row r="217" spans="1:4" ht="27.75" customHeight="1">
      <c r="A217" s="252" t="s">
        <v>6413</v>
      </c>
      <c r="B217" s="252" t="s">
        <v>6414</v>
      </c>
      <c r="C217" s="253">
        <v>-0.1700745416292595</v>
      </c>
      <c r="D217" s="253">
        <v>-0.12154541958928083</v>
      </c>
    </row>
    <row r="218" spans="1:4" ht="27.75" customHeight="1">
      <c r="A218" s="252" t="s">
        <v>6415</v>
      </c>
      <c r="B218" s="252" t="s">
        <v>6416</v>
      </c>
      <c r="C218" s="253">
        <v>0</v>
      </c>
      <c r="D218" s="253">
        <v>0</v>
      </c>
    </row>
    <row r="219" spans="1:4" ht="27.75" customHeight="1">
      <c r="A219" s="252" t="s">
        <v>6417</v>
      </c>
      <c r="B219" s="252" t="s">
        <v>6418</v>
      </c>
      <c r="C219" s="253">
        <v>9.2683747990642107E-2</v>
      </c>
      <c r="D219" s="253">
        <v>1.5588602482083285</v>
      </c>
    </row>
    <row r="220" spans="1:4" ht="27.75" customHeight="1">
      <c r="A220" s="252" t="s">
        <v>6419</v>
      </c>
      <c r="B220" s="252" t="s">
        <v>6418</v>
      </c>
      <c r="C220" s="253">
        <v>8.9981866862884702E-2</v>
      </c>
      <c r="D220" s="253">
        <v>1.3884637770338724</v>
      </c>
    </row>
    <row r="221" spans="1:4" ht="27.75" customHeight="1">
      <c r="A221" s="252" t="s">
        <v>6420</v>
      </c>
      <c r="B221" s="252" t="s">
        <v>6421</v>
      </c>
      <c r="C221" s="253">
        <v>0.58840763748122904</v>
      </c>
      <c r="D221" s="253">
        <v>3.4177758335855941</v>
      </c>
    </row>
    <row r="222" spans="1:4" ht="27.75" customHeight="1">
      <c r="A222" s="252" t="s">
        <v>6422</v>
      </c>
      <c r="B222" s="252" t="s">
        <v>6423</v>
      </c>
      <c r="C222" s="253">
        <v>5.3913143080525201E-2</v>
      </c>
      <c r="D222" s="253">
        <v>3.2808009500856872</v>
      </c>
    </row>
    <row r="223" spans="1:4" ht="27.75" customHeight="1">
      <c r="A223" s="252" t="s">
        <v>6424</v>
      </c>
      <c r="B223" s="252" t="s">
        <v>6425</v>
      </c>
      <c r="C223" s="253">
        <v>1.8485128747139474</v>
      </c>
      <c r="D223" s="253">
        <v>5.9971680888046688</v>
      </c>
    </row>
    <row r="224" spans="1:4" ht="27.75" customHeight="1">
      <c r="A224" s="252" t="s">
        <v>6426</v>
      </c>
      <c r="B224" s="252" t="s">
        <v>6427</v>
      </c>
      <c r="C224" s="253">
        <v>0.50141458254127791</v>
      </c>
      <c r="D224" s="253">
        <v>37.294766848756893</v>
      </c>
    </row>
    <row r="225" spans="1:4" ht="27.75" customHeight="1">
      <c r="A225" s="252" t="s">
        <v>6428</v>
      </c>
      <c r="B225" s="252" t="s">
        <v>6429</v>
      </c>
      <c r="C225" s="253">
        <v>-2.1537482844945E-2</v>
      </c>
      <c r="D225" s="253">
        <v>5.8152438759442608</v>
      </c>
    </row>
    <row r="226" spans="1:4" ht="27.75" customHeight="1">
      <c r="A226" s="252" t="s">
        <v>6430</v>
      </c>
      <c r="B226" s="252" t="s">
        <v>6429</v>
      </c>
      <c r="C226" s="253">
        <v>-2.1537482844945E-2</v>
      </c>
      <c r="D226" s="253">
        <v>5.8152438759442608</v>
      </c>
    </row>
    <row r="227" spans="1:4" ht="27.75" customHeight="1">
      <c r="A227" s="252" t="s">
        <v>6431</v>
      </c>
      <c r="B227" s="252" t="s">
        <v>6432</v>
      </c>
      <c r="C227" s="253">
        <v>-2.5629622654303963E-2</v>
      </c>
      <c r="D227" s="253">
        <v>0.43418199660332618</v>
      </c>
    </row>
    <row r="228" spans="1:4" ht="27.75" customHeight="1">
      <c r="A228" s="252" t="s">
        <v>6433</v>
      </c>
      <c r="B228" s="252" t="s">
        <v>6434</v>
      </c>
      <c r="C228" s="253">
        <v>0.43509334892449131</v>
      </c>
      <c r="D228" s="253">
        <v>5.2237056939006763</v>
      </c>
    </row>
    <row r="229" spans="1:4" ht="27.75" customHeight="1">
      <c r="A229" s="252" t="s">
        <v>6435</v>
      </c>
      <c r="B229" s="252" t="s">
        <v>6436</v>
      </c>
      <c r="C229" s="253">
        <v>-0.23120958351529361</v>
      </c>
      <c r="D229" s="253">
        <v>0.40033523325455828</v>
      </c>
    </row>
    <row r="230" spans="1:4" ht="27.75" customHeight="1">
      <c r="A230" s="252" t="s">
        <v>6435</v>
      </c>
      <c r="B230" s="252" t="s">
        <v>6436</v>
      </c>
      <c r="C230" s="253">
        <v>-0.32957848448223548</v>
      </c>
      <c r="D230" s="253">
        <v>0.29212536519153692</v>
      </c>
    </row>
    <row r="231" spans="1:4" ht="27.75" customHeight="1">
      <c r="A231" s="252" t="s">
        <v>6437</v>
      </c>
      <c r="B231" s="252" t="s">
        <v>6438</v>
      </c>
      <c r="C231" s="253">
        <v>0.230623473223458</v>
      </c>
      <c r="D231" s="253">
        <v>8.5780557781670463</v>
      </c>
    </row>
    <row r="232" spans="1:4" ht="27.75" customHeight="1">
      <c r="A232" s="252" t="s">
        <v>6439</v>
      </c>
      <c r="B232" s="252" t="s">
        <v>6440</v>
      </c>
      <c r="C232" s="253">
        <v>0.24360207027320513</v>
      </c>
      <c r="D232" s="253">
        <v>8.9156434862568865</v>
      </c>
    </row>
    <row r="233" spans="1:4" ht="27.75" customHeight="1">
      <c r="A233" s="252" t="s">
        <v>6441</v>
      </c>
      <c r="B233" s="252" t="s">
        <v>6440</v>
      </c>
      <c r="C233" s="253">
        <v>0.24360207027320513</v>
      </c>
      <c r="D233" s="253">
        <v>8.9156434862568865</v>
      </c>
    </row>
    <row r="234" spans="1:4" ht="27.75" customHeight="1">
      <c r="A234" s="252" t="s">
        <v>1540</v>
      </c>
      <c r="B234" s="252" t="s">
        <v>6442</v>
      </c>
      <c r="C234" s="253">
        <v>0</v>
      </c>
      <c r="D234" s="253">
        <v>-2.625576659451119E-2</v>
      </c>
    </row>
    <row r="235" spans="1:4" ht="27.75" customHeight="1">
      <c r="A235" s="252" t="s">
        <v>1540</v>
      </c>
      <c r="B235" s="252" t="s">
        <v>6442</v>
      </c>
      <c r="C235" s="253">
        <v>0</v>
      </c>
      <c r="D235" s="253">
        <v>-0.20251836065298828</v>
      </c>
    </row>
    <row r="236" spans="1:4" ht="27.75" customHeight="1">
      <c r="A236" s="252" t="s">
        <v>6443</v>
      </c>
      <c r="B236" s="252" t="s">
        <v>6444</v>
      </c>
      <c r="C236" s="253">
        <v>4.4403845918314026E-2</v>
      </c>
      <c r="D236" s="253">
        <v>-2.6252418496450075E-3</v>
      </c>
    </row>
    <row r="237" spans="1:4" ht="27.75" customHeight="1">
      <c r="A237" s="252" t="s">
        <v>6443</v>
      </c>
      <c r="B237" s="252" t="s">
        <v>6444</v>
      </c>
      <c r="C237" s="253">
        <v>-4.0002223591900754E-2</v>
      </c>
      <c r="D237" s="253">
        <v>-0.16208639693795801</v>
      </c>
    </row>
    <row r="238" spans="1:4" ht="27.75" customHeight="1">
      <c r="A238" s="252" t="s">
        <v>6445</v>
      </c>
      <c r="B238" s="252" t="s">
        <v>6446</v>
      </c>
      <c r="C238" s="253">
        <v>8.4489423993702503E-2</v>
      </c>
      <c r="D238" s="253">
        <v>6.6084838688008709</v>
      </c>
    </row>
    <row r="239" spans="1:4" ht="27.75" customHeight="1">
      <c r="A239" s="252" t="s">
        <v>6447</v>
      </c>
      <c r="B239" s="252" t="s">
        <v>6448</v>
      </c>
      <c r="C239" s="253">
        <v>5.4017888706284101E-2</v>
      </c>
      <c r="D239" s="253">
        <v>3.7606732924060715</v>
      </c>
    </row>
    <row r="240" spans="1:4" ht="27.75" customHeight="1">
      <c r="A240" s="252" t="s">
        <v>6449</v>
      </c>
      <c r="B240" s="252" t="s">
        <v>6448</v>
      </c>
      <c r="C240" s="253">
        <v>5.5628164818790703E-2</v>
      </c>
      <c r="D240" s="253">
        <v>3.762761399043018</v>
      </c>
    </row>
    <row r="241" spans="1:4" ht="27.75" customHeight="1">
      <c r="A241" s="252" t="s">
        <v>6450</v>
      </c>
      <c r="B241" s="252" t="s">
        <v>6451</v>
      </c>
      <c r="C241" s="253">
        <v>0.46240511456710698</v>
      </c>
      <c r="D241" s="253">
        <v>7.8345623695924802</v>
      </c>
    </row>
    <row r="242" spans="1:4" ht="27.75" customHeight="1">
      <c r="A242" s="252" t="s">
        <v>6452</v>
      </c>
      <c r="B242" s="252" t="s">
        <v>6453</v>
      </c>
      <c r="C242" s="253">
        <v>6.7030636005618205E-2</v>
      </c>
      <c r="D242" s="253">
        <v>4.1743215427538169</v>
      </c>
    </row>
    <row r="243" spans="1:4" ht="27.75" customHeight="1">
      <c r="A243" s="252" t="s">
        <v>1556</v>
      </c>
      <c r="B243" s="252" t="s">
        <v>6454</v>
      </c>
      <c r="C243" s="253">
        <v>1.69508023470534</v>
      </c>
      <c r="D243" s="253">
        <v>9.7832097640043543</v>
      </c>
    </row>
    <row r="244" spans="1:4" ht="27.75" customHeight="1">
      <c r="A244" s="252" t="s">
        <v>6455</v>
      </c>
      <c r="B244" s="252" t="s">
        <v>6456</v>
      </c>
      <c r="C244" s="253">
        <v>1.1410361928147941</v>
      </c>
      <c r="D244" s="253">
        <v>20.36763172468056</v>
      </c>
    </row>
    <row r="245" spans="1:4" ht="27.75" customHeight="1">
      <c r="A245" s="252" t="s">
        <v>6457</v>
      </c>
      <c r="B245" s="252" t="s">
        <v>6458</v>
      </c>
      <c r="C245" s="253">
        <v>0.39772864923449802</v>
      </c>
      <c r="D245" s="253">
        <v>0.87605450012677344</v>
      </c>
    </row>
    <row r="246" spans="1:4" ht="27.75" customHeight="1">
      <c r="A246" s="252" t="s">
        <v>6459</v>
      </c>
      <c r="B246" s="252" t="s">
        <v>6458</v>
      </c>
      <c r="C246" s="253">
        <v>0.39953572209835281</v>
      </c>
      <c r="D246" s="253">
        <v>0.52158507553693756</v>
      </c>
    </row>
    <row r="247" spans="1:4" ht="27.75" customHeight="1">
      <c r="A247" s="252" t="s">
        <v>6460</v>
      </c>
      <c r="B247" s="252" t="s">
        <v>6461</v>
      </c>
      <c r="C247" s="253">
        <v>2.326473228285086</v>
      </c>
      <c r="D247" s="253">
        <v>3.0364457205698079</v>
      </c>
    </row>
    <row r="248" spans="1:4" ht="27.75" customHeight="1">
      <c r="A248" s="252" t="s">
        <v>6462</v>
      </c>
      <c r="B248" s="252" t="s">
        <v>6463</v>
      </c>
      <c r="C248" s="253">
        <v>0</v>
      </c>
      <c r="D248" s="253">
        <v>0</v>
      </c>
    </row>
    <row r="249" spans="1:4" ht="27.75" customHeight="1">
      <c r="A249" s="252" t="s">
        <v>6464</v>
      </c>
      <c r="B249" s="252" t="s">
        <v>6465</v>
      </c>
      <c r="C249" s="253">
        <v>8.9888577958162075E-2</v>
      </c>
      <c r="D249" s="253">
        <v>-1.7737337265497635</v>
      </c>
    </row>
    <row r="250" spans="1:4" ht="27.75" customHeight="1">
      <c r="A250" s="252" t="s">
        <v>6464</v>
      </c>
      <c r="B250" s="252" t="s">
        <v>6465</v>
      </c>
      <c r="C250" s="253">
        <v>9.149824250390369E-3</v>
      </c>
      <c r="D250" s="253">
        <v>-3.260527581895325</v>
      </c>
    </row>
    <row r="251" spans="1:4" ht="27.75" customHeight="1">
      <c r="A251" s="252" t="s">
        <v>6466</v>
      </c>
      <c r="B251" s="252" t="s">
        <v>6467</v>
      </c>
      <c r="C251" s="253">
        <v>0.78236458886141591</v>
      </c>
      <c r="D251" s="253">
        <v>14.292046046490389</v>
      </c>
    </row>
    <row r="252" spans="1:4" ht="27.75" customHeight="1">
      <c r="A252" s="252" t="s">
        <v>6468</v>
      </c>
      <c r="B252" s="252" t="s">
        <v>6469</v>
      </c>
      <c r="C252" s="253">
        <v>0</v>
      </c>
      <c r="D252" s="253">
        <v>0</v>
      </c>
    </row>
    <row r="253" spans="1:4" ht="27.75" customHeight="1">
      <c r="A253" s="252" t="s">
        <v>6470</v>
      </c>
      <c r="B253" s="252" t="s">
        <v>6469</v>
      </c>
      <c r="C253" s="253">
        <v>0</v>
      </c>
      <c r="D253" s="253">
        <v>0</v>
      </c>
    </row>
    <row r="254" spans="1:4" ht="27.75" customHeight="1">
      <c r="A254" s="252" t="s">
        <v>6471</v>
      </c>
      <c r="B254" s="252" t="s">
        <v>6469</v>
      </c>
      <c r="C254" s="253">
        <v>0</v>
      </c>
      <c r="D254" s="253">
        <v>0</v>
      </c>
    </row>
    <row r="255" spans="1:4" ht="27.75" customHeight="1">
      <c r="A255" s="252" t="s">
        <v>6472</v>
      </c>
      <c r="B255" s="252" t="s">
        <v>6469</v>
      </c>
      <c r="C255" s="253">
        <v>0</v>
      </c>
      <c r="D255" s="253">
        <v>0</v>
      </c>
    </row>
    <row r="256" spans="1:4" ht="27.75" customHeight="1">
      <c r="A256" s="252" t="s">
        <v>6473</v>
      </c>
      <c r="B256" s="252" t="s">
        <v>6469</v>
      </c>
      <c r="C256" s="253">
        <v>0</v>
      </c>
      <c r="D256" s="253">
        <v>0</v>
      </c>
    </row>
    <row r="257" spans="1:4" ht="27.75" customHeight="1">
      <c r="A257" s="252" t="s">
        <v>6474</v>
      </c>
      <c r="B257" s="252" t="s">
        <v>6469</v>
      </c>
      <c r="C257" s="253">
        <v>0</v>
      </c>
      <c r="D257" s="253">
        <v>0</v>
      </c>
    </row>
    <row r="258" spans="1:4" ht="27.75" customHeight="1">
      <c r="A258" s="252" t="s">
        <v>6475</v>
      </c>
      <c r="B258" s="252" t="s">
        <v>6469</v>
      </c>
      <c r="C258" s="253">
        <v>0</v>
      </c>
      <c r="D258" s="253">
        <v>0</v>
      </c>
    </row>
    <row r="259" spans="1:4" ht="27.75" customHeight="1">
      <c r="A259" s="252" t="s">
        <v>6476</v>
      </c>
      <c r="B259" s="252" t="s">
        <v>6477</v>
      </c>
      <c r="C259" s="253">
        <v>0.94627715252458788</v>
      </c>
      <c r="D259" s="253">
        <v>-2.2247328218705231E-2</v>
      </c>
    </row>
    <row r="260" spans="1:4" ht="27.75" customHeight="1">
      <c r="A260" s="252" t="s">
        <v>6478</v>
      </c>
      <c r="B260" s="252" t="s">
        <v>6479</v>
      </c>
      <c r="C260" s="253">
        <v>0.310360698657488</v>
      </c>
      <c r="D260" s="253">
        <v>0.56245959828821346</v>
      </c>
    </row>
    <row r="261" spans="1:4" ht="27.75" customHeight="1">
      <c r="A261" s="252" t="s">
        <v>6480</v>
      </c>
      <c r="B261" s="252" t="s">
        <v>6481</v>
      </c>
      <c r="C261" s="253">
        <v>2.1960160752061801</v>
      </c>
      <c r="D261" s="253">
        <v>10.834712911897093</v>
      </c>
    </row>
    <row r="262" spans="1:4" ht="27.75" customHeight="1">
      <c r="A262" s="252" t="s">
        <v>6482</v>
      </c>
      <c r="B262" s="252" t="s">
        <v>6483</v>
      </c>
      <c r="C262" s="253">
        <v>1.2090110005426329</v>
      </c>
      <c r="D262" s="253">
        <v>6.0296689269359147</v>
      </c>
    </row>
    <row r="263" spans="1:4" ht="27.75" customHeight="1">
      <c r="A263" s="252" t="s">
        <v>6484</v>
      </c>
      <c r="B263" s="252" t="s">
        <v>6485</v>
      </c>
      <c r="C263" s="253">
        <v>2.1253204185934331</v>
      </c>
      <c r="D263" s="253">
        <v>5.2337400656422224</v>
      </c>
    </row>
    <row r="264" spans="1:4" ht="27.75" customHeight="1">
      <c r="A264" s="252" t="s">
        <v>6486</v>
      </c>
      <c r="B264" s="252" t="s">
        <v>6487</v>
      </c>
      <c r="C264" s="253">
        <v>9.2087322791659154E-2</v>
      </c>
      <c r="D264" s="253">
        <v>2.2011613569008852</v>
      </c>
    </row>
    <row r="265" spans="1:4" ht="27.75" customHeight="1">
      <c r="A265" s="252" t="s">
        <v>6488</v>
      </c>
      <c r="B265" s="252" t="s">
        <v>6487</v>
      </c>
      <c r="C265" s="253">
        <v>-0.47258864217320035</v>
      </c>
      <c r="D265" s="253">
        <v>4.2560209060780485</v>
      </c>
    </row>
    <row r="266" spans="1:4" ht="27.75" customHeight="1">
      <c r="A266" s="252" t="s">
        <v>6488</v>
      </c>
      <c r="B266" s="252" t="s">
        <v>6487</v>
      </c>
      <c r="C266" s="253">
        <v>8.8361006808068771E-2</v>
      </c>
      <c r="D266" s="253">
        <v>3.0755078303579833</v>
      </c>
    </row>
    <row r="267" spans="1:4" ht="27.75" customHeight="1">
      <c r="A267" s="252" t="s">
        <v>1609</v>
      </c>
      <c r="B267" s="252" t="s">
        <v>6489</v>
      </c>
      <c r="C267" s="253">
        <v>4.0124330216798301</v>
      </c>
      <c r="D267" s="253">
        <v>2.3805983245598048</v>
      </c>
    </row>
    <row r="268" spans="1:4" ht="27.75" customHeight="1">
      <c r="A268" s="252" t="s">
        <v>6490</v>
      </c>
      <c r="B268" s="252" t="s">
        <v>6491</v>
      </c>
      <c r="C268" s="253">
        <v>0.35210301331158195</v>
      </c>
      <c r="D268" s="253">
        <v>-3.502787209221031E-2</v>
      </c>
    </row>
    <row r="269" spans="1:4" ht="27.75" customHeight="1">
      <c r="A269" s="252" t="s">
        <v>6492</v>
      </c>
      <c r="B269" s="252" t="s">
        <v>6491</v>
      </c>
      <c r="C269" s="253">
        <v>0.35210301331158195</v>
      </c>
      <c r="D269" s="253">
        <v>-3.502787209221031E-2</v>
      </c>
    </row>
    <row r="270" spans="1:4" ht="27.75" customHeight="1">
      <c r="A270" s="252" t="s">
        <v>6493</v>
      </c>
      <c r="B270" s="252" t="s">
        <v>6491</v>
      </c>
      <c r="C270" s="253">
        <v>0.35210301331158195</v>
      </c>
      <c r="D270" s="253">
        <v>-3.502787209221031E-2</v>
      </c>
    </row>
    <row r="271" spans="1:4" ht="27.75" customHeight="1">
      <c r="A271" s="252" t="s">
        <v>6494</v>
      </c>
      <c r="B271" s="252" t="s">
        <v>6491</v>
      </c>
      <c r="C271" s="253">
        <v>0.35210301331158195</v>
      </c>
      <c r="D271" s="253">
        <v>-3.502787209221031E-2</v>
      </c>
    </row>
    <row r="272" spans="1:4" ht="27.75" customHeight="1">
      <c r="A272" s="252" t="s">
        <v>6495</v>
      </c>
      <c r="B272" s="252" t="s">
        <v>6496</v>
      </c>
      <c r="C272" s="253">
        <v>0</v>
      </c>
      <c r="D272" s="253">
        <v>0</v>
      </c>
    </row>
    <row r="273" spans="1:4" ht="27.75" customHeight="1">
      <c r="A273" s="252" t="s">
        <v>6497</v>
      </c>
      <c r="B273" s="252" t="s">
        <v>6496</v>
      </c>
      <c r="C273" s="253">
        <v>0</v>
      </c>
      <c r="D273" s="253">
        <v>0</v>
      </c>
    </row>
    <row r="274" spans="1:4" ht="27.75" customHeight="1">
      <c r="A274" s="252" t="s">
        <v>6498</v>
      </c>
      <c r="B274" s="252" t="s">
        <v>6496</v>
      </c>
      <c r="C274" s="253">
        <v>0</v>
      </c>
      <c r="D274" s="253">
        <v>0</v>
      </c>
    </row>
    <row r="275" spans="1:4" ht="27.75" customHeight="1">
      <c r="A275" s="252" t="s">
        <v>6499</v>
      </c>
      <c r="B275" s="252" t="s">
        <v>6496</v>
      </c>
      <c r="C275" s="253">
        <v>0</v>
      </c>
      <c r="D275" s="253">
        <v>0</v>
      </c>
    </row>
    <row r="276" spans="1:4" ht="27.75" customHeight="1">
      <c r="A276" s="252" t="s">
        <v>6500</v>
      </c>
      <c r="B276" s="252" t="s">
        <v>6496</v>
      </c>
      <c r="C276" s="253">
        <v>0</v>
      </c>
      <c r="D276" s="253">
        <v>0</v>
      </c>
    </row>
    <row r="277" spans="1:4" ht="27.75" customHeight="1">
      <c r="A277" s="252" t="s">
        <v>6501</v>
      </c>
      <c r="B277" s="252" t="s">
        <v>6502</v>
      </c>
      <c r="C277" s="253">
        <v>0.56541250508293195</v>
      </c>
      <c r="D277" s="253">
        <v>1.4228877221132974E-3</v>
      </c>
    </row>
    <row r="278" spans="1:4" ht="27.75" customHeight="1">
      <c r="A278" s="252" t="s">
        <v>6501</v>
      </c>
      <c r="B278" s="252" t="s">
        <v>6502</v>
      </c>
      <c r="C278" s="253">
        <v>0</v>
      </c>
      <c r="D278" s="253">
        <v>0</v>
      </c>
    </row>
    <row r="279" spans="1:4" ht="27.75" customHeight="1">
      <c r="A279" s="252" t="s">
        <v>6503</v>
      </c>
      <c r="B279" s="252" t="s">
        <v>6504</v>
      </c>
      <c r="C279" s="253">
        <v>0.20688912187456826</v>
      </c>
      <c r="D279" s="253">
        <v>-7.3195989654439853E-4</v>
      </c>
    </row>
    <row r="280" spans="1:4" ht="27.75" customHeight="1">
      <c r="A280" s="252" t="s">
        <v>6503</v>
      </c>
      <c r="B280" s="252" t="s">
        <v>6504</v>
      </c>
      <c r="C280" s="253">
        <v>9.9172313945288474E-3</v>
      </c>
      <c r="D280" s="253">
        <v>-3.6842887764939811E-4</v>
      </c>
    </row>
    <row r="281" spans="1:4" ht="27.75" customHeight="1">
      <c r="A281" s="252" t="s">
        <v>6505</v>
      </c>
      <c r="B281" s="252" t="s">
        <v>6496</v>
      </c>
      <c r="C281" s="253">
        <v>-3.6842887764940027E-4</v>
      </c>
      <c r="D281" s="253">
        <v>9.9172313945288491E-3</v>
      </c>
    </row>
    <row r="282" spans="1:4" ht="27.75" customHeight="1">
      <c r="A282" s="252" t="s">
        <v>6506</v>
      </c>
      <c r="B282" s="252" t="s">
        <v>6504</v>
      </c>
      <c r="C282" s="253">
        <v>0.20688912187456826</v>
      </c>
      <c r="D282" s="253">
        <v>-7.3195989654439853E-4</v>
      </c>
    </row>
    <row r="283" spans="1:4" ht="27.75" customHeight="1">
      <c r="A283" s="252" t="s">
        <v>6506</v>
      </c>
      <c r="B283" s="252" t="s">
        <v>6504</v>
      </c>
      <c r="C283" s="253">
        <v>9.9172313945288474E-3</v>
      </c>
      <c r="D283" s="253">
        <v>-3.6842887764939811E-4</v>
      </c>
    </row>
    <row r="284" spans="1:4" ht="27.75" customHeight="1">
      <c r="A284" s="252" t="s">
        <v>6507</v>
      </c>
      <c r="B284" s="252" t="s">
        <v>6496</v>
      </c>
      <c r="C284" s="253">
        <v>-3.6842887764940027E-4</v>
      </c>
      <c r="D284" s="253">
        <v>9.9172313945288491E-3</v>
      </c>
    </row>
    <row r="285" spans="1:4" ht="27.75" customHeight="1">
      <c r="A285" s="252" t="s">
        <v>6508</v>
      </c>
      <c r="B285" s="252" t="s">
        <v>6504</v>
      </c>
      <c r="C285" s="253">
        <v>0.20688912187456826</v>
      </c>
      <c r="D285" s="253">
        <v>-7.3195989654439853E-4</v>
      </c>
    </row>
    <row r="286" spans="1:4" ht="27.75" customHeight="1">
      <c r="A286" s="252" t="s">
        <v>6508</v>
      </c>
      <c r="B286" s="252" t="s">
        <v>6504</v>
      </c>
      <c r="C286" s="253">
        <v>9.9172313945288474E-3</v>
      </c>
      <c r="D286" s="253">
        <v>-3.6842887764939811E-4</v>
      </c>
    </row>
    <row r="287" spans="1:4" ht="27.75" customHeight="1">
      <c r="A287" s="252" t="s">
        <v>6509</v>
      </c>
      <c r="B287" s="252" t="s">
        <v>6496</v>
      </c>
      <c r="C287" s="253">
        <v>-3.6842887764940027E-4</v>
      </c>
      <c r="D287" s="253">
        <v>9.9172313945288491E-3</v>
      </c>
    </row>
    <row r="288" spans="1:4" ht="27.75" customHeight="1">
      <c r="A288" s="252" t="s">
        <v>6510</v>
      </c>
      <c r="B288" s="252" t="s">
        <v>6511</v>
      </c>
      <c r="C288" s="253">
        <v>3.9394017172818199</v>
      </c>
      <c r="D288" s="253">
        <v>1.7090250799127302</v>
      </c>
    </row>
    <row r="289" spans="1:4" ht="27.75" customHeight="1">
      <c r="A289" s="252" t="s">
        <v>6512</v>
      </c>
      <c r="B289" s="252" t="s">
        <v>6513</v>
      </c>
      <c r="C289" s="253">
        <v>1.6020650673532018</v>
      </c>
      <c r="D289" s="253">
        <v>3.9851214887578479E-2</v>
      </c>
    </row>
    <row r="290" spans="1:4" ht="27.75" customHeight="1">
      <c r="A290" s="252" t="s">
        <v>6512</v>
      </c>
      <c r="B290" s="252" t="s">
        <v>6513</v>
      </c>
      <c r="C290" s="253">
        <v>1.7382551379744617</v>
      </c>
      <c r="D290" s="253">
        <v>0.91227395964382474</v>
      </c>
    </row>
    <row r="291" spans="1:4" ht="27.75" customHeight="1">
      <c r="A291" s="252" t="s">
        <v>6514</v>
      </c>
      <c r="B291" s="252" t="s">
        <v>5256</v>
      </c>
      <c r="C291" s="253">
        <v>0.14625338762566401</v>
      </c>
      <c r="D291" s="253">
        <v>1.2748447106146075</v>
      </c>
    </row>
    <row r="292" spans="1:4" ht="27.75" customHeight="1">
      <c r="A292" s="252" t="s">
        <v>6515</v>
      </c>
      <c r="B292" s="252" t="s">
        <v>6516</v>
      </c>
      <c r="C292" s="253">
        <v>0.39401889267507201</v>
      </c>
      <c r="D292" s="253">
        <v>5.6933341047915693</v>
      </c>
    </row>
    <row r="293" spans="1:4" ht="27.75" customHeight="1">
      <c r="A293" s="252" t="s">
        <v>6517</v>
      </c>
      <c r="B293" s="252" t="s">
        <v>6518</v>
      </c>
      <c r="C293" s="253">
        <v>0.15793672902774492</v>
      </c>
      <c r="D293" s="253">
        <v>6.5490695359277051</v>
      </c>
    </row>
    <row r="294" spans="1:4" ht="27.75" customHeight="1">
      <c r="A294" s="252" t="s">
        <v>6519</v>
      </c>
      <c r="B294" s="252" t="s">
        <v>6520</v>
      </c>
      <c r="C294" s="253">
        <v>0.24212906579788801</v>
      </c>
      <c r="D294" s="253">
        <v>3.9186950725078789</v>
      </c>
    </row>
    <row r="295" spans="1:4" ht="27.75" customHeight="1">
      <c r="A295" s="252" t="s">
        <v>6521</v>
      </c>
      <c r="B295" s="252" t="s">
        <v>6522</v>
      </c>
      <c r="C295" s="253">
        <v>0.43797676161743299</v>
      </c>
      <c r="D295" s="253">
        <v>3.212821085698772</v>
      </c>
    </row>
    <row r="296" spans="1:4" ht="27.75" customHeight="1">
      <c r="A296" s="252" t="s">
        <v>6523</v>
      </c>
      <c r="B296" s="252" t="s">
        <v>6524</v>
      </c>
      <c r="C296" s="253">
        <v>1.1757932604299071</v>
      </c>
      <c r="D296" s="253">
        <v>6.9312494614837536</v>
      </c>
    </row>
    <row r="297" spans="1:4" ht="27.75" customHeight="1">
      <c r="A297" s="252" t="s">
        <v>6525</v>
      </c>
      <c r="B297" s="252" t="s">
        <v>6526</v>
      </c>
      <c r="C297" s="253">
        <v>1.4256162001362132</v>
      </c>
      <c r="D297" s="253">
        <v>5.0560090340428117</v>
      </c>
    </row>
    <row r="298" spans="1:4" ht="27.75" customHeight="1">
      <c r="A298" s="252" t="s">
        <v>6527</v>
      </c>
      <c r="B298" s="252" t="s">
        <v>6528</v>
      </c>
      <c r="C298" s="253">
        <v>1.3975307755110458</v>
      </c>
      <c r="D298" s="253">
        <v>12.248628937293562</v>
      </c>
    </row>
    <row r="299" spans="1:4" ht="27.75" customHeight="1">
      <c r="A299" s="252" t="s">
        <v>6529</v>
      </c>
      <c r="B299" s="252" t="s">
        <v>6530</v>
      </c>
      <c r="C299" s="253">
        <v>0.38478480875537102</v>
      </c>
      <c r="D299" s="253">
        <v>7.1715984162390995</v>
      </c>
    </row>
    <row r="300" spans="1:4" ht="27.75" customHeight="1">
      <c r="A300" s="252" t="s">
        <v>6531</v>
      </c>
      <c r="B300" s="252" t="s">
        <v>6532</v>
      </c>
      <c r="C300" s="253">
        <v>1.2596614358768312</v>
      </c>
      <c r="D300" s="253">
        <v>0.42133465312505303</v>
      </c>
    </row>
    <row r="301" spans="1:4" ht="27.75" customHeight="1">
      <c r="A301" s="252" t="s">
        <v>6531</v>
      </c>
      <c r="B301" s="252" t="s">
        <v>6532</v>
      </c>
      <c r="C301" s="253">
        <v>6.3532377054481222</v>
      </c>
      <c r="D301" s="253">
        <v>-2.3131529059030598E-2</v>
      </c>
    </row>
    <row r="302" spans="1:4" ht="27.75" customHeight="1">
      <c r="A302" s="252" t="s">
        <v>6533</v>
      </c>
      <c r="B302" s="252" t="s">
        <v>6534</v>
      </c>
      <c r="C302" s="253">
        <v>0.95019050844689701</v>
      </c>
      <c r="D302" s="253">
        <v>3.6719905590808439</v>
      </c>
    </row>
    <row r="303" spans="1:4" ht="27.75" customHeight="1">
      <c r="A303" s="252" t="s">
        <v>6535</v>
      </c>
      <c r="B303" s="252" t="s">
        <v>6534</v>
      </c>
      <c r="C303" s="253">
        <v>1.7758679835968401</v>
      </c>
      <c r="D303" s="253">
        <v>5.949408729220389</v>
      </c>
    </row>
    <row r="304" spans="1:4" ht="27.75" customHeight="1">
      <c r="A304" s="252" t="s">
        <v>6536</v>
      </c>
      <c r="B304" s="252" t="s">
        <v>6537</v>
      </c>
      <c r="C304" s="253">
        <v>0.62724698705785598</v>
      </c>
      <c r="D304" s="253">
        <v>1.5784971655098401E-3</v>
      </c>
    </row>
    <row r="305" spans="1:4" ht="27.75" customHeight="1">
      <c r="A305" s="252" t="s">
        <v>6538</v>
      </c>
      <c r="B305" s="252" t="s">
        <v>6537</v>
      </c>
      <c r="C305" s="253">
        <v>0.48973743027623601</v>
      </c>
      <c r="D305" s="253">
        <v>1.2324477621823982E-3</v>
      </c>
    </row>
    <row r="306" spans="1:4" ht="27.75" customHeight="1">
      <c r="A306" s="252" t="s">
        <v>6538</v>
      </c>
      <c r="B306" s="252" t="s">
        <v>6537</v>
      </c>
      <c r="C306" s="253">
        <v>0</v>
      </c>
      <c r="D306" s="253">
        <v>0</v>
      </c>
    </row>
    <row r="307" spans="1:4" ht="27.75" customHeight="1">
      <c r="A307" s="252" t="s">
        <v>6539</v>
      </c>
      <c r="B307" s="252" t="s">
        <v>6540</v>
      </c>
      <c r="C307" s="253">
        <v>-6.7931869574179959E-2</v>
      </c>
      <c r="D307" s="253">
        <v>0.41631154414661553</v>
      </c>
    </row>
    <row r="308" spans="1:4" ht="27.75" customHeight="1">
      <c r="A308" s="252" t="s">
        <v>6539</v>
      </c>
      <c r="B308" s="252" t="s">
        <v>6540</v>
      </c>
      <c r="C308" s="253">
        <v>-0.9194041481071662</v>
      </c>
      <c r="D308" s="253">
        <v>-6.6590973420443955E-3</v>
      </c>
    </row>
    <row r="309" spans="1:4" ht="27.75" customHeight="1">
      <c r="A309" s="252" t="s">
        <v>6541</v>
      </c>
      <c r="B309" s="252" t="s">
        <v>6542</v>
      </c>
      <c r="C309" s="253">
        <v>3.2864841206167901E-2</v>
      </c>
      <c r="D309" s="253">
        <v>9.4360355429025908</v>
      </c>
    </row>
    <row r="310" spans="1:4" ht="27.75" customHeight="1">
      <c r="A310" s="252" t="s">
        <v>6543</v>
      </c>
      <c r="B310" s="252" t="s">
        <v>6544</v>
      </c>
      <c r="C310" s="253">
        <v>1.7149539232944209</v>
      </c>
      <c r="D310" s="253">
        <v>1.8210614332350747</v>
      </c>
    </row>
    <row r="311" spans="1:4" ht="27.75" customHeight="1">
      <c r="A311" s="252" t="s">
        <v>6543</v>
      </c>
      <c r="B311" s="252" t="s">
        <v>6544</v>
      </c>
      <c r="C311" s="253">
        <v>1.6152429501919969</v>
      </c>
      <c r="D311" s="253">
        <v>1.4007748431061025</v>
      </c>
    </row>
    <row r="312" spans="1:4" ht="27.75" customHeight="1">
      <c r="A312" s="252" t="s">
        <v>6545</v>
      </c>
      <c r="B312" s="252" t="s">
        <v>6546</v>
      </c>
      <c r="C312" s="253">
        <v>0.671808242255438</v>
      </c>
      <c r="D312" s="253">
        <v>5.7033349715765684</v>
      </c>
    </row>
    <row r="313" spans="1:4" ht="27.75" customHeight="1">
      <c r="A313" s="252" t="s">
        <v>6547</v>
      </c>
      <c r="B313" s="252" t="s">
        <v>6548</v>
      </c>
      <c r="C313" s="253">
        <v>1.3563462262214065</v>
      </c>
      <c r="D313" s="253">
        <v>3.9751545988065073E-2</v>
      </c>
    </row>
    <row r="314" spans="1:4" ht="27.75" customHeight="1">
      <c r="A314" s="252" t="s">
        <v>6547</v>
      </c>
      <c r="B314" s="252" t="s">
        <v>6548</v>
      </c>
      <c r="C314" s="253">
        <v>1.4062418729409631</v>
      </c>
      <c r="D314" s="253">
        <v>0.98650255998934666</v>
      </c>
    </row>
    <row r="315" spans="1:4" ht="27.75" customHeight="1">
      <c r="A315" s="252" t="s">
        <v>6549</v>
      </c>
      <c r="B315" s="252" t="s">
        <v>6550</v>
      </c>
      <c r="C315" s="253">
        <v>0.68842339488277504</v>
      </c>
      <c r="D315" s="253">
        <v>7.1735440205567613</v>
      </c>
    </row>
    <row r="316" spans="1:4" ht="27.75" customHeight="1">
      <c r="A316" s="252" t="s">
        <v>6551</v>
      </c>
      <c r="B316" s="252" t="s">
        <v>6552</v>
      </c>
      <c r="C316" s="253">
        <v>0.122695614747774</v>
      </c>
      <c r="D316" s="253">
        <v>4.6233069533090889</v>
      </c>
    </row>
    <row r="317" spans="1:4" ht="27.75" customHeight="1">
      <c r="A317" s="252" t="s">
        <v>6553</v>
      </c>
      <c r="B317" s="252" t="s">
        <v>6554</v>
      </c>
      <c r="C317" s="253">
        <v>0.55963373626864499</v>
      </c>
      <c r="D317" s="253">
        <v>2.1893191983773841</v>
      </c>
    </row>
    <row r="318" spans="1:4" ht="27.75" customHeight="1">
      <c r="A318" s="252" t="s">
        <v>6555</v>
      </c>
      <c r="B318" s="252" t="s">
        <v>6556</v>
      </c>
      <c r="C318" s="253">
        <v>1.734515263306163E-2</v>
      </c>
      <c r="D318" s="253">
        <v>6.0867891080625407</v>
      </c>
    </row>
    <row r="319" spans="1:4" ht="27.75" customHeight="1">
      <c r="A319" s="252" t="s">
        <v>6557</v>
      </c>
      <c r="B319" s="252" t="s">
        <v>6558</v>
      </c>
      <c r="C319" s="253">
        <v>-2.1600206864087861E-2</v>
      </c>
      <c r="D319" s="253">
        <v>0.2703994782566882</v>
      </c>
    </row>
    <row r="320" spans="1:4" ht="27.75" customHeight="1">
      <c r="A320" s="252" t="s">
        <v>6559</v>
      </c>
      <c r="B320" s="252" t="s">
        <v>6558</v>
      </c>
      <c r="C320" s="253">
        <v>-2.3677353986624287E-2</v>
      </c>
      <c r="D320" s="253">
        <v>-2.6354010087497222E-3</v>
      </c>
    </row>
    <row r="321" spans="1:4" ht="27.75" customHeight="1">
      <c r="A321" s="252" t="s">
        <v>6559</v>
      </c>
      <c r="B321" s="252" t="s">
        <v>6558</v>
      </c>
      <c r="C321" s="253">
        <v>-4.0106344187179559E-2</v>
      </c>
      <c r="D321" s="253">
        <v>-0.16251098392960481</v>
      </c>
    </row>
    <row r="322" spans="1:4" ht="27.75" customHeight="1">
      <c r="A322" s="252" t="s">
        <v>6560</v>
      </c>
      <c r="B322" s="252" t="s">
        <v>6561</v>
      </c>
      <c r="C322" s="253">
        <v>0.631860415869826</v>
      </c>
      <c r="D322" s="253">
        <v>6.6398940171683849</v>
      </c>
    </row>
    <row r="323" spans="1:4" ht="27.75" customHeight="1">
      <c r="A323" s="252" t="s">
        <v>6562</v>
      </c>
      <c r="B323" s="252" t="s">
        <v>6563</v>
      </c>
      <c r="C323" s="253">
        <v>2.0785581092305239</v>
      </c>
      <c r="D323" s="253">
        <v>5.3413282364409529</v>
      </c>
    </row>
    <row r="324" spans="1:4" ht="27.75" customHeight="1">
      <c r="A324" s="252" t="s">
        <v>6564</v>
      </c>
      <c r="B324" s="252" t="s">
        <v>6565</v>
      </c>
      <c r="C324" s="253">
        <v>0</v>
      </c>
      <c r="D324" s="253">
        <v>0</v>
      </c>
    </row>
    <row r="325" spans="1:4" ht="27.75" customHeight="1">
      <c r="A325" s="252" t="s">
        <v>6566</v>
      </c>
      <c r="B325" s="252" t="s">
        <v>6565</v>
      </c>
      <c r="C325" s="253">
        <v>0</v>
      </c>
      <c r="D325" s="253">
        <v>0</v>
      </c>
    </row>
    <row r="326" spans="1:4" ht="27.75" customHeight="1">
      <c r="A326" s="252" t="s">
        <v>6567</v>
      </c>
      <c r="B326" s="252" t="s">
        <v>6568</v>
      </c>
      <c r="C326" s="253">
        <v>0.34993791857256934</v>
      </c>
      <c r="D326" s="253">
        <v>6.8209279376214109</v>
      </c>
    </row>
    <row r="327" spans="1:4" ht="27.75" customHeight="1">
      <c r="A327" s="252" t="s">
        <v>6569</v>
      </c>
      <c r="B327" s="252" t="s">
        <v>6570</v>
      </c>
      <c r="C327" s="253">
        <v>0.67445713438346366</v>
      </c>
      <c r="D327" s="253">
        <v>2.0799781324211333</v>
      </c>
    </row>
    <row r="328" spans="1:4" ht="27.75" customHeight="1">
      <c r="A328" s="252" t="s">
        <v>6571</v>
      </c>
      <c r="B328" s="252" t="s">
        <v>6572</v>
      </c>
      <c r="C328" s="253">
        <v>0.28894414796329032</v>
      </c>
      <c r="D328" s="253">
        <v>-8.6192634485149355E-4</v>
      </c>
    </row>
    <row r="329" spans="1:4" ht="27.75" customHeight="1">
      <c r="A329" s="252" t="s">
        <v>6573</v>
      </c>
      <c r="B329" s="252" t="s">
        <v>6574</v>
      </c>
      <c r="C329" s="253">
        <v>0.1022669112707818</v>
      </c>
      <c r="D329" s="253">
        <v>0.44968523579375497</v>
      </c>
    </row>
    <row r="330" spans="1:4" ht="27.75" customHeight="1">
      <c r="A330" s="252" t="s">
        <v>6575</v>
      </c>
      <c r="B330" s="252" t="s">
        <v>5409</v>
      </c>
      <c r="C330" s="253">
        <v>1.2986233967701111</v>
      </c>
      <c r="D330" s="253">
        <v>6.8635650080545929</v>
      </c>
    </row>
    <row r="331" spans="1:4" ht="27.75" customHeight="1">
      <c r="A331" s="252" t="s">
        <v>1707</v>
      </c>
      <c r="B331" s="252" t="s">
        <v>6576</v>
      </c>
      <c r="C331" s="253">
        <v>0.66911333126850292</v>
      </c>
      <c r="D331" s="253">
        <v>13.125254466273963</v>
      </c>
    </row>
    <row r="332" spans="1:4" ht="27.75" customHeight="1">
      <c r="A332" s="252" t="s">
        <v>6577</v>
      </c>
      <c r="B332" s="252" t="s">
        <v>6578</v>
      </c>
      <c r="C332" s="253">
        <v>0.21343205016363401</v>
      </c>
      <c r="D332" s="253">
        <v>4.9783168010147243</v>
      </c>
    </row>
    <row r="333" spans="1:4" ht="27.75" customHeight="1">
      <c r="A333" s="252" t="s">
        <v>6579</v>
      </c>
      <c r="B333" s="252" t="s">
        <v>6578</v>
      </c>
      <c r="C333" s="253">
        <v>1.3761172761703699</v>
      </c>
      <c r="D333" s="253">
        <v>9.8534294464723935</v>
      </c>
    </row>
    <row r="334" spans="1:4" ht="27.75" customHeight="1">
      <c r="A334" s="252" t="s">
        <v>6580</v>
      </c>
      <c r="B334" s="252" t="s">
        <v>6581</v>
      </c>
      <c r="C334" s="253">
        <v>9.3080501670350702E-2</v>
      </c>
      <c r="D334" s="253">
        <v>15.219516633092358</v>
      </c>
    </row>
    <row r="335" spans="1:4" ht="27.75" customHeight="1">
      <c r="A335" s="252" t="s">
        <v>6582</v>
      </c>
      <c r="B335" s="252" t="s">
        <v>6583</v>
      </c>
      <c r="C335" s="253">
        <v>0</v>
      </c>
      <c r="D335" s="253">
        <v>0</v>
      </c>
    </row>
    <row r="336" spans="1:4" ht="27.75" customHeight="1">
      <c r="A336" s="252" t="s">
        <v>6582</v>
      </c>
      <c r="B336" s="252" t="s">
        <v>6583</v>
      </c>
      <c r="C336" s="253">
        <v>0</v>
      </c>
      <c r="D336" s="253">
        <v>0</v>
      </c>
    </row>
    <row r="337" spans="1:4" ht="27.75" customHeight="1">
      <c r="A337" s="252" t="s">
        <v>6584</v>
      </c>
      <c r="B337" s="252" t="s">
        <v>6585</v>
      </c>
      <c r="C337" s="253">
        <v>0.13510375040978831</v>
      </c>
      <c r="D337" s="253">
        <v>4.2693468683875189</v>
      </c>
    </row>
    <row r="338" spans="1:4" ht="27.75" customHeight="1">
      <c r="A338" s="252" t="s">
        <v>6586</v>
      </c>
      <c r="B338" s="252" t="s">
        <v>6587</v>
      </c>
      <c r="C338" s="253">
        <v>1.0529296947454521</v>
      </c>
      <c r="D338" s="253">
        <v>10.709533207093788</v>
      </c>
    </row>
    <row r="339" spans="1:4" ht="27.75" customHeight="1">
      <c r="A339" s="252" t="s">
        <v>6588</v>
      </c>
      <c r="B339" s="252" t="s">
        <v>6589</v>
      </c>
      <c r="C339" s="253">
        <v>0.59568959484373529</v>
      </c>
      <c r="D339" s="253">
        <v>2.063820837736571</v>
      </c>
    </row>
    <row r="340" spans="1:4" ht="27.75" customHeight="1">
      <c r="A340" s="252" t="s">
        <v>6590</v>
      </c>
      <c r="B340" s="252" t="s">
        <v>6589</v>
      </c>
      <c r="C340" s="253">
        <v>1.0518174581313002</v>
      </c>
      <c r="D340" s="253">
        <v>4.1327389544664985</v>
      </c>
    </row>
    <row r="341" spans="1:4" ht="27.75" customHeight="1">
      <c r="A341" s="252" t="s">
        <v>6590</v>
      </c>
      <c r="B341" s="252" t="s">
        <v>6589</v>
      </c>
      <c r="C341" s="253">
        <v>0.77617327974888739</v>
      </c>
      <c r="D341" s="253">
        <v>2.9856931081731464</v>
      </c>
    </row>
    <row r="342" spans="1:4" ht="27.75" customHeight="1">
      <c r="A342" s="252" t="s">
        <v>6591</v>
      </c>
      <c r="B342" s="252" t="s">
        <v>6592</v>
      </c>
      <c r="C342" s="253">
        <v>0.336704929930148</v>
      </c>
      <c r="D342" s="253">
        <v>1.0937415349653947</v>
      </c>
    </row>
    <row r="343" spans="1:4" ht="27.75" customHeight="1">
      <c r="A343" s="252" t="s">
        <v>6593</v>
      </c>
      <c r="B343" s="252" t="s">
        <v>6594</v>
      </c>
      <c r="C343" s="253">
        <v>1.0614332316859851</v>
      </c>
      <c r="D343" s="253">
        <v>7.9568798207773188</v>
      </c>
    </row>
    <row r="344" spans="1:4" ht="27.75" customHeight="1">
      <c r="A344" s="252" t="s">
        <v>6595</v>
      </c>
      <c r="B344" s="252" t="s">
        <v>6594</v>
      </c>
      <c r="C344" s="253">
        <v>0.96511715352896799</v>
      </c>
      <c r="D344" s="253">
        <v>8.6850898785240762</v>
      </c>
    </row>
    <row r="345" spans="1:4" ht="27.75" customHeight="1">
      <c r="A345" s="252" t="s">
        <v>6596</v>
      </c>
      <c r="B345" s="252" t="s">
        <v>6597</v>
      </c>
      <c r="C345" s="253">
        <v>0</v>
      </c>
      <c r="D345" s="253">
        <v>0</v>
      </c>
    </row>
    <row r="346" spans="1:4" ht="27.75" customHeight="1">
      <c r="A346" s="252" t="s">
        <v>6598</v>
      </c>
      <c r="B346" s="252" t="s">
        <v>6599</v>
      </c>
      <c r="C346" s="253">
        <v>0.2861742827459951</v>
      </c>
      <c r="D346" s="253">
        <v>4.0025591231340121</v>
      </c>
    </row>
    <row r="347" spans="1:4" ht="27.75" customHeight="1">
      <c r="A347" s="252" t="s">
        <v>6598</v>
      </c>
      <c r="B347" s="252" t="s">
        <v>6599</v>
      </c>
      <c r="C347" s="253">
        <v>-2.8939544094045005E-3</v>
      </c>
      <c r="D347" s="253">
        <v>2.830014476485526</v>
      </c>
    </row>
    <row r="348" spans="1:4" ht="27.75" customHeight="1">
      <c r="A348" s="252" t="s">
        <v>6600</v>
      </c>
      <c r="B348" s="252" t="s">
        <v>6601</v>
      </c>
      <c r="C348" s="253">
        <v>0.12484772738577644</v>
      </c>
      <c r="D348" s="253">
        <v>5.5773077795843538</v>
      </c>
    </row>
    <row r="349" spans="1:4" ht="27.75" customHeight="1">
      <c r="A349" s="252" t="s">
        <v>6602</v>
      </c>
      <c r="B349" s="252" t="s">
        <v>6601</v>
      </c>
      <c r="C349" s="253">
        <v>0</v>
      </c>
      <c r="D349" s="253">
        <v>0</v>
      </c>
    </row>
    <row r="350" spans="1:4" ht="27.75" customHeight="1">
      <c r="A350" s="252" t="s">
        <v>1729</v>
      </c>
      <c r="B350" s="252" t="s">
        <v>6603</v>
      </c>
      <c r="C350" s="253">
        <v>2.5695430345417298</v>
      </c>
      <c r="D350" s="253">
        <v>5.2636373067932043</v>
      </c>
    </row>
    <row r="351" spans="1:4" ht="27.75" customHeight="1">
      <c r="A351" s="252" t="s">
        <v>6604</v>
      </c>
      <c r="B351" s="252" t="s">
        <v>6605</v>
      </c>
      <c r="C351" s="253">
        <v>0.63591090551373697</v>
      </c>
      <c r="D351" s="253">
        <v>9.0234569414470638</v>
      </c>
    </row>
    <row r="352" spans="1:4" ht="27.75" customHeight="1">
      <c r="A352" s="252" t="s">
        <v>6606</v>
      </c>
      <c r="B352" s="252" t="s">
        <v>6607</v>
      </c>
      <c r="C352" s="253">
        <v>2.1904019106743799</v>
      </c>
      <c r="D352" s="253">
        <v>0.27781325698771431</v>
      </c>
    </row>
    <row r="353" spans="1:4" ht="27.75" customHeight="1">
      <c r="A353" s="252" t="s">
        <v>6608</v>
      </c>
      <c r="B353" s="252" t="s">
        <v>6609</v>
      </c>
      <c r="C353" s="253">
        <v>0.40256858368904203</v>
      </c>
      <c r="D353" s="253">
        <v>4.5490503145731278</v>
      </c>
    </row>
    <row r="354" spans="1:4" ht="27.75" customHeight="1">
      <c r="A354" s="252" t="s">
        <v>6610</v>
      </c>
      <c r="B354" s="252" t="s">
        <v>6611</v>
      </c>
      <c r="C354" s="253">
        <v>8.7508504263357004E-3</v>
      </c>
      <c r="D354" s="253">
        <v>2.0113893068079289E-2</v>
      </c>
    </row>
    <row r="355" spans="1:4" ht="27.75" customHeight="1">
      <c r="A355" s="252" t="s">
        <v>6612</v>
      </c>
      <c r="B355" s="252" t="s">
        <v>6613</v>
      </c>
      <c r="C355" s="253">
        <v>2.0401919762036371</v>
      </c>
      <c r="D355" s="253">
        <v>6.0164981321464595</v>
      </c>
    </row>
    <row r="356" spans="1:4" ht="27.75" customHeight="1">
      <c r="A356" s="252" t="s">
        <v>6614</v>
      </c>
      <c r="B356" s="252" t="s">
        <v>6615</v>
      </c>
      <c r="C356" s="253">
        <v>1.1149350520969121</v>
      </c>
      <c r="D356" s="253">
        <v>4.5892365924964533</v>
      </c>
    </row>
    <row r="357" spans="1:4" ht="27.75" customHeight="1">
      <c r="A357" s="252" t="s">
        <v>6616</v>
      </c>
      <c r="B357" s="252" t="s">
        <v>6617</v>
      </c>
      <c r="C357" s="253">
        <v>0</v>
      </c>
      <c r="D357" s="253">
        <v>0</v>
      </c>
    </row>
    <row r="358" spans="1:4" ht="27.75" customHeight="1">
      <c r="A358" s="252" t="s">
        <v>6618</v>
      </c>
      <c r="B358" s="252" t="s">
        <v>6619</v>
      </c>
      <c r="C358" s="253">
        <v>8.6024341439908406E-2</v>
      </c>
      <c r="D358" s="253">
        <v>0.94236120264809231</v>
      </c>
    </row>
    <row r="359" spans="1:4" ht="27.75" customHeight="1">
      <c r="A359" s="252" t="s">
        <v>6620</v>
      </c>
      <c r="B359" s="252" t="s">
        <v>6619</v>
      </c>
      <c r="C359" s="253">
        <v>8.6018970905705996E-2</v>
      </c>
      <c r="D359" s="253">
        <v>0.94364930217267062</v>
      </c>
    </row>
    <row r="360" spans="1:4" ht="27.75" customHeight="1">
      <c r="A360" s="252" t="s">
        <v>6621</v>
      </c>
      <c r="B360" s="252" t="s">
        <v>6622</v>
      </c>
      <c r="C360" s="253">
        <v>1.1441092307815359</v>
      </c>
      <c r="D360" s="253">
        <v>9.7253850041310681</v>
      </c>
    </row>
    <row r="361" spans="1:4" ht="27.75" customHeight="1">
      <c r="A361" s="252" t="s">
        <v>6623</v>
      </c>
      <c r="B361" s="252" t="s">
        <v>6624</v>
      </c>
      <c r="C361" s="253">
        <v>0</v>
      </c>
      <c r="D361" s="253">
        <v>7.1394762320246796</v>
      </c>
    </row>
    <row r="362" spans="1:4" ht="27.75" customHeight="1">
      <c r="A362" s="252" t="s">
        <v>6623</v>
      </c>
      <c r="B362" s="252" t="s">
        <v>6624</v>
      </c>
      <c r="C362" s="253">
        <v>1.0770340617415839</v>
      </c>
      <c r="D362" s="253">
        <v>8.7173105810409126</v>
      </c>
    </row>
    <row r="363" spans="1:4" ht="27.75" customHeight="1">
      <c r="A363" s="252" t="s">
        <v>6625</v>
      </c>
      <c r="B363" s="252" t="s">
        <v>6626</v>
      </c>
      <c r="C363" s="253">
        <v>4.772112014890334E-2</v>
      </c>
      <c r="D363" s="253">
        <v>0.13435883741473464</v>
      </c>
    </row>
    <row r="364" spans="1:4" ht="27.75" customHeight="1">
      <c r="A364" s="252" t="s">
        <v>6627</v>
      </c>
      <c r="B364" s="252" t="s">
        <v>6626</v>
      </c>
      <c r="C364" s="253">
        <v>-1.5946809424291233E-2</v>
      </c>
      <c r="D364" s="253">
        <v>-1.7751304604089538E-3</v>
      </c>
    </row>
    <row r="365" spans="1:4" ht="27.75" customHeight="1">
      <c r="A365" s="252" t="s">
        <v>6627</v>
      </c>
      <c r="B365" s="252" t="s">
        <v>6626</v>
      </c>
      <c r="C365" s="253">
        <v>-1.0617557666126581E-2</v>
      </c>
      <c r="D365" s="253">
        <v>-0.10862721903576067</v>
      </c>
    </row>
    <row r="366" spans="1:4" ht="27.75" customHeight="1">
      <c r="A366" s="252" t="s">
        <v>6628</v>
      </c>
      <c r="B366" s="252" t="s">
        <v>6629</v>
      </c>
      <c r="C366" s="253">
        <v>1.6321724389257048</v>
      </c>
      <c r="D366" s="253">
        <v>8.996278331073194</v>
      </c>
    </row>
    <row r="367" spans="1:4" ht="27.75" customHeight="1">
      <c r="A367" s="252" t="s">
        <v>6630</v>
      </c>
      <c r="B367" s="252" t="s">
        <v>6631</v>
      </c>
      <c r="C367" s="253">
        <v>0.81407139564554609</v>
      </c>
      <c r="D367" s="253">
        <v>5.2437099513162888E-3</v>
      </c>
    </row>
    <row r="368" spans="1:4" ht="27.75" customHeight="1">
      <c r="A368" s="252" t="s">
        <v>6630</v>
      </c>
      <c r="B368" s="252" t="s">
        <v>6631</v>
      </c>
      <c r="C368" s="253">
        <v>0.51509702466725971</v>
      </c>
      <c r="D368" s="253">
        <v>-1.0264494239733413E-2</v>
      </c>
    </row>
    <row r="369" spans="1:4" ht="27.75" customHeight="1">
      <c r="A369" s="252" t="s">
        <v>6632</v>
      </c>
      <c r="B369" s="252" t="s">
        <v>6633</v>
      </c>
      <c r="C369" s="253">
        <v>0</v>
      </c>
      <c r="D369" s="253">
        <v>0</v>
      </c>
    </row>
    <row r="370" spans="1:4" ht="27.75" customHeight="1">
      <c r="A370" s="252" t="s">
        <v>6634</v>
      </c>
      <c r="B370" s="252" t="s">
        <v>6633</v>
      </c>
      <c r="C370" s="253">
        <v>0.13088737313566379</v>
      </c>
      <c r="D370" s="253">
        <v>8.6554903919893733E-3</v>
      </c>
    </row>
    <row r="371" spans="1:4" ht="27.75" customHeight="1">
      <c r="A371" s="252" t="s">
        <v>6635</v>
      </c>
      <c r="B371" s="252" t="s">
        <v>6636</v>
      </c>
      <c r="C371" s="253">
        <v>0.15227189317580941</v>
      </c>
      <c r="D371" s="253">
        <v>10.454140183899716</v>
      </c>
    </row>
    <row r="372" spans="1:4" ht="27.75" customHeight="1">
      <c r="A372" s="252" t="s">
        <v>6637</v>
      </c>
      <c r="B372" s="252" t="s">
        <v>6638</v>
      </c>
      <c r="C372" s="253">
        <v>2.0697797649332719</v>
      </c>
      <c r="D372" s="253">
        <v>15.264543790273596</v>
      </c>
    </row>
    <row r="373" spans="1:4" ht="27.75" customHeight="1">
      <c r="A373" s="252" t="s">
        <v>6639</v>
      </c>
      <c r="B373" s="252" t="s">
        <v>6640</v>
      </c>
      <c r="C373" s="253">
        <v>1.4142916354501009</v>
      </c>
      <c r="D373" s="253">
        <v>3.5363372103498572</v>
      </c>
    </row>
    <row r="374" spans="1:4" ht="27.75" customHeight="1">
      <c r="A374" s="252" t="s">
        <v>6641</v>
      </c>
      <c r="B374" s="252" t="s">
        <v>6642</v>
      </c>
      <c r="C374" s="253">
        <v>0</v>
      </c>
      <c r="D374" s="253">
        <v>0</v>
      </c>
    </row>
    <row r="375" spans="1:4" ht="27.75" customHeight="1">
      <c r="A375" s="252" t="s">
        <v>6643</v>
      </c>
      <c r="B375" s="252" t="s">
        <v>6644</v>
      </c>
      <c r="C375" s="253">
        <v>0</v>
      </c>
      <c r="D375" s="253">
        <v>0</v>
      </c>
    </row>
    <row r="376" spans="1:4" ht="27.75" customHeight="1">
      <c r="A376" s="252" t="s">
        <v>6645</v>
      </c>
      <c r="B376" s="252" t="s">
        <v>6646</v>
      </c>
      <c r="C376" s="253">
        <v>0.53449520107495707</v>
      </c>
      <c r="D376" s="253">
        <v>2.0493131131373143</v>
      </c>
    </row>
    <row r="377" spans="1:4" ht="27.75" customHeight="1">
      <c r="A377" s="252" t="s">
        <v>6647</v>
      </c>
      <c r="B377" s="252" t="s">
        <v>6648</v>
      </c>
      <c r="C377" s="253">
        <v>0.72550227551867397</v>
      </c>
      <c r="D377" s="253">
        <v>1.825761317481911E-3</v>
      </c>
    </row>
    <row r="378" spans="1:4" ht="27.75" customHeight="1">
      <c r="A378" s="252" t="s">
        <v>6649</v>
      </c>
      <c r="B378" s="252" t="s">
        <v>6648</v>
      </c>
      <c r="C378" s="253">
        <v>0.72550227551867397</v>
      </c>
      <c r="D378" s="253">
        <v>1.825761317481911E-3</v>
      </c>
    </row>
    <row r="379" spans="1:4" ht="27.75" customHeight="1">
      <c r="A379" s="252" t="s">
        <v>6650</v>
      </c>
      <c r="B379" s="252" t="s">
        <v>6651</v>
      </c>
      <c r="C379" s="253">
        <v>0.1077764073000653</v>
      </c>
      <c r="D379" s="253">
        <v>0.83709725323343787</v>
      </c>
    </row>
    <row r="380" spans="1:4" ht="27.75" customHeight="1">
      <c r="A380" s="252" t="s">
        <v>6652</v>
      </c>
      <c r="B380" s="252" t="s">
        <v>6653</v>
      </c>
      <c r="C380" s="253">
        <v>0.52598225017352795</v>
      </c>
      <c r="D380" s="253">
        <v>1.0975192926823709</v>
      </c>
    </row>
    <row r="381" spans="1:4" ht="27.75" customHeight="1">
      <c r="A381" s="252" t="s">
        <v>6654</v>
      </c>
      <c r="B381" s="252" t="s">
        <v>6655</v>
      </c>
      <c r="C381" s="253">
        <v>0.1407032200108792</v>
      </c>
      <c r="D381" s="253">
        <v>4.2334218504861303</v>
      </c>
    </row>
    <row r="382" spans="1:4" ht="27.75" customHeight="1">
      <c r="A382" s="252" t="s">
        <v>6656</v>
      </c>
      <c r="B382" s="252" t="s">
        <v>6657</v>
      </c>
      <c r="C382" s="253">
        <v>2.6795808872559799</v>
      </c>
      <c r="D382" s="253">
        <v>0.26641606781473248</v>
      </c>
    </row>
    <row r="383" spans="1:4" ht="27.75" customHeight="1">
      <c r="A383" s="252" t="s">
        <v>6658</v>
      </c>
      <c r="B383" s="252" t="s">
        <v>6659</v>
      </c>
      <c r="C383" s="253">
        <v>1.4318140358190434</v>
      </c>
      <c r="D383" s="253">
        <v>9.5290117315630116</v>
      </c>
    </row>
    <row r="384" spans="1:4" ht="27.75" customHeight="1">
      <c r="A384" s="252" t="s">
        <v>6660</v>
      </c>
      <c r="B384" s="252" t="s">
        <v>6661</v>
      </c>
      <c r="C384" s="253">
        <v>0.116131521951631</v>
      </c>
      <c r="D384" s="253">
        <v>5.5382328676270092</v>
      </c>
    </row>
    <row r="385" spans="1:4" ht="27.75" customHeight="1">
      <c r="A385" s="252" t="s">
        <v>6662</v>
      </c>
      <c r="B385" s="252" t="s">
        <v>6661</v>
      </c>
      <c r="C385" s="253">
        <v>0.117785338703759</v>
      </c>
      <c r="D385" s="253">
        <v>5.5806221812111438</v>
      </c>
    </row>
    <row r="386" spans="1:4" ht="27.75" customHeight="1">
      <c r="A386" s="252" t="s">
        <v>6663</v>
      </c>
      <c r="B386" s="252" t="s">
        <v>6664</v>
      </c>
      <c r="C386" s="253">
        <v>0.2306018472588314</v>
      </c>
      <c r="D386" s="253">
        <v>0.79235687582185399</v>
      </c>
    </row>
    <row r="387" spans="1:4" ht="27.75" customHeight="1">
      <c r="A387" s="252" t="s">
        <v>6665</v>
      </c>
      <c r="B387" s="252" t="s">
        <v>6664</v>
      </c>
      <c r="C387" s="253">
        <v>0.23310024897302067</v>
      </c>
      <c r="D387" s="253">
        <v>2.0740808319025654</v>
      </c>
    </row>
    <row r="388" spans="1:4" ht="27.75" customHeight="1">
      <c r="A388" s="252" t="s">
        <v>6666</v>
      </c>
      <c r="B388" s="252" t="s">
        <v>6667</v>
      </c>
      <c r="C388" s="253">
        <v>0.65923771016454802</v>
      </c>
      <c r="D388" s="253">
        <v>1.5200009299018635</v>
      </c>
    </row>
    <row r="389" spans="1:4" ht="27.75" customHeight="1">
      <c r="A389" s="252" t="s">
        <v>6668</v>
      </c>
      <c r="B389" s="252" t="s">
        <v>6669</v>
      </c>
      <c r="C389" s="253">
        <v>0.12705395599771999</v>
      </c>
      <c r="D389" s="253">
        <v>4.9534998619001458</v>
      </c>
    </row>
    <row r="390" spans="1:4" ht="27.75" customHeight="1">
      <c r="A390" s="252" t="s">
        <v>6670</v>
      </c>
      <c r="B390" s="252" t="s">
        <v>6671</v>
      </c>
      <c r="C390" s="253">
        <v>0</v>
      </c>
      <c r="D390" s="253">
        <v>0</v>
      </c>
    </row>
    <row r="391" spans="1:4" ht="27.75" customHeight="1">
      <c r="A391" s="252" t="s">
        <v>6670</v>
      </c>
      <c r="B391" s="252" t="s">
        <v>6671</v>
      </c>
      <c r="C391" s="253">
        <v>0</v>
      </c>
      <c r="D391" s="253">
        <v>0</v>
      </c>
    </row>
    <row r="392" spans="1:4" ht="27.75" customHeight="1">
      <c r="A392" s="252" t="s">
        <v>1824</v>
      </c>
      <c r="B392" s="252" t="s">
        <v>6672</v>
      </c>
      <c r="C392" s="253">
        <v>0</v>
      </c>
      <c r="D392" s="253">
        <v>0</v>
      </c>
    </row>
    <row r="393" spans="1:4" ht="27.75" customHeight="1">
      <c r="A393" s="252" t="s">
        <v>1824</v>
      </c>
      <c r="B393" s="252" t="s">
        <v>6672</v>
      </c>
      <c r="C393" s="253">
        <v>0</v>
      </c>
      <c r="D393" s="253">
        <v>0</v>
      </c>
    </row>
    <row r="394" spans="1:4" ht="27.75" customHeight="1">
      <c r="A394" s="252" t="s">
        <v>6673</v>
      </c>
      <c r="B394" s="252" t="s">
        <v>6674</v>
      </c>
      <c r="C394" s="253">
        <v>0.24531262183885968</v>
      </c>
      <c r="D394" s="253">
        <v>0.54843800769332263</v>
      </c>
    </row>
    <row r="395" spans="1:4" ht="27.75" customHeight="1">
      <c r="A395" s="252" t="s">
        <v>6675</v>
      </c>
      <c r="B395" s="252" t="s">
        <v>6676</v>
      </c>
      <c r="C395" s="253">
        <v>0.8540901683624269</v>
      </c>
      <c r="D395" s="253">
        <v>6.5301876292219951</v>
      </c>
    </row>
    <row r="396" spans="1:4" ht="27.75" customHeight="1">
      <c r="A396" s="252" t="s">
        <v>6677</v>
      </c>
      <c r="B396" s="252" t="s">
        <v>6678</v>
      </c>
      <c r="C396" s="253">
        <v>1.8764473194917604</v>
      </c>
      <c r="D396" s="253">
        <v>5.3645095147275192</v>
      </c>
    </row>
    <row r="397" spans="1:4" ht="27.75" customHeight="1">
      <c r="A397" s="252" t="s">
        <v>6679</v>
      </c>
      <c r="B397" s="252" t="s">
        <v>6680</v>
      </c>
      <c r="C397" s="253">
        <v>1.7337864043287601E-3</v>
      </c>
      <c r="D397" s="253">
        <v>1.3693000830099536E-2</v>
      </c>
    </row>
    <row r="398" spans="1:4" ht="27.75" customHeight="1">
      <c r="A398" s="252" t="s">
        <v>6681</v>
      </c>
      <c r="B398" s="252" t="s">
        <v>6682</v>
      </c>
      <c r="C398" s="253">
        <v>0.11648045070295421</v>
      </c>
      <c r="D398" s="253">
        <v>0.56649381918315211</v>
      </c>
    </row>
    <row r="399" spans="1:4" ht="27.75" customHeight="1">
      <c r="A399" s="252" t="s">
        <v>6683</v>
      </c>
      <c r="B399" s="252" t="s">
        <v>6684</v>
      </c>
      <c r="C399" s="253">
        <v>1.9869445389017408</v>
      </c>
      <c r="D399" s="253">
        <v>7.2330491467537357</v>
      </c>
    </row>
    <row r="400" spans="1:4" ht="27.75" customHeight="1">
      <c r="A400" s="252" t="s">
        <v>3247</v>
      </c>
      <c r="B400" s="252" t="s">
        <v>6685</v>
      </c>
      <c r="C400" s="253">
        <v>0</v>
      </c>
      <c r="D400" s="253">
        <v>0</v>
      </c>
    </row>
    <row r="401" spans="1:4" ht="27.75" customHeight="1">
      <c r="A401" s="252" t="s">
        <v>6686</v>
      </c>
      <c r="B401" s="252" t="s">
        <v>6687</v>
      </c>
      <c r="C401" s="253">
        <v>0.62521391015347505</v>
      </c>
      <c r="D401" s="253">
        <v>1.9055938857587378</v>
      </c>
    </row>
    <row r="402" spans="1:4" ht="27.75" customHeight="1">
      <c r="A402" s="252" t="s">
        <v>6688</v>
      </c>
      <c r="B402" s="252" t="s">
        <v>6689</v>
      </c>
      <c r="C402" s="253">
        <v>1.9834286533397829</v>
      </c>
      <c r="D402" s="253">
        <v>18.584005461127621</v>
      </c>
    </row>
    <row r="403" spans="1:4" ht="27.75" customHeight="1">
      <c r="A403" s="252" t="s">
        <v>6690</v>
      </c>
      <c r="B403" s="252" t="s">
        <v>6691</v>
      </c>
      <c r="C403" s="253">
        <v>0.44330728696578503</v>
      </c>
      <c r="D403" s="253">
        <v>11.560451738795818</v>
      </c>
    </row>
    <row r="404" spans="1:4" ht="27.75" customHeight="1">
      <c r="A404" s="252" t="s">
        <v>6692</v>
      </c>
      <c r="B404" s="252" t="s">
        <v>6693</v>
      </c>
      <c r="C404" s="253">
        <v>0.1117226204909904</v>
      </c>
      <c r="D404" s="253">
        <v>3.8358506155028866</v>
      </c>
    </row>
    <row r="405" spans="1:4" ht="27.75" customHeight="1">
      <c r="A405" s="252" t="s">
        <v>6694</v>
      </c>
      <c r="B405" s="252" t="s">
        <v>6693</v>
      </c>
      <c r="C405" s="253">
        <v>1.41788734506866</v>
      </c>
      <c r="D405" s="253">
        <v>4.7529231002117385</v>
      </c>
    </row>
    <row r="406" spans="1:4" ht="27.75" customHeight="1">
      <c r="A406" s="252" t="s">
        <v>6695</v>
      </c>
      <c r="B406" s="252" t="s">
        <v>6696</v>
      </c>
      <c r="C406" s="253">
        <v>1.4178139016882279</v>
      </c>
      <c r="D406" s="253">
        <v>4.7528766239974916</v>
      </c>
    </row>
    <row r="407" spans="1:4" ht="27.75" customHeight="1">
      <c r="A407" s="252" t="s">
        <v>6697</v>
      </c>
      <c r="B407" s="252" t="s">
        <v>6698</v>
      </c>
      <c r="C407" s="253">
        <v>1.9081053806267061E-2</v>
      </c>
      <c r="D407" s="253">
        <v>6.6290087093414607E-2</v>
      </c>
    </row>
    <row r="408" spans="1:4" ht="27.75" customHeight="1">
      <c r="A408" s="252" t="s">
        <v>6699</v>
      </c>
      <c r="B408" s="252" t="s">
        <v>6700</v>
      </c>
      <c r="C408" s="253">
        <v>0.22885452067157558</v>
      </c>
      <c r="D408" s="253">
        <v>3.0566391985099841</v>
      </c>
    </row>
    <row r="409" spans="1:4" ht="27.75" customHeight="1">
      <c r="A409" s="252" t="s">
        <v>6701</v>
      </c>
      <c r="B409" s="252" t="s">
        <v>6702</v>
      </c>
      <c r="C409" s="253">
        <v>0.76863563203885399</v>
      </c>
      <c r="D409" s="253">
        <v>2.7318957230670087</v>
      </c>
    </row>
    <row r="410" spans="1:4" ht="27.75" customHeight="1">
      <c r="A410" s="252" t="s">
        <v>6703</v>
      </c>
      <c r="B410" s="252" t="s">
        <v>6702</v>
      </c>
      <c r="C410" s="253">
        <v>0.76855079584371899</v>
      </c>
      <c r="D410" s="253">
        <v>2.73822778226402</v>
      </c>
    </row>
    <row r="411" spans="1:4" ht="27.75" customHeight="1">
      <c r="A411" s="252" t="s">
        <v>6704</v>
      </c>
      <c r="B411" s="252" t="s">
        <v>6705</v>
      </c>
      <c r="C411" s="253">
        <v>1.2305158280208142</v>
      </c>
      <c r="D411" s="253">
        <v>13.918638587507548</v>
      </c>
    </row>
    <row r="412" spans="1:4" ht="27.75" customHeight="1">
      <c r="A412" s="252" t="s">
        <v>6706</v>
      </c>
      <c r="B412" s="252" t="s">
        <v>6707</v>
      </c>
      <c r="C412" s="253">
        <v>0.44680159674311992</v>
      </c>
      <c r="D412" s="253">
        <v>6.0761180844442473</v>
      </c>
    </row>
    <row r="413" spans="1:4" ht="27.75" customHeight="1">
      <c r="A413" s="252" t="s">
        <v>6708</v>
      </c>
      <c r="B413" s="252" t="s">
        <v>6319</v>
      </c>
      <c r="C413" s="253">
        <v>1.0907756585337767</v>
      </c>
      <c r="D413" s="253">
        <v>2.1010208033889262</v>
      </c>
    </row>
    <row r="414" spans="1:4" ht="27.75" customHeight="1">
      <c r="A414" s="252" t="s">
        <v>6709</v>
      </c>
      <c r="B414" s="252" t="s">
        <v>6319</v>
      </c>
      <c r="C414" s="253">
        <v>1.0907756585337767</v>
      </c>
      <c r="D414" s="253">
        <v>2.1010208033889262</v>
      </c>
    </row>
    <row r="415" spans="1:4" ht="27.75" customHeight="1">
      <c r="A415" s="252" t="s">
        <v>6710</v>
      </c>
      <c r="B415" s="252" t="s">
        <v>6319</v>
      </c>
      <c r="C415" s="253">
        <v>1.0907756585337767</v>
      </c>
      <c r="D415" s="253">
        <v>2.1010208033889262</v>
      </c>
    </row>
    <row r="416" spans="1:4" ht="27.75" customHeight="1">
      <c r="A416" s="252" t="s">
        <v>6711</v>
      </c>
      <c r="B416" s="252" t="s">
        <v>6712</v>
      </c>
      <c r="C416" s="253">
        <v>0.837987422165555</v>
      </c>
      <c r="D416" s="253">
        <v>5.7641590678367054</v>
      </c>
    </row>
    <row r="417" spans="1:4" ht="27.75" customHeight="1">
      <c r="A417" s="252" t="s">
        <v>6713</v>
      </c>
      <c r="B417" s="252" t="s">
        <v>6714</v>
      </c>
      <c r="C417" s="253">
        <v>2.2286015948228801</v>
      </c>
      <c r="D417" s="253">
        <v>21.823429181265766</v>
      </c>
    </row>
    <row r="418" spans="1:4" ht="27.75" customHeight="1">
      <c r="A418" s="252" t="s">
        <v>6715</v>
      </c>
      <c r="B418" s="252" t="s">
        <v>6716</v>
      </c>
      <c r="C418" s="253">
        <v>4.0316396365167702</v>
      </c>
      <c r="D418" s="253">
        <v>3.8058126688458138</v>
      </c>
    </row>
    <row r="419" spans="1:4" ht="27.75" customHeight="1">
      <c r="A419" s="252" t="s">
        <v>6717</v>
      </c>
      <c r="B419" s="252" t="s">
        <v>6718</v>
      </c>
      <c r="C419" s="253">
        <v>1.8834247757936171</v>
      </c>
      <c r="D419" s="253">
        <v>2.021003835967623</v>
      </c>
    </row>
    <row r="420" spans="1:4" ht="27.75" customHeight="1">
      <c r="A420" s="252" t="s">
        <v>6719</v>
      </c>
      <c r="B420" s="252" t="s">
        <v>6718</v>
      </c>
      <c r="C420" s="253">
        <v>1.8834247757936171</v>
      </c>
      <c r="D420" s="253">
        <v>2.021003835967623</v>
      </c>
    </row>
    <row r="421" spans="1:4" ht="27.75" customHeight="1">
      <c r="A421" s="252" t="s">
        <v>6720</v>
      </c>
      <c r="B421" s="252" t="s">
        <v>6721</v>
      </c>
      <c r="C421" s="253">
        <v>-2.6133277100186649E-3</v>
      </c>
      <c r="D421" s="253">
        <v>-2.3478600367309244E-2</v>
      </c>
    </row>
    <row r="422" spans="1:4" ht="27.75" customHeight="1">
      <c r="A422" s="252" t="s">
        <v>6720</v>
      </c>
      <c r="B422" s="252" t="s">
        <v>6721</v>
      </c>
      <c r="C422" s="253">
        <v>-0.1613907271851221</v>
      </c>
      <c r="D422" s="253">
        <v>-3.9830415565838717E-2</v>
      </c>
    </row>
    <row r="423" spans="1:4" ht="27.75" customHeight="1">
      <c r="A423" s="252" t="s">
        <v>6722</v>
      </c>
      <c r="B423" s="252" t="s">
        <v>6721</v>
      </c>
      <c r="C423" s="253">
        <v>-2.6144132965076577E-3</v>
      </c>
      <c r="D423" s="253">
        <v>-2.3488785369641389E-2</v>
      </c>
    </row>
    <row r="424" spans="1:4" ht="27.75" customHeight="1">
      <c r="A424" s="252" t="s">
        <v>6722</v>
      </c>
      <c r="B424" s="252" t="s">
        <v>6721</v>
      </c>
      <c r="C424" s="253">
        <v>-0.16146358410785691</v>
      </c>
      <c r="D424" s="253">
        <v>-3.984961727508024E-2</v>
      </c>
    </row>
    <row r="425" spans="1:4" ht="27.75" customHeight="1">
      <c r="A425" s="252" t="s">
        <v>6723</v>
      </c>
      <c r="B425" s="252" t="s">
        <v>6724</v>
      </c>
      <c r="C425" s="253">
        <v>0.17583729702878442</v>
      </c>
      <c r="D425" s="253">
        <v>11.936037741205967</v>
      </c>
    </row>
    <row r="426" spans="1:4" ht="27.75" customHeight="1">
      <c r="A426" s="252" t="s">
        <v>6725</v>
      </c>
      <c r="B426" s="252" t="s">
        <v>6726</v>
      </c>
      <c r="C426" s="253">
        <v>0</v>
      </c>
      <c r="D426" s="253">
        <v>0</v>
      </c>
    </row>
    <row r="427" spans="1:4" ht="27.75" customHeight="1">
      <c r="A427" s="252" t="s">
        <v>6725</v>
      </c>
      <c r="B427" s="252" t="s">
        <v>6726</v>
      </c>
      <c r="C427" s="253">
        <v>0</v>
      </c>
      <c r="D427" s="253">
        <v>0</v>
      </c>
    </row>
    <row r="428" spans="1:4" ht="27.75" customHeight="1">
      <c r="A428" s="252" t="s">
        <v>6727</v>
      </c>
      <c r="B428" s="252" t="s">
        <v>6726</v>
      </c>
      <c r="C428" s="253">
        <v>0.1585250164193252</v>
      </c>
      <c r="D428" s="253">
        <v>12.547596218567474</v>
      </c>
    </row>
    <row r="429" spans="1:4" ht="27.75" customHeight="1">
      <c r="A429" s="252" t="s">
        <v>6728</v>
      </c>
      <c r="B429" s="252" t="s">
        <v>6729</v>
      </c>
      <c r="C429" s="253">
        <v>0.73433042074091803</v>
      </c>
      <c r="D429" s="253">
        <v>9.6165903993530648</v>
      </c>
    </row>
    <row r="430" spans="1:4" ht="27.75" customHeight="1">
      <c r="A430" s="252" t="s">
        <v>1908</v>
      </c>
      <c r="B430" s="252" t="s">
        <v>6730</v>
      </c>
      <c r="C430" s="253">
        <v>5.0885531514826292</v>
      </c>
      <c r="D430" s="253">
        <v>0.1360218228925989</v>
      </c>
    </row>
    <row r="431" spans="1:4" ht="27.75" customHeight="1">
      <c r="A431" s="252" t="s">
        <v>6731</v>
      </c>
      <c r="B431" s="252" t="s">
        <v>6730</v>
      </c>
      <c r="C431" s="253">
        <v>2.978398443809664</v>
      </c>
      <c r="D431" s="253">
        <v>0.28749923513137476</v>
      </c>
    </row>
    <row r="432" spans="1:4" ht="27.75" customHeight="1">
      <c r="A432" s="252" t="s">
        <v>6732</v>
      </c>
      <c r="B432" s="252" t="s">
        <v>6733</v>
      </c>
      <c r="C432" s="253">
        <v>2.4068077991689725</v>
      </c>
      <c r="D432" s="253">
        <v>1.4173877797613756</v>
      </c>
    </row>
    <row r="433" spans="1:4" ht="27.75" customHeight="1">
      <c r="A433" s="252" t="s">
        <v>6734</v>
      </c>
      <c r="B433" s="252" t="s">
        <v>6733</v>
      </c>
      <c r="C433" s="253">
        <v>2.4068077991689725</v>
      </c>
      <c r="D433" s="253">
        <v>1.4173877797613756</v>
      </c>
    </row>
    <row r="434" spans="1:4" ht="27.75" customHeight="1">
      <c r="A434" s="252" t="s">
        <v>6735</v>
      </c>
      <c r="B434" s="252" t="s">
        <v>6736</v>
      </c>
      <c r="C434" s="253">
        <v>0</v>
      </c>
      <c r="D434" s="253">
        <v>0</v>
      </c>
    </row>
    <row r="435" spans="1:4" ht="27.75" customHeight="1">
      <c r="A435" s="252" t="s">
        <v>6737</v>
      </c>
      <c r="B435" s="252" t="s">
        <v>6738</v>
      </c>
      <c r="C435" s="253">
        <v>0.511723285954649</v>
      </c>
      <c r="D435" s="253">
        <v>4.8382312259812341</v>
      </c>
    </row>
    <row r="436" spans="1:4" ht="27.75" customHeight="1">
      <c r="A436" s="252" t="s">
        <v>6739</v>
      </c>
      <c r="B436" s="252" t="s">
        <v>6738</v>
      </c>
      <c r="C436" s="253">
        <v>0.55902539899653902</v>
      </c>
      <c r="D436" s="253">
        <v>4.8748204865536975</v>
      </c>
    </row>
    <row r="437" spans="1:4" ht="27.75" customHeight="1">
      <c r="A437" s="252" t="s">
        <v>6740</v>
      </c>
      <c r="B437" s="252" t="s">
        <v>6741</v>
      </c>
      <c r="C437" s="253">
        <v>0.42541605404334099</v>
      </c>
      <c r="D437" s="253">
        <v>17.127853206904966</v>
      </c>
    </row>
    <row r="438" spans="1:4" ht="27.75" customHeight="1">
      <c r="A438" s="252" t="s">
        <v>6742</v>
      </c>
      <c r="B438" s="252" t="s">
        <v>6743</v>
      </c>
      <c r="C438" s="253">
        <v>-4.1239748680639364E-2</v>
      </c>
      <c r="D438" s="253">
        <v>5.5690792399279792</v>
      </c>
    </row>
    <row r="439" spans="1:4" ht="27.75" customHeight="1">
      <c r="A439" s="252" t="s">
        <v>1940</v>
      </c>
      <c r="B439" s="252" t="s">
        <v>6744</v>
      </c>
      <c r="C439" s="253">
        <v>0.55829475287824804</v>
      </c>
      <c r="D439" s="253">
        <v>3.3330307574779452</v>
      </c>
    </row>
    <row r="440" spans="1:4" ht="27.75" customHeight="1">
      <c r="A440" s="252" t="s">
        <v>1942</v>
      </c>
      <c r="B440" s="252" t="s">
        <v>6745</v>
      </c>
      <c r="C440" s="253">
        <v>8.2885819093928124</v>
      </c>
      <c r="D440" s="253">
        <v>2.2495397921347493</v>
      </c>
    </row>
    <row r="441" spans="1:4" ht="27.75" customHeight="1">
      <c r="A441" s="252" t="s">
        <v>6746</v>
      </c>
      <c r="B441" s="252" t="s">
        <v>6747</v>
      </c>
      <c r="C441" s="253">
        <v>1.3115487282578233</v>
      </c>
      <c r="D441" s="253">
        <v>5.6396680186707915</v>
      </c>
    </row>
    <row r="442" spans="1:4" ht="27.75" customHeight="1">
      <c r="A442" s="252" t="s">
        <v>6748</v>
      </c>
      <c r="B442" s="252" t="s">
        <v>6749</v>
      </c>
      <c r="C442" s="253">
        <v>0.43979666811437401</v>
      </c>
      <c r="D442" s="253">
        <v>9.6392673130209108</v>
      </c>
    </row>
    <row r="443" spans="1:4" ht="27.75" customHeight="1">
      <c r="A443" s="252" t="s">
        <v>6750</v>
      </c>
      <c r="B443" s="252" t="s">
        <v>6751</v>
      </c>
      <c r="C443" s="253">
        <v>-2.1869948565229128E-2</v>
      </c>
      <c r="D443" s="253">
        <v>0.17008789406383013</v>
      </c>
    </row>
    <row r="444" spans="1:4" ht="27.75" customHeight="1">
      <c r="A444" s="252" t="s">
        <v>6752</v>
      </c>
      <c r="B444" s="252" t="s">
        <v>6753</v>
      </c>
      <c r="C444" s="253">
        <v>0.45404363746498444</v>
      </c>
      <c r="D444" s="253">
        <v>3.2952986054600801</v>
      </c>
    </row>
    <row r="445" spans="1:4" ht="27.75" customHeight="1">
      <c r="A445" s="252" t="s">
        <v>6754</v>
      </c>
      <c r="B445" s="252" t="s">
        <v>6755</v>
      </c>
      <c r="C445" s="253">
        <v>0.26911732828194002</v>
      </c>
      <c r="D445" s="253">
        <v>2.1812784435189743</v>
      </c>
    </row>
    <row r="446" spans="1:4" ht="27.75" customHeight="1">
      <c r="A446" s="252" t="s">
        <v>1993</v>
      </c>
      <c r="B446" s="252" t="s">
        <v>6756</v>
      </c>
      <c r="C446" s="253">
        <v>0.20699996408208898</v>
      </c>
      <c r="D446" s="253">
        <v>-2.9227467211127789</v>
      </c>
    </row>
    <row r="447" spans="1:4" ht="27.75" customHeight="1">
      <c r="A447" s="252" t="s">
        <v>6757</v>
      </c>
      <c r="B447" s="252" t="s">
        <v>6758</v>
      </c>
      <c r="C447" s="253">
        <v>3.7435555398681801</v>
      </c>
      <c r="D447" s="253">
        <v>20.649998357986643</v>
      </c>
    </row>
    <row r="448" spans="1:4" ht="27.75" customHeight="1">
      <c r="A448" s="252" t="s">
        <v>6759</v>
      </c>
      <c r="B448" s="252" t="s">
        <v>6760</v>
      </c>
      <c r="C448" s="253">
        <v>2.2502319284542609</v>
      </c>
      <c r="D448" s="253">
        <v>0.91446027161763999</v>
      </c>
    </row>
    <row r="449" spans="1:4" ht="27.75" customHeight="1">
      <c r="A449" s="252" t="s">
        <v>2005</v>
      </c>
      <c r="B449" s="252" t="s">
        <v>6761</v>
      </c>
      <c r="C449" s="253">
        <v>5.5748899980907402E-2</v>
      </c>
      <c r="D449" s="253">
        <v>11.531143848480673</v>
      </c>
    </row>
    <row r="450" spans="1:4" ht="27.75" customHeight="1">
      <c r="A450" s="252" t="s">
        <v>6762</v>
      </c>
      <c r="B450" s="252" t="s">
        <v>6763</v>
      </c>
      <c r="C450" s="253">
        <v>3.5197041295121601</v>
      </c>
      <c r="D450" s="253">
        <v>7.5515768734852138</v>
      </c>
    </row>
    <row r="451" spans="1:4" ht="27.75" customHeight="1">
      <c r="A451" s="252" t="s">
        <v>6764</v>
      </c>
      <c r="B451" s="252" t="s">
        <v>6765</v>
      </c>
      <c r="C451" s="253">
        <v>3.3282721122499994E-3</v>
      </c>
      <c r="D451" s="253">
        <v>-0.44444496680872481</v>
      </c>
    </row>
    <row r="452" spans="1:4" ht="27.75" customHeight="1">
      <c r="A452" s="252" t="s">
        <v>6766</v>
      </c>
      <c r="B452" s="252" t="s">
        <v>6765</v>
      </c>
      <c r="C452" s="253">
        <v>-1.05113329624737E-2</v>
      </c>
      <c r="D452" s="253">
        <v>0.15145371042561445</v>
      </c>
    </row>
    <row r="453" spans="1:4" ht="27.75" customHeight="1">
      <c r="A453" s="252" t="s">
        <v>6767</v>
      </c>
      <c r="B453" s="252" t="s">
        <v>6768</v>
      </c>
      <c r="C453" s="253">
        <v>-1.6026513426749399E-2</v>
      </c>
      <c r="D453" s="253">
        <v>12.748141891023185</v>
      </c>
    </row>
    <row r="454" spans="1:4" ht="27.75" customHeight="1">
      <c r="A454" s="252" t="s">
        <v>6769</v>
      </c>
      <c r="B454" s="252" t="s">
        <v>5937</v>
      </c>
      <c r="C454" s="253">
        <v>0.75019990748166399</v>
      </c>
      <c r="D454" s="253">
        <v>9.0088719469413654</v>
      </c>
    </row>
    <row r="455" spans="1:4" ht="27.75" customHeight="1">
      <c r="A455" s="252" t="s">
        <v>6770</v>
      </c>
      <c r="B455" s="252" t="s">
        <v>6771</v>
      </c>
      <c r="C455" s="253">
        <v>10.068892506130059</v>
      </c>
      <c r="D455" s="253">
        <v>2.8749121267210107</v>
      </c>
    </row>
    <row r="456" spans="1:4" ht="27.75" customHeight="1">
      <c r="A456" s="252" t="s">
        <v>6772</v>
      </c>
      <c r="B456" s="252" t="s">
        <v>6773</v>
      </c>
      <c r="C456" s="253">
        <v>3.344457197190144</v>
      </c>
      <c r="D456" s="253">
        <v>9.2432494304175936</v>
      </c>
    </row>
    <row r="457" spans="1:4" ht="27.75" customHeight="1">
      <c r="A457" s="252" t="s">
        <v>6774</v>
      </c>
      <c r="B457" s="252" t="s">
        <v>6773</v>
      </c>
      <c r="C457" s="253">
        <v>1.2016935576739538</v>
      </c>
      <c r="D457" s="253">
        <v>6.0095074194756508</v>
      </c>
    </row>
    <row r="458" spans="1:4" ht="27.75" customHeight="1">
      <c r="A458" s="252" t="s">
        <v>6775</v>
      </c>
      <c r="B458" s="252" t="s">
        <v>6776</v>
      </c>
      <c r="C458" s="253">
        <v>0.82843975099344802</v>
      </c>
      <c r="D458" s="253">
        <v>-1.390034657923378E-2</v>
      </c>
    </row>
    <row r="459" spans="1:4" ht="27.75" customHeight="1">
      <c r="A459" s="252" t="s">
        <v>6777</v>
      </c>
      <c r="B459" s="252" t="s">
        <v>6778</v>
      </c>
      <c r="C459" s="253">
        <v>1.6176044302763808</v>
      </c>
      <c r="D459" s="253">
        <v>13.58682151010586</v>
      </c>
    </row>
    <row r="460" spans="1:4" ht="27.75" customHeight="1">
      <c r="A460" s="252" t="s">
        <v>6779</v>
      </c>
      <c r="B460" s="252" t="s">
        <v>6780</v>
      </c>
      <c r="C460" s="253">
        <v>0.50102613179032685</v>
      </c>
      <c r="D460" s="253">
        <v>8.8496270090235409</v>
      </c>
    </row>
    <row r="461" spans="1:4" ht="27.75" customHeight="1">
      <c r="A461" s="252" t="s">
        <v>6781</v>
      </c>
      <c r="B461" s="252" t="s">
        <v>6782</v>
      </c>
      <c r="C461" s="253">
        <v>3.595134615760423E-2</v>
      </c>
      <c r="D461" s="253">
        <v>3.2849624380910081</v>
      </c>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4"/>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WPD South Wales Area (GSP Group _K)"</f>
        <v>Southern Electric Power Distribution plc - Effective from 1 April 2020 - Final Nodal/Zonal charges in WPD South Wales Area (GSP Group _K)</v>
      </c>
      <c r="B2" s="394"/>
      <c r="C2" s="394"/>
      <c r="D2" s="419"/>
    </row>
    <row r="3" spans="1:7" ht="60.75" customHeight="1">
      <c r="A3" s="21" t="s">
        <v>484</v>
      </c>
      <c r="B3" s="21" t="s">
        <v>51</v>
      </c>
      <c r="C3" s="21" t="s">
        <v>455</v>
      </c>
      <c r="D3" s="21" t="s">
        <v>456</v>
      </c>
    </row>
    <row r="4" spans="1:7" ht="21.75" customHeight="1">
      <c r="A4" s="7" t="s">
        <v>6784</v>
      </c>
      <c r="B4" s="7">
        <v>0</v>
      </c>
      <c r="C4" s="7">
        <v>0</v>
      </c>
      <c r="D4" s="7">
        <v>0.2768141462969036</v>
      </c>
    </row>
    <row r="5" spans="1:7" ht="21.75" customHeight="1">
      <c r="A5" s="7" t="s">
        <v>6785</v>
      </c>
      <c r="B5" s="7">
        <v>0</v>
      </c>
      <c r="C5" s="7">
        <v>0.68087335703442409</v>
      </c>
      <c r="D5" s="7">
        <v>3.5627243808293727</v>
      </c>
    </row>
    <row r="6" spans="1:7" ht="21.75" customHeight="1">
      <c r="A6" s="7" t="s">
        <v>6786</v>
      </c>
      <c r="B6" s="7" t="s">
        <v>6787</v>
      </c>
      <c r="C6" s="7">
        <v>0</v>
      </c>
      <c r="D6" s="7">
        <v>0.38113567042572721</v>
      </c>
    </row>
    <row r="7" spans="1:7" ht="21.75" customHeight="1">
      <c r="A7" s="7" t="s">
        <v>6787</v>
      </c>
      <c r="B7" s="7">
        <v>0</v>
      </c>
      <c r="C7" s="7">
        <v>0</v>
      </c>
      <c r="D7" s="7">
        <v>0.38054318621901612</v>
      </c>
    </row>
    <row r="8" spans="1:7" ht="21.75" customHeight="1">
      <c r="A8" s="7" t="s">
        <v>6788</v>
      </c>
      <c r="B8" s="7" t="s">
        <v>6789</v>
      </c>
      <c r="C8" s="7">
        <v>0</v>
      </c>
      <c r="D8" s="7">
        <v>0</v>
      </c>
    </row>
    <row r="9" spans="1:7" ht="21.75" customHeight="1">
      <c r="A9" s="7" t="s">
        <v>6789</v>
      </c>
      <c r="B9" s="7">
        <v>0</v>
      </c>
      <c r="C9" s="7">
        <v>0</v>
      </c>
      <c r="D9" s="7">
        <v>0.11146795593498206</v>
      </c>
    </row>
    <row r="10" spans="1:7" ht="21.75" customHeight="1">
      <c r="A10" s="7" t="s">
        <v>6790</v>
      </c>
      <c r="B10" s="7">
        <v>0</v>
      </c>
      <c r="C10" s="7">
        <v>0.12512243795439509</v>
      </c>
      <c r="D10" s="7">
        <v>0.12278287121934983</v>
      </c>
    </row>
    <row r="11" spans="1:7" ht="21.75" customHeight="1">
      <c r="A11" s="7" t="s">
        <v>6791</v>
      </c>
      <c r="B11" s="7">
        <v>0</v>
      </c>
      <c r="C11" s="7">
        <v>-0.54704469962903357</v>
      </c>
      <c r="D11" s="7">
        <v>-1.3813790653791833E-2</v>
      </c>
    </row>
    <row r="12" spans="1:7" ht="21.75" customHeight="1">
      <c r="A12" s="7" t="s">
        <v>6792</v>
      </c>
      <c r="B12" s="7">
        <v>0</v>
      </c>
      <c r="C12" s="7">
        <v>6.4583462029658172</v>
      </c>
      <c r="D12" s="7">
        <v>0.29400747909528524</v>
      </c>
    </row>
    <row r="13" spans="1:7" ht="21.75" customHeight="1">
      <c r="A13" s="7" t="s">
        <v>6793</v>
      </c>
      <c r="B13" s="7" t="s">
        <v>6792</v>
      </c>
      <c r="C13" s="7">
        <v>7.3595041604513929</v>
      </c>
      <c r="D13" s="7">
        <v>0.4739644209903533</v>
      </c>
    </row>
    <row r="14" spans="1:7" ht="21.75" customHeight="1">
      <c r="A14" s="7" t="s">
        <v>6794</v>
      </c>
      <c r="B14" s="7">
        <v>0</v>
      </c>
      <c r="C14" s="7">
        <v>1.3943436231439679</v>
      </c>
      <c r="D14" s="7">
        <v>1.47468623821325</v>
      </c>
    </row>
    <row r="15" spans="1:7" ht="21.75" customHeight="1">
      <c r="A15" s="7" t="s">
        <v>6795</v>
      </c>
      <c r="B15" s="7">
        <v>0</v>
      </c>
      <c r="C15" s="7">
        <v>1.3177553212904878</v>
      </c>
      <c r="D15" s="7">
        <v>0.2723894978924763</v>
      </c>
    </row>
    <row r="16" spans="1:7" ht="21.75" customHeight="1">
      <c r="A16" s="7" t="s">
        <v>6796</v>
      </c>
      <c r="B16" s="7">
        <v>0</v>
      </c>
      <c r="C16" s="7">
        <v>0.49494567458658245</v>
      </c>
      <c r="D16" s="7">
        <v>0.28330029107682703</v>
      </c>
    </row>
    <row r="17" spans="1:4" ht="21.75" customHeight="1">
      <c r="A17" s="7" t="s">
        <v>6797</v>
      </c>
      <c r="B17" s="7">
        <v>0</v>
      </c>
      <c r="C17" s="7">
        <v>2.7578293863411191E-7</v>
      </c>
      <c r="D17" s="7">
        <v>2.060754913956438E-2</v>
      </c>
    </row>
    <row r="18" spans="1:4" ht="21.75" customHeight="1">
      <c r="A18" s="7" t="s">
        <v>6798</v>
      </c>
      <c r="B18" s="7">
        <v>0</v>
      </c>
      <c r="C18" s="7">
        <v>0.14499147721141148</v>
      </c>
      <c r="D18" s="7">
        <v>0.5979149644202213</v>
      </c>
    </row>
    <row r="19" spans="1:4" ht="21.75" customHeight="1">
      <c r="A19" s="7" t="s">
        <v>6799</v>
      </c>
      <c r="B19" s="7" t="s">
        <v>6800</v>
      </c>
      <c r="C19" s="7">
        <v>4.7790974436488193E-2</v>
      </c>
      <c r="D19" s="7">
        <v>0</v>
      </c>
    </row>
    <row r="20" spans="1:4" ht="21.75" customHeight="1">
      <c r="A20" s="7" t="s">
        <v>6800</v>
      </c>
      <c r="B20" s="7">
        <v>0</v>
      </c>
      <c r="C20" s="7">
        <v>0</v>
      </c>
      <c r="D20" s="7">
        <v>0</v>
      </c>
    </row>
    <row r="21" spans="1:4" ht="21.75" customHeight="1">
      <c r="A21" s="7" t="s">
        <v>6801</v>
      </c>
      <c r="B21" s="7">
        <v>0</v>
      </c>
      <c r="C21" s="7">
        <v>-2.4238089764949442E-4</v>
      </c>
      <c r="D21" s="7">
        <v>0.71063321941543323</v>
      </c>
    </row>
    <row r="22" spans="1:4" ht="21.75" customHeight="1">
      <c r="A22" s="7" t="s">
        <v>6802</v>
      </c>
      <c r="B22" s="7">
        <v>0</v>
      </c>
      <c r="C22" s="7">
        <v>0.37699716773519376</v>
      </c>
      <c r="D22" s="7">
        <v>3.7613559219242103</v>
      </c>
    </row>
    <row r="23" spans="1:4" ht="21.75" customHeight="1">
      <c r="A23" s="7" t="s">
        <v>6803</v>
      </c>
      <c r="B23" s="7">
        <v>0</v>
      </c>
      <c r="C23" s="7">
        <v>0.31133134882394603</v>
      </c>
      <c r="D23" s="7">
        <v>3.4842567697801016E-2</v>
      </c>
    </row>
    <row r="24" spans="1:4" ht="21.75" customHeight="1">
      <c r="A24" s="7" t="s">
        <v>6804</v>
      </c>
      <c r="B24" s="7">
        <v>0</v>
      </c>
      <c r="C24" s="7">
        <v>2.4931123985258896</v>
      </c>
      <c r="D24" s="7">
        <v>2.4276308847146624E-2</v>
      </c>
    </row>
    <row r="25" spans="1:4" ht="21.75" customHeight="1">
      <c r="A25" s="7" t="s">
        <v>6805</v>
      </c>
      <c r="B25" s="7">
        <v>0</v>
      </c>
      <c r="C25" s="7">
        <v>-0.80974977202692822</v>
      </c>
      <c r="D25" s="7">
        <v>0.17989839145956141</v>
      </c>
    </row>
    <row r="26" spans="1:4" ht="21.75" customHeight="1">
      <c r="A26" s="7" t="s">
        <v>6806</v>
      </c>
      <c r="B26" s="7">
        <v>0</v>
      </c>
      <c r="C26" s="7">
        <v>2.8708511724340675</v>
      </c>
      <c r="D26" s="7">
        <v>0</v>
      </c>
    </row>
    <row r="27" spans="1:4" ht="27.75" customHeight="1">
      <c r="A27" s="7" t="s">
        <v>6807</v>
      </c>
      <c r="B27" s="7">
        <v>0</v>
      </c>
      <c r="C27" s="7">
        <v>0.50556652894732823</v>
      </c>
      <c r="D27" s="7">
        <v>5.9176021065845963E-3</v>
      </c>
    </row>
    <row r="28" spans="1:4" ht="27.75" customHeight="1">
      <c r="A28" s="7" t="s">
        <v>6808</v>
      </c>
      <c r="B28" s="7">
        <v>0</v>
      </c>
      <c r="C28" s="7">
        <v>0.86557946217212722</v>
      </c>
      <c r="D28" s="7">
        <v>1.9226143501023502E-2</v>
      </c>
    </row>
    <row r="29" spans="1:4" ht="27.75" customHeight="1">
      <c r="A29" s="7" t="s">
        <v>6809</v>
      </c>
      <c r="B29" s="7">
        <v>0</v>
      </c>
      <c r="C29" s="7">
        <v>2.1484737663076303</v>
      </c>
      <c r="D29" s="7">
        <v>0.31065896754566319</v>
      </c>
    </row>
    <row r="30" spans="1:4" ht="27.75" customHeight="1">
      <c r="A30" s="7" t="s">
        <v>6810</v>
      </c>
      <c r="B30" s="7">
        <v>0</v>
      </c>
      <c r="C30" s="7">
        <v>1.5431465276396985</v>
      </c>
      <c r="D30" s="7">
        <v>0.24290965543922177</v>
      </c>
    </row>
    <row r="31" spans="1:4" ht="27.75" customHeight="1">
      <c r="A31" s="7" t="s">
        <v>6811</v>
      </c>
      <c r="B31" s="7">
        <v>0</v>
      </c>
      <c r="C31" s="7">
        <v>1.4683322312721159</v>
      </c>
      <c r="D31" s="7">
        <v>4.3418811247668589E-2</v>
      </c>
    </row>
    <row r="32" spans="1:4" ht="27.75" customHeight="1">
      <c r="A32" s="7" t="s">
        <v>6812</v>
      </c>
      <c r="B32" s="7">
        <v>0</v>
      </c>
      <c r="C32" s="7">
        <v>0.51060250848408295</v>
      </c>
      <c r="D32" s="7">
        <v>3.3482283715564436E-2</v>
      </c>
    </row>
    <row r="33" spans="1:4" ht="27.75" customHeight="1">
      <c r="A33" s="7" t="s">
        <v>6813</v>
      </c>
      <c r="B33" s="7">
        <v>0</v>
      </c>
      <c r="C33" s="7">
        <v>1.6881969012026379</v>
      </c>
      <c r="D33" s="7">
        <v>0.4389298138489125</v>
      </c>
    </row>
    <row r="34" spans="1:4" ht="27.75" customHeight="1">
      <c r="A34" s="7" t="s">
        <v>6814</v>
      </c>
      <c r="B34" s="7">
        <v>0</v>
      </c>
      <c r="C34" s="7">
        <v>1.1958602588188387</v>
      </c>
      <c r="D34" s="7">
        <v>0</v>
      </c>
    </row>
    <row r="35" spans="1:4" ht="27.75" customHeight="1">
      <c r="A35" s="7" t="s">
        <v>6815</v>
      </c>
      <c r="B35" s="7">
        <v>0</v>
      </c>
      <c r="C35" s="7">
        <v>2.2312048376403313</v>
      </c>
      <c r="D35" s="7">
        <v>0.88451391557967407</v>
      </c>
    </row>
    <row r="36" spans="1:4" ht="27.75" customHeight="1">
      <c r="A36" s="7" t="s">
        <v>6816</v>
      </c>
      <c r="B36" s="7">
        <v>0</v>
      </c>
      <c r="C36" s="7">
        <v>1.5333569599517911</v>
      </c>
      <c r="D36" s="7">
        <v>1.0748401697581618</v>
      </c>
    </row>
    <row r="37" spans="1:4" ht="27.75" customHeight="1">
      <c r="A37" s="7" t="s">
        <v>6817</v>
      </c>
      <c r="B37" s="7">
        <v>0</v>
      </c>
      <c r="C37" s="7">
        <v>2.1245739252410392</v>
      </c>
      <c r="D37" s="7">
        <v>1.2361928276305856</v>
      </c>
    </row>
    <row r="38" spans="1:4" ht="27.75" customHeight="1">
      <c r="A38" s="7" t="s">
        <v>6818</v>
      </c>
      <c r="B38" s="7">
        <v>0</v>
      </c>
      <c r="C38" s="7">
        <v>1.7125498124726237</v>
      </c>
      <c r="D38" s="7">
        <v>0.23747695064255761</v>
      </c>
    </row>
    <row r="39" spans="1:4" ht="27.75" customHeight="1">
      <c r="A39" s="7" t="s">
        <v>6819</v>
      </c>
      <c r="B39" s="7">
        <v>0</v>
      </c>
      <c r="C39" s="7">
        <v>0.69135046786604282</v>
      </c>
      <c r="D39" s="7">
        <v>0.23786501824173989</v>
      </c>
    </row>
    <row r="40" spans="1:4" ht="27.75" customHeight="1">
      <c r="A40" s="7" t="s">
        <v>6820</v>
      </c>
      <c r="B40" s="7">
        <v>0</v>
      </c>
      <c r="C40" s="7">
        <v>1.9355857759657997</v>
      </c>
      <c r="D40" s="7">
        <v>0.27942875580943177</v>
      </c>
    </row>
    <row r="41" spans="1:4" ht="27.75" customHeight="1">
      <c r="A41" s="7" t="s">
        <v>6821</v>
      </c>
      <c r="B41" s="7">
        <v>0</v>
      </c>
      <c r="C41" s="7">
        <v>2.4409956820946777</v>
      </c>
      <c r="D41" s="7">
        <v>0.18211596661394536</v>
      </c>
    </row>
    <row r="42" spans="1:4" ht="27.75" customHeight="1">
      <c r="A42" s="7" t="s">
        <v>6822</v>
      </c>
      <c r="B42" s="7">
        <v>0</v>
      </c>
      <c r="C42" s="7">
        <v>0.14745287478008573</v>
      </c>
      <c r="D42" s="7">
        <v>0</v>
      </c>
    </row>
    <row r="43" spans="1:4" ht="27.75" customHeight="1">
      <c r="A43" s="7" t="s">
        <v>6823</v>
      </c>
      <c r="B43" s="7">
        <v>0</v>
      </c>
      <c r="C43" s="7">
        <v>0.32773114978262269</v>
      </c>
      <c r="D43" s="7">
        <v>6.4455202628471622E-3</v>
      </c>
    </row>
    <row r="44" spans="1:4" ht="27.75" customHeight="1">
      <c r="A44" s="7" t="s">
        <v>6824</v>
      </c>
      <c r="B44" s="7">
        <v>0</v>
      </c>
      <c r="C44" s="7">
        <v>2.3532228255336229</v>
      </c>
      <c r="D44" s="7">
        <v>0.69200885583504179</v>
      </c>
    </row>
    <row r="45" spans="1:4" ht="27.75" customHeight="1">
      <c r="A45" s="7" t="s">
        <v>6825</v>
      </c>
      <c r="B45" s="7">
        <v>0</v>
      </c>
      <c r="C45" s="7">
        <v>3.6627628213214615E-2</v>
      </c>
      <c r="D45" s="7">
        <v>0.65769878051865316</v>
      </c>
    </row>
    <row r="46" spans="1:4" ht="27.75" customHeight="1">
      <c r="A46" s="7" t="s">
        <v>6826</v>
      </c>
      <c r="B46" s="7">
        <v>0</v>
      </c>
      <c r="C46" s="7">
        <v>3.6627619348734951E-2</v>
      </c>
      <c r="D46" s="7">
        <v>0.65769882201004259</v>
      </c>
    </row>
    <row r="47" spans="1:4" ht="27.75" customHeight="1">
      <c r="A47" s="7" t="s">
        <v>6827</v>
      </c>
      <c r="B47" s="7">
        <v>0</v>
      </c>
      <c r="C47" s="7">
        <v>0.13176021671985502</v>
      </c>
      <c r="D47" s="7">
        <v>4.8896141937195478E-2</v>
      </c>
    </row>
    <row r="48" spans="1:4" ht="27.75" customHeight="1">
      <c r="A48" s="7" t="s">
        <v>6828</v>
      </c>
      <c r="B48" s="7">
        <v>0</v>
      </c>
      <c r="C48" s="7">
        <v>1.7302058593002152</v>
      </c>
      <c r="D48" s="7">
        <v>5.7116680362775597E-2</v>
      </c>
    </row>
    <row r="49" spans="1:4" ht="27.75" customHeight="1">
      <c r="A49" s="7" t="s">
        <v>6829</v>
      </c>
      <c r="B49" s="7">
        <v>0</v>
      </c>
      <c r="C49" s="7">
        <v>4.839842815931581E-4</v>
      </c>
      <c r="D49" s="7">
        <v>0.38767885273964536</v>
      </c>
    </row>
    <row r="50" spans="1:4" ht="27.75" customHeight="1">
      <c r="A50" s="7" t="s">
        <v>6830</v>
      </c>
      <c r="B50" s="7">
        <v>0</v>
      </c>
      <c r="C50" s="7">
        <v>0.32460740959161249</v>
      </c>
      <c r="D50" s="7">
        <v>3.1050869564219249E-2</v>
      </c>
    </row>
    <row r="51" spans="1:4" ht="27.75" customHeight="1">
      <c r="A51" s="7" t="s">
        <v>6831</v>
      </c>
      <c r="B51" s="7">
        <v>0</v>
      </c>
      <c r="C51" s="7">
        <v>3.5032007562266224E-2</v>
      </c>
      <c r="D51" s="7">
        <v>0</v>
      </c>
    </row>
    <row r="52" spans="1:4" ht="27.75" customHeight="1">
      <c r="A52" s="7" t="s">
        <v>6832</v>
      </c>
      <c r="B52" s="7">
        <v>0</v>
      </c>
      <c r="C52" s="7">
        <v>3.5032647182047516E-2</v>
      </c>
      <c r="D52" s="7">
        <v>0</v>
      </c>
    </row>
    <row r="53" spans="1:4" ht="27.75" customHeight="1">
      <c r="A53" s="7" t="s">
        <v>6833</v>
      </c>
      <c r="B53" s="7">
        <v>0</v>
      </c>
      <c r="C53" s="7">
        <v>0</v>
      </c>
      <c r="D53" s="7">
        <v>0</v>
      </c>
    </row>
    <row r="54" spans="1:4" ht="27.75" customHeight="1">
      <c r="A54" s="7" t="s">
        <v>6834</v>
      </c>
      <c r="B54" s="7">
        <v>0</v>
      </c>
      <c r="C54" s="7">
        <v>0.38538893498385568</v>
      </c>
      <c r="D54" s="7">
        <v>0.6542661694561569</v>
      </c>
    </row>
    <row r="55" spans="1:4" ht="27.75" customHeight="1">
      <c r="A55" s="7" t="s">
        <v>6835</v>
      </c>
      <c r="B55" s="7">
        <v>0</v>
      </c>
      <c r="C55" s="7">
        <v>0.93205440678315743</v>
      </c>
      <c r="D55" s="7">
        <v>0.64790069879732126</v>
      </c>
    </row>
    <row r="56" spans="1:4" ht="27.75" customHeight="1">
      <c r="A56" s="7" t="s">
        <v>6836</v>
      </c>
      <c r="B56" s="7">
        <v>0</v>
      </c>
      <c r="C56" s="7">
        <v>0.48523351764858952</v>
      </c>
      <c r="D56" s="7">
        <v>0.64063673015303635</v>
      </c>
    </row>
    <row r="57" spans="1:4" ht="27.75" customHeight="1">
      <c r="A57" s="7" t="s">
        <v>6837</v>
      </c>
      <c r="B57" s="7" t="s">
        <v>6838</v>
      </c>
      <c r="C57" s="7">
        <v>0.21304384280418742</v>
      </c>
      <c r="D57" s="7">
        <v>0</v>
      </c>
    </row>
    <row r="58" spans="1:4" ht="27.75" customHeight="1">
      <c r="A58" s="7" t="s">
        <v>6838</v>
      </c>
      <c r="B58" s="7">
        <v>0</v>
      </c>
      <c r="C58" s="7">
        <v>0.97577928814989012</v>
      </c>
      <c r="D58" s="7">
        <v>0</v>
      </c>
    </row>
    <row r="59" spans="1:4" ht="27.75" customHeight="1">
      <c r="A59" s="7" t="s">
        <v>6839</v>
      </c>
      <c r="B59" s="7">
        <v>0</v>
      </c>
      <c r="C59" s="7">
        <v>0.14748243230042693</v>
      </c>
      <c r="D59" s="7">
        <v>8.9629008807574255</v>
      </c>
    </row>
    <row r="60" spans="1:4" ht="27.75" customHeight="1">
      <c r="A60" s="7" t="s">
        <v>6840</v>
      </c>
      <c r="B60" s="7">
        <v>0</v>
      </c>
      <c r="C60" s="7">
        <v>2.6858631504268122</v>
      </c>
      <c r="D60" s="7">
        <v>10.938950099445169</v>
      </c>
    </row>
    <row r="61" spans="1:4" ht="27.75" customHeight="1">
      <c r="A61" s="7" t="s">
        <v>6841</v>
      </c>
      <c r="B61" s="7">
        <v>0</v>
      </c>
      <c r="C61" s="7">
        <v>0.56091292671852677</v>
      </c>
      <c r="D61" s="7">
        <v>12.280425707519813</v>
      </c>
    </row>
    <row r="62" spans="1:4" ht="27.75" customHeight="1">
      <c r="A62" s="7" t="s">
        <v>6842</v>
      </c>
      <c r="B62" s="7">
        <v>0</v>
      </c>
      <c r="C62" s="7">
        <v>0.5357510879499513</v>
      </c>
      <c r="D62" s="7">
        <v>2.0863574021633151</v>
      </c>
    </row>
    <row r="63" spans="1:4" ht="27.75" customHeight="1">
      <c r="A63" s="7" t="s">
        <v>6843</v>
      </c>
      <c r="B63" s="7">
        <v>0</v>
      </c>
      <c r="C63" s="7">
        <v>0.53602175540999553</v>
      </c>
      <c r="D63" s="7">
        <v>5.6173351268393201</v>
      </c>
    </row>
    <row r="64" spans="1:4" ht="27.75" customHeight="1">
      <c r="A64" s="7" t="s">
        <v>6844</v>
      </c>
      <c r="B64" s="7">
        <v>0</v>
      </c>
      <c r="C64" s="7">
        <v>0.79501711321455815</v>
      </c>
      <c r="D64" s="7">
        <v>2.1921473083337824</v>
      </c>
    </row>
    <row r="65" spans="1:4" ht="27.75" customHeight="1">
      <c r="A65" s="7" t="s">
        <v>6845</v>
      </c>
      <c r="B65" s="7">
        <v>0</v>
      </c>
      <c r="C65" s="7">
        <v>3.542114493919548E-2</v>
      </c>
      <c r="D65" s="7">
        <v>5.3620166737660728</v>
      </c>
    </row>
    <row r="66" spans="1:4" ht="27.75" customHeight="1">
      <c r="A66" s="7" t="s">
        <v>6846</v>
      </c>
      <c r="B66" s="7">
        <v>0</v>
      </c>
      <c r="C66" s="7">
        <v>0.13861513398048164</v>
      </c>
      <c r="D66" s="7">
        <v>11.696854031309785</v>
      </c>
    </row>
    <row r="67" spans="1:4" ht="27.75" customHeight="1">
      <c r="A67" s="7" t="s">
        <v>6847</v>
      </c>
      <c r="B67" s="7">
        <v>0</v>
      </c>
      <c r="C67" s="7">
        <v>1.190393282747974</v>
      </c>
      <c r="D67" s="7">
        <v>2.5834928722723971</v>
      </c>
    </row>
    <row r="68" spans="1:4" ht="27.75" customHeight="1">
      <c r="A68" s="7" t="s">
        <v>6848</v>
      </c>
      <c r="B68" s="7">
        <v>0</v>
      </c>
      <c r="C68" s="7">
        <v>1.7932876019465076</v>
      </c>
      <c r="D68" s="7">
        <v>3.7064875971658831</v>
      </c>
    </row>
    <row r="69" spans="1:4" ht="27.75" customHeight="1">
      <c r="A69" s="7" t="s">
        <v>6849</v>
      </c>
      <c r="B69" s="7">
        <v>0</v>
      </c>
      <c r="C69" s="7">
        <v>0.33610783820886275</v>
      </c>
      <c r="D69" s="7">
        <v>10.425055755090835</v>
      </c>
    </row>
    <row r="70" spans="1:4" ht="27.75" customHeight="1">
      <c r="A70" s="7" t="s">
        <v>6850</v>
      </c>
      <c r="B70" s="7">
        <v>0</v>
      </c>
      <c r="C70" s="7">
        <v>5.370680029740673E-2</v>
      </c>
      <c r="D70" s="7">
        <v>1.9357881632385479</v>
      </c>
    </row>
    <row r="71" spans="1:4" ht="27.75" customHeight="1">
      <c r="A71" s="7" t="s">
        <v>6851</v>
      </c>
      <c r="B71" s="7">
        <v>0</v>
      </c>
      <c r="C71" s="7">
        <v>0.10883278564398774</v>
      </c>
      <c r="D71" s="7">
        <v>10.744438751918365</v>
      </c>
    </row>
    <row r="72" spans="1:4" ht="27.75" customHeight="1">
      <c r="A72" s="7" t="s">
        <v>6852</v>
      </c>
      <c r="B72" s="7">
        <v>0</v>
      </c>
      <c r="C72" s="7">
        <v>1.9649990812607514</v>
      </c>
      <c r="D72" s="7">
        <v>5.3533985653718492</v>
      </c>
    </row>
    <row r="73" spans="1:4" ht="27.75" customHeight="1">
      <c r="A73" s="7" t="s">
        <v>6853</v>
      </c>
      <c r="B73" s="7">
        <v>0</v>
      </c>
      <c r="C73" s="7">
        <v>0.13584241271296033</v>
      </c>
      <c r="D73" s="7">
        <v>10.353437798323565</v>
      </c>
    </row>
    <row r="74" spans="1:4" ht="27.75" customHeight="1">
      <c r="A74" s="7" t="s">
        <v>6854</v>
      </c>
      <c r="B74" s="7">
        <v>0</v>
      </c>
      <c r="C74" s="7">
        <v>0.36235743771321272</v>
      </c>
      <c r="D74" s="7">
        <v>-0.20807098679221825</v>
      </c>
    </row>
    <row r="75" spans="1:4" ht="27.75" customHeight="1">
      <c r="A75" s="7" t="s">
        <v>6855</v>
      </c>
      <c r="B75" s="7">
        <v>0</v>
      </c>
      <c r="C75" s="7">
        <v>0.32987338371956437</v>
      </c>
      <c r="D75" s="7">
        <v>0.41364639038773199</v>
      </c>
    </row>
    <row r="76" spans="1:4" ht="27.75" customHeight="1">
      <c r="A76" s="7" t="s">
        <v>6856</v>
      </c>
      <c r="B76" s="7">
        <v>0</v>
      </c>
      <c r="C76" s="7">
        <v>0.52175878179036128</v>
      </c>
      <c r="D76" s="7">
        <v>1.357434038360865</v>
      </c>
    </row>
    <row r="77" spans="1:4" ht="27.75" customHeight="1">
      <c r="A77" s="7" t="s">
        <v>6857</v>
      </c>
      <c r="B77" s="7">
        <v>0</v>
      </c>
      <c r="C77" s="7">
        <v>1.0769329548917159</v>
      </c>
      <c r="D77" s="7">
        <v>8.1137463021051861</v>
      </c>
    </row>
    <row r="78" spans="1:4" ht="27.75" customHeight="1">
      <c r="A78" s="7" t="s">
        <v>6858</v>
      </c>
      <c r="B78" s="7">
        <v>0</v>
      </c>
      <c r="C78" s="7">
        <v>1.9868125695851051E-2</v>
      </c>
      <c r="D78" s="7">
        <v>0.39349548633188564</v>
      </c>
    </row>
    <row r="79" spans="1:4" ht="27.75" customHeight="1">
      <c r="A79" s="7" t="s">
        <v>6859</v>
      </c>
      <c r="B79" s="7">
        <v>0</v>
      </c>
      <c r="C79" s="7">
        <v>0.66618089618841692</v>
      </c>
      <c r="D79" s="7">
        <v>9.2411425986375377</v>
      </c>
    </row>
    <row r="80" spans="1:4" ht="27.75" customHeight="1">
      <c r="A80" s="7" t="s">
        <v>6860</v>
      </c>
      <c r="B80" s="7">
        <v>0</v>
      </c>
      <c r="C80" s="7">
        <v>0.87244794423979255</v>
      </c>
      <c r="D80" s="7">
        <v>1.5136132545079806</v>
      </c>
    </row>
    <row r="81" spans="1:4" ht="27.75" customHeight="1">
      <c r="A81" s="7" t="s">
        <v>6861</v>
      </c>
      <c r="B81" s="7">
        <v>0</v>
      </c>
      <c r="C81" s="7">
        <v>0.40077675455411593</v>
      </c>
      <c r="D81" s="7">
        <v>0.28560251254654079</v>
      </c>
    </row>
    <row r="82" spans="1:4" ht="27.75" customHeight="1">
      <c r="A82" s="7" t="s">
        <v>6862</v>
      </c>
      <c r="B82" s="7">
        <v>0</v>
      </c>
      <c r="C82" s="7">
        <v>0.14076198380895574</v>
      </c>
      <c r="D82" s="7">
        <v>0.29848229860812897</v>
      </c>
    </row>
    <row r="83" spans="1:4" ht="27.75" customHeight="1">
      <c r="A83" s="7" t="s">
        <v>6863</v>
      </c>
      <c r="B83" s="7">
        <v>0</v>
      </c>
      <c r="C83" s="7">
        <v>0.40046578542017763</v>
      </c>
      <c r="D83" s="7">
        <v>0.17544716195893378</v>
      </c>
    </row>
    <row r="84" spans="1:4" ht="27.75" customHeight="1">
      <c r="A84" s="7" t="s">
        <v>6864</v>
      </c>
      <c r="B84" s="7">
        <v>0</v>
      </c>
      <c r="C84" s="7">
        <v>1.6932428770153361E-2</v>
      </c>
      <c r="D84" s="7">
        <v>0.77341397864721873</v>
      </c>
    </row>
    <row r="85" spans="1:4" ht="27.75" customHeight="1">
      <c r="A85" s="7" t="s">
        <v>6865</v>
      </c>
      <c r="B85" s="7">
        <v>0</v>
      </c>
      <c r="C85" s="7">
        <v>0.31814875043872554</v>
      </c>
      <c r="D85" s="7">
        <v>1.7867575271901335</v>
      </c>
    </row>
    <row r="86" spans="1:4" ht="27.75" customHeight="1">
      <c r="A86" s="7" t="s">
        <v>6866</v>
      </c>
      <c r="B86" s="7">
        <v>0</v>
      </c>
      <c r="C86" s="7">
        <v>2.0607790579661514E-2</v>
      </c>
      <c r="D86" s="7">
        <v>0</v>
      </c>
    </row>
    <row r="87" spans="1:4" ht="27.75" customHeight="1">
      <c r="A87" s="7" t="s">
        <v>6867</v>
      </c>
      <c r="B87" s="7">
        <v>0</v>
      </c>
      <c r="C87" s="7">
        <v>0</v>
      </c>
      <c r="D87" s="7">
        <v>0.17041119722007264</v>
      </c>
    </row>
    <row r="88" spans="1:4" ht="27.75" customHeight="1">
      <c r="A88" s="7" t="s">
        <v>6868</v>
      </c>
      <c r="B88" s="7">
        <v>0</v>
      </c>
      <c r="C88" s="7">
        <v>0.31876189080376777</v>
      </c>
      <c r="D88" s="7">
        <v>1.7992000704261748</v>
      </c>
    </row>
    <row r="89" spans="1:4" ht="27.75" customHeight="1">
      <c r="A89" s="7" t="s">
        <v>6869</v>
      </c>
      <c r="B89" s="7">
        <v>0</v>
      </c>
      <c r="C89" s="7">
        <v>1.5035199876709853</v>
      </c>
      <c r="D89" s="7">
        <v>0</v>
      </c>
    </row>
    <row r="90" spans="1:4" ht="27.75" customHeight="1">
      <c r="A90" s="7" t="s">
        <v>6870</v>
      </c>
      <c r="B90" s="7">
        <v>0</v>
      </c>
      <c r="C90" s="7">
        <v>0.67196702559779731</v>
      </c>
      <c r="D90" s="7">
        <v>3.522898564345569</v>
      </c>
    </row>
    <row r="91" spans="1:4" ht="27.75" customHeight="1">
      <c r="A91" s="7" t="s">
        <v>6871</v>
      </c>
      <c r="B91" s="7">
        <v>0</v>
      </c>
      <c r="C91" s="7">
        <v>0.67222012756049698</v>
      </c>
      <c r="D91" s="7">
        <v>3.5188288814512081</v>
      </c>
    </row>
    <row r="92" spans="1:4" ht="27.75" customHeight="1">
      <c r="A92" s="7" t="s">
        <v>6872</v>
      </c>
      <c r="B92" s="7">
        <v>0</v>
      </c>
      <c r="C92" s="7">
        <v>2.0441903892764897</v>
      </c>
      <c r="D92" s="7">
        <v>5.6914476564737129</v>
      </c>
    </row>
    <row r="93" spans="1:4" ht="27.75" customHeight="1">
      <c r="A93" s="7" t="s">
        <v>6873</v>
      </c>
      <c r="B93" s="7">
        <v>0</v>
      </c>
      <c r="C93" s="7">
        <v>0.53926843263517332</v>
      </c>
      <c r="D93" s="7">
        <v>2.8776426520710312</v>
      </c>
    </row>
    <row r="94" spans="1:4" ht="27.75" customHeight="1">
      <c r="A94" s="7" t="s">
        <v>6874</v>
      </c>
      <c r="B94" s="7">
        <v>0</v>
      </c>
      <c r="C94" s="7">
        <v>0.77653127305218583</v>
      </c>
      <c r="D94" s="7">
        <v>1.8783168330709017</v>
      </c>
    </row>
    <row r="95" spans="1:4" ht="27.75" customHeight="1">
      <c r="A95" s="7" t="s">
        <v>6875</v>
      </c>
      <c r="B95" s="7">
        <v>0</v>
      </c>
      <c r="C95" s="7">
        <v>9.4780904960463083E-2</v>
      </c>
      <c r="D95" s="7">
        <v>0.62195399767082715</v>
      </c>
    </row>
    <row r="96" spans="1:4" ht="27.75" customHeight="1">
      <c r="A96" s="7" t="s">
        <v>6876</v>
      </c>
      <c r="B96" s="7">
        <v>0</v>
      </c>
      <c r="C96" s="7">
        <v>0.28838883376142094</v>
      </c>
      <c r="D96" s="7">
        <v>1.834684156864322</v>
      </c>
    </row>
    <row r="97" spans="1:4" ht="27.75" customHeight="1">
      <c r="A97" s="7" t="s">
        <v>6877</v>
      </c>
      <c r="B97" s="7" t="s">
        <v>6878</v>
      </c>
      <c r="C97" s="7">
        <v>0.69350868146510647</v>
      </c>
      <c r="D97" s="7">
        <v>0.74249136055786336</v>
      </c>
    </row>
    <row r="98" spans="1:4" ht="27.75" customHeight="1">
      <c r="A98" s="7" t="s">
        <v>6878</v>
      </c>
      <c r="B98" s="7">
        <v>0</v>
      </c>
      <c r="C98" s="7">
        <v>0.6605520642726499</v>
      </c>
      <c r="D98" s="7">
        <v>0.74250087136876985</v>
      </c>
    </row>
    <row r="99" spans="1:4" ht="27.75" customHeight="1">
      <c r="A99" s="7" t="s">
        <v>6879</v>
      </c>
      <c r="B99" s="7">
        <v>0</v>
      </c>
      <c r="C99" s="7">
        <v>1.4068309242440511</v>
      </c>
      <c r="D99" s="7">
        <v>9.0006901214667607</v>
      </c>
    </row>
    <row r="100" spans="1:4" ht="27.75" customHeight="1">
      <c r="A100" s="7" t="s">
        <v>6880</v>
      </c>
      <c r="B100" s="7">
        <v>0</v>
      </c>
      <c r="C100" s="7">
        <v>0.1578104308852977</v>
      </c>
      <c r="D100" s="7">
        <v>5.1572251480166953</v>
      </c>
    </row>
    <row r="101" spans="1:4" ht="27.75" customHeight="1">
      <c r="A101" s="7" t="s">
        <v>6881</v>
      </c>
      <c r="B101" s="7">
        <v>0</v>
      </c>
      <c r="C101" s="7">
        <v>2.0041121751840683</v>
      </c>
      <c r="D101" s="7">
        <v>3.6700077506525806</v>
      </c>
    </row>
    <row r="102" spans="1:4" ht="27.75" customHeight="1">
      <c r="A102" s="7" t="s">
        <v>6882</v>
      </c>
      <c r="B102" s="7">
        <v>0</v>
      </c>
      <c r="C102" s="7">
        <v>2.703258859257363</v>
      </c>
      <c r="D102" s="7">
        <v>4.9005840765244759</v>
      </c>
    </row>
    <row r="103" spans="1:4" ht="27.75" customHeight="1">
      <c r="A103" s="7" t="s">
        <v>6883</v>
      </c>
      <c r="B103" s="7">
        <v>0</v>
      </c>
      <c r="C103" s="7">
        <v>0.32025402027661204</v>
      </c>
      <c r="D103" s="7">
        <v>4.5585830612088429</v>
      </c>
    </row>
    <row r="104" spans="1:4" ht="27.75" customHeight="1">
      <c r="A104" s="7" t="s">
        <v>6884</v>
      </c>
      <c r="B104" s="7">
        <v>0</v>
      </c>
      <c r="C104" s="7">
        <v>0.32766197165903055</v>
      </c>
      <c r="D104" s="7">
        <v>1.1100519757966476</v>
      </c>
    </row>
    <row r="105" spans="1:4" ht="27.75" customHeight="1">
      <c r="A105" s="7" t="s">
        <v>6885</v>
      </c>
      <c r="B105" s="7">
        <v>0</v>
      </c>
      <c r="C105" s="7">
        <v>-0.11194881981272642</v>
      </c>
      <c r="D105" s="7">
        <v>5.165432456833412</v>
      </c>
    </row>
    <row r="106" spans="1:4" ht="27.75" customHeight="1">
      <c r="A106" s="7" t="s">
        <v>6886</v>
      </c>
      <c r="B106" s="7">
        <v>0</v>
      </c>
      <c r="C106" s="7">
        <v>0.71854881224628353</v>
      </c>
      <c r="D106" s="7">
        <v>1.8700768508650434</v>
      </c>
    </row>
    <row r="107" spans="1:4" ht="27.75" customHeight="1">
      <c r="A107" s="7" t="s">
        <v>6887</v>
      </c>
      <c r="B107" s="7">
        <v>0</v>
      </c>
      <c r="C107" s="7">
        <v>0.88040698536286033</v>
      </c>
      <c r="D107" s="7">
        <v>5.1968529577397655</v>
      </c>
    </row>
    <row r="108" spans="1:4" ht="27.75" customHeight="1">
      <c r="A108" s="7" t="s">
        <v>6888</v>
      </c>
      <c r="B108" s="7">
        <v>0</v>
      </c>
      <c r="C108" s="7">
        <v>0.54803916194396507</v>
      </c>
      <c r="D108" s="7">
        <v>1.8255023959256804</v>
      </c>
    </row>
    <row r="109" spans="1:4" ht="27.75" customHeight="1">
      <c r="A109" s="7" t="s">
        <v>6889</v>
      </c>
      <c r="B109" s="7">
        <v>0</v>
      </c>
      <c r="C109" s="7">
        <v>1.6632672799908743</v>
      </c>
      <c r="D109" s="7">
        <v>2.3218926685878478</v>
      </c>
    </row>
    <row r="110" spans="1:4" ht="27.75" customHeight="1">
      <c r="A110" s="7" t="s">
        <v>6890</v>
      </c>
      <c r="B110" s="7">
        <v>0</v>
      </c>
      <c r="C110" s="7">
        <v>1.6597925626538206</v>
      </c>
      <c r="D110" s="7">
        <v>6.8007176556532336</v>
      </c>
    </row>
    <row r="111" spans="1:4" ht="27.75" customHeight="1">
      <c r="A111" s="7" t="s">
        <v>6891</v>
      </c>
      <c r="B111" s="7">
        <v>0</v>
      </c>
      <c r="C111" s="7">
        <v>0.39177891634306916</v>
      </c>
      <c r="D111" s="7">
        <v>6.3449800030757846</v>
      </c>
    </row>
    <row r="112" spans="1:4" ht="27.75" customHeight="1">
      <c r="A112" s="7" t="s">
        <v>6892</v>
      </c>
      <c r="B112" s="7">
        <v>0</v>
      </c>
      <c r="C112" s="7">
        <v>0.13947055226433158</v>
      </c>
      <c r="D112" s="7">
        <v>5.7631629757319356</v>
      </c>
    </row>
    <row r="113" spans="1:4" ht="27.75" customHeight="1">
      <c r="A113" s="7" t="s">
        <v>6893</v>
      </c>
      <c r="B113" s="7">
        <v>0</v>
      </c>
      <c r="C113" s="7">
        <v>0.73413975995939318</v>
      </c>
      <c r="D113" s="7">
        <v>6.7884139731117701</v>
      </c>
    </row>
    <row r="114" spans="1:4" ht="27.75" customHeight="1">
      <c r="A114" s="7" t="s">
        <v>6894</v>
      </c>
      <c r="B114" s="7">
        <v>0</v>
      </c>
      <c r="C114" s="7">
        <v>3.3675435406621733E-2</v>
      </c>
      <c r="D114" s="7">
        <v>9.4944085996902157</v>
      </c>
    </row>
    <row r="115" spans="1:4" ht="27.75" customHeight="1">
      <c r="A115" s="7" t="s">
        <v>6895</v>
      </c>
      <c r="B115" s="7">
        <v>0</v>
      </c>
      <c r="C115" s="7">
        <v>2.2553806682514828</v>
      </c>
      <c r="D115" s="7">
        <v>12.929253506165661</v>
      </c>
    </row>
    <row r="116" spans="1:4" ht="27.75" customHeight="1">
      <c r="A116" s="7" t="s">
        <v>6896</v>
      </c>
      <c r="B116" s="7">
        <v>0</v>
      </c>
      <c r="C116" s="7">
        <v>0.94740491616414568</v>
      </c>
      <c r="D116" s="7">
        <v>14.366295819459788</v>
      </c>
    </row>
    <row r="117" spans="1:4" ht="27.75" customHeight="1">
      <c r="A117" s="7" t="s">
        <v>6897</v>
      </c>
      <c r="B117" s="7">
        <v>0</v>
      </c>
      <c r="C117" s="7">
        <v>1.0887442822334374</v>
      </c>
      <c r="D117" s="7">
        <v>14.855122463772497</v>
      </c>
    </row>
    <row r="118" spans="1:4" ht="27.75" customHeight="1">
      <c r="A118" s="7" t="s">
        <v>6898</v>
      </c>
      <c r="B118" s="7">
        <v>0</v>
      </c>
      <c r="C118" s="7">
        <v>0.50765038218461567</v>
      </c>
      <c r="D118" s="7">
        <v>5.3987281846702002</v>
      </c>
    </row>
    <row r="119" spans="1:4" ht="27.75" customHeight="1">
      <c r="A119" s="7" t="s">
        <v>6899</v>
      </c>
      <c r="B119" s="7">
        <v>0</v>
      </c>
      <c r="C119" s="7">
        <v>0.43952860291951051</v>
      </c>
      <c r="D119" s="7">
        <v>7.8450193514666227</v>
      </c>
    </row>
    <row r="120" spans="1:4" ht="27.75" customHeight="1">
      <c r="A120" s="7" t="s">
        <v>6900</v>
      </c>
      <c r="B120" s="7">
        <v>0</v>
      </c>
      <c r="C120" s="7">
        <v>0.80938601193544324</v>
      </c>
      <c r="D120" s="7">
        <v>6.0057142627346431</v>
      </c>
    </row>
    <row r="121" spans="1:4" ht="27.75" customHeight="1">
      <c r="A121" s="7" t="s">
        <v>6901</v>
      </c>
      <c r="B121" s="7">
        <v>0</v>
      </c>
      <c r="C121" s="7">
        <v>0.65335368701627095</v>
      </c>
      <c r="D121" s="7">
        <v>10.428069143417947</v>
      </c>
    </row>
    <row r="122" spans="1:4" ht="27.75" customHeight="1">
      <c r="A122" s="7" t="s">
        <v>6902</v>
      </c>
      <c r="B122" s="7">
        <v>0</v>
      </c>
      <c r="C122" s="7">
        <v>0.60897719069602052</v>
      </c>
      <c r="D122" s="7">
        <v>5.6642119675317453</v>
      </c>
    </row>
    <row r="123" spans="1:4" ht="27.75" customHeight="1">
      <c r="A123" s="7" t="s">
        <v>6903</v>
      </c>
      <c r="B123" s="7">
        <v>0</v>
      </c>
      <c r="C123" s="7">
        <v>0.31351976109838164</v>
      </c>
      <c r="D123" s="7">
        <v>9.2675092430903323</v>
      </c>
    </row>
    <row r="124" spans="1:4" ht="27.75" customHeight="1">
      <c r="A124" s="7" t="s">
        <v>6904</v>
      </c>
      <c r="B124" s="7">
        <v>0</v>
      </c>
      <c r="C124" s="7">
        <v>3.0619110284262283</v>
      </c>
      <c r="D124" s="7">
        <v>5.0985497269762545</v>
      </c>
    </row>
    <row r="125" spans="1:4" ht="27.75" customHeight="1">
      <c r="A125" s="7" t="s">
        <v>6905</v>
      </c>
      <c r="B125" s="7">
        <v>0</v>
      </c>
      <c r="C125" s="7">
        <v>1.701506189860978</v>
      </c>
      <c r="D125" s="7">
        <v>9.846228898171951</v>
      </c>
    </row>
    <row r="126" spans="1:4" ht="27.75" customHeight="1">
      <c r="A126" s="7" t="s">
        <v>6906</v>
      </c>
      <c r="B126" s="7">
        <v>0</v>
      </c>
      <c r="C126" s="7">
        <v>0.61045706202933558</v>
      </c>
      <c r="D126" s="7">
        <v>5.05589627562318</v>
      </c>
    </row>
    <row r="127" spans="1:4" ht="27.75" customHeight="1">
      <c r="A127" s="7" t="s">
        <v>6907</v>
      </c>
      <c r="B127" s="7">
        <v>0</v>
      </c>
      <c r="C127" s="7">
        <v>0.44322842557817221</v>
      </c>
      <c r="D127" s="7">
        <v>11.49788583845287</v>
      </c>
    </row>
    <row r="128" spans="1:4" ht="27.75" customHeight="1">
      <c r="A128" s="7" t="s">
        <v>6908</v>
      </c>
      <c r="B128" s="7">
        <v>0</v>
      </c>
      <c r="C128" s="7">
        <v>8.7587208026837907E-2</v>
      </c>
      <c r="D128" s="7">
        <v>7.232470211892557</v>
      </c>
    </row>
    <row r="129" spans="1:4" ht="27.75" customHeight="1">
      <c r="A129" s="7" t="s">
        <v>6909</v>
      </c>
      <c r="B129" s="7">
        <v>0</v>
      </c>
      <c r="C129" s="7">
        <v>0.50231813119908775</v>
      </c>
      <c r="D129" s="7">
        <v>9.3960328225466139</v>
      </c>
    </row>
    <row r="130" spans="1:4" ht="27.75" customHeight="1">
      <c r="A130" s="7" t="s">
        <v>6910</v>
      </c>
      <c r="B130" s="7">
        <v>0</v>
      </c>
      <c r="C130" s="7">
        <v>0</v>
      </c>
      <c r="D130" s="7">
        <v>7.5792528273846091</v>
      </c>
    </row>
    <row r="131" spans="1:4" ht="27.75" customHeight="1">
      <c r="A131" s="7" t="s">
        <v>6911</v>
      </c>
      <c r="B131" s="7">
        <v>0</v>
      </c>
      <c r="C131" s="7">
        <v>1.2746232286959578</v>
      </c>
      <c r="D131" s="7">
        <v>5.7688033799822147</v>
      </c>
    </row>
    <row r="132" spans="1:4" ht="27.75" customHeight="1">
      <c r="A132" s="7" t="s">
        <v>6912</v>
      </c>
      <c r="B132" s="7">
        <v>0</v>
      </c>
      <c r="C132" s="7">
        <v>1.9834251307852431</v>
      </c>
      <c r="D132" s="7">
        <v>3.4673410888863394</v>
      </c>
    </row>
    <row r="133" spans="1:4" ht="27.75" customHeight="1">
      <c r="A133" s="7" t="s">
        <v>6913</v>
      </c>
      <c r="B133" s="7">
        <v>0</v>
      </c>
      <c r="C133" s="7">
        <v>0.79820402236308263</v>
      </c>
      <c r="D133" s="7">
        <v>0.35322047013042462</v>
      </c>
    </row>
    <row r="134" spans="1:4" ht="27.75" customHeight="1">
      <c r="A134" s="7" t="s">
        <v>6914</v>
      </c>
      <c r="B134" s="7">
        <v>0</v>
      </c>
      <c r="C134" s="7">
        <v>1.1093755603565045</v>
      </c>
      <c r="D134" s="7">
        <v>0.55704799282593698</v>
      </c>
    </row>
    <row r="135" spans="1:4" ht="27.75" customHeight="1">
      <c r="A135" s="7" t="s">
        <v>6915</v>
      </c>
      <c r="B135" s="7">
        <v>0</v>
      </c>
      <c r="C135" s="7">
        <v>2.0241626823287482</v>
      </c>
      <c r="D135" s="7">
        <v>0.87872196499152022</v>
      </c>
    </row>
    <row r="136" spans="1:4" ht="27.75" customHeight="1">
      <c r="A136" s="7" t="s">
        <v>6916</v>
      </c>
      <c r="B136" s="7">
        <v>0</v>
      </c>
      <c r="C136" s="7">
        <v>1.8119916309576098</v>
      </c>
      <c r="D136" s="7">
        <v>0.37988432223328605</v>
      </c>
    </row>
    <row r="137" spans="1:4" ht="27.75" customHeight="1">
      <c r="A137" s="7" t="s">
        <v>6917</v>
      </c>
      <c r="B137" s="7">
        <v>0</v>
      </c>
      <c r="C137" s="7">
        <v>0.86989897959552298</v>
      </c>
      <c r="D137" s="7">
        <v>6.1691005266932706</v>
      </c>
    </row>
    <row r="138" spans="1:4" ht="27.75" customHeight="1">
      <c r="A138" s="7" t="s">
        <v>6918</v>
      </c>
      <c r="B138" s="7">
        <v>0</v>
      </c>
      <c r="C138" s="7">
        <v>1.4234023826076152</v>
      </c>
      <c r="D138" s="7">
        <v>6.0414142227956411</v>
      </c>
    </row>
    <row r="139" spans="1:4" ht="27.75" customHeight="1">
      <c r="A139" s="7" t="s">
        <v>6919</v>
      </c>
      <c r="B139" s="7">
        <v>0</v>
      </c>
      <c r="C139" s="7">
        <v>0.41876405219910112</v>
      </c>
      <c r="D139" s="7">
        <v>5.6342309466957214</v>
      </c>
    </row>
    <row r="140" spans="1:4" ht="27.75" customHeight="1">
      <c r="A140" s="7" t="s">
        <v>6920</v>
      </c>
      <c r="B140" s="7">
        <v>0</v>
      </c>
      <c r="C140" s="7">
        <v>0.41876405219910112</v>
      </c>
      <c r="D140" s="7">
        <v>5.6342309466957214</v>
      </c>
    </row>
    <row r="141" spans="1:4" ht="27.75" customHeight="1">
      <c r="A141" s="7" t="s">
        <v>6921</v>
      </c>
      <c r="B141" s="7">
        <v>0</v>
      </c>
      <c r="C141" s="7">
        <v>0.51500464714681926</v>
      </c>
      <c r="D141" s="7">
        <v>-0.29189095722562464</v>
      </c>
    </row>
    <row r="142" spans="1:4" ht="27.75" customHeight="1">
      <c r="A142" s="7" t="s">
        <v>6922</v>
      </c>
      <c r="B142" s="7">
        <v>0</v>
      </c>
      <c r="C142" s="7">
        <v>0.98345106240494617</v>
      </c>
      <c r="D142" s="7">
        <v>-2.9411919026505148E-3</v>
      </c>
    </row>
    <row r="143" spans="1:4" ht="27.75" customHeight="1">
      <c r="A143" s="7" t="s">
        <v>6923</v>
      </c>
      <c r="B143" s="7">
        <v>0</v>
      </c>
      <c r="C143" s="7">
        <v>2.0457899536287383</v>
      </c>
      <c r="D143" s="7">
        <v>5.9540171011359018</v>
      </c>
    </row>
    <row r="144" spans="1:4" ht="27.75" customHeight="1">
      <c r="A144" s="7" t="s">
        <v>6924</v>
      </c>
      <c r="B144" s="7">
        <v>0</v>
      </c>
      <c r="C144" s="7">
        <v>0.63529568692652072</v>
      </c>
      <c r="D144" s="7">
        <v>-3.7599730184069924E-2</v>
      </c>
    </row>
    <row r="145" spans="1:4" ht="27.75" customHeight="1">
      <c r="A145" s="7" t="s">
        <v>6925</v>
      </c>
      <c r="B145" s="7">
        <v>0</v>
      </c>
      <c r="C145" s="7">
        <v>0.10397133556474036</v>
      </c>
      <c r="D145" s="7">
        <v>0.79200877427423777</v>
      </c>
    </row>
    <row r="146" spans="1:4" ht="27.75" customHeight="1">
      <c r="A146" s="7" t="s">
        <v>6926</v>
      </c>
      <c r="B146" s="7">
        <v>0</v>
      </c>
      <c r="C146" s="7">
        <v>0.7900165435699934</v>
      </c>
      <c r="D146" s="7">
        <v>0.48154750640705807</v>
      </c>
    </row>
    <row r="147" spans="1:4" ht="27.75" customHeight="1">
      <c r="A147" s="7" t="s">
        <v>6927</v>
      </c>
      <c r="B147" s="7">
        <v>0</v>
      </c>
      <c r="C147" s="7">
        <v>0.46005482172567441</v>
      </c>
      <c r="D147" s="7">
        <v>0.13040967378474655</v>
      </c>
    </row>
    <row r="148" spans="1:4" ht="27.75" customHeight="1">
      <c r="A148" s="7" t="s">
        <v>6928</v>
      </c>
      <c r="B148" s="7">
        <v>0</v>
      </c>
      <c r="C148" s="7">
        <v>0.79384554092134885</v>
      </c>
      <c r="D148" s="7">
        <v>0.49029913986871143</v>
      </c>
    </row>
    <row r="149" spans="1:4" ht="27.75" customHeight="1">
      <c r="A149" s="7" t="s">
        <v>6929</v>
      </c>
      <c r="B149" s="7">
        <v>0</v>
      </c>
      <c r="C149" s="7">
        <v>0.60836616499070495</v>
      </c>
      <c r="D149" s="7">
        <v>0.48776789475761051</v>
      </c>
    </row>
    <row r="150" spans="1:4" ht="27.75" customHeight="1">
      <c r="A150" s="7" t="s">
        <v>6930</v>
      </c>
      <c r="B150" s="7">
        <v>0</v>
      </c>
      <c r="C150" s="7">
        <v>1.4067540614006666</v>
      </c>
      <c r="D150" s="7">
        <v>0.67414695907887745</v>
      </c>
    </row>
    <row r="151" spans="1:4" ht="27.75" customHeight="1">
      <c r="A151" s="7" t="s">
        <v>6931</v>
      </c>
      <c r="B151" s="7">
        <v>0</v>
      </c>
      <c r="C151" s="7">
        <v>0.78450164035349024</v>
      </c>
      <c r="D151" s="7">
        <v>0.48450932040161715</v>
      </c>
    </row>
    <row r="152" spans="1:4" ht="27.75" customHeight="1">
      <c r="A152" s="7" t="s">
        <v>6932</v>
      </c>
      <c r="B152" s="7">
        <v>0</v>
      </c>
      <c r="C152" s="7">
        <v>0.1143933372503721</v>
      </c>
      <c r="D152" s="7">
        <v>4.084684309027411</v>
      </c>
    </row>
    <row r="153" spans="1:4" ht="27.75" customHeight="1">
      <c r="A153" s="7" t="s">
        <v>6933</v>
      </c>
      <c r="B153" s="7">
        <v>0</v>
      </c>
      <c r="C153" s="7">
        <v>0.36097391874860429</v>
      </c>
      <c r="D153" s="7">
        <v>3.4222455183343832</v>
      </c>
    </row>
    <row r="154" spans="1:4" ht="27.75" customHeight="1">
      <c r="A154" s="7" t="s">
        <v>6934</v>
      </c>
      <c r="B154" s="7">
        <v>0</v>
      </c>
      <c r="C154" s="7">
        <v>1.7811052616540706</v>
      </c>
      <c r="D154" s="7">
        <v>2.3321709074385102</v>
      </c>
    </row>
    <row r="155" spans="1:4" ht="27.75" customHeight="1">
      <c r="A155" s="7" t="s">
        <v>6935</v>
      </c>
      <c r="B155" s="7">
        <v>0</v>
      </c>
      <c r="C155" s="7">
        <v>0.83055680825473499</v>
      </c>
      <c r="D155" s="7">
        <v>1.1240861913161566</v>
      </c>
    </row>
    <row r="156" spans="1:4" ht="27.75" customHeight="1">
      <c r="A156" s="7" t="s">
        <v>6936</v>
      </c>
      <c r="B156" s="7">
        <v>0</v>
      </c>
      <c r="C156" s="7">
        <v>1.0819221765799181</v>
      </c>
      <c r="D156" s="7">
        <v>-0.93131936156672912</v>
      </c>
    </row>
    <row r="157" spans="1:4" ht="27.75" customHeight="1">
      <c r="A157" s="7" t="s">
        <v>6937</v>
      </c>
      <c r="B157" s="7">
        <v>0</v>
      </c>
      <c r="C157" s="7">
        <v>0.47442378520263961</v>
      </c>
      <c r="D157" s="7">
        <v>3.5935085564909945</v>
      </c>
    </row>
    <row r="158" spans="1:4" ht="27.75" customHeight="1">
      <c r="A158" s="7" t="s">
        <v>6938</v>
      </c>
      <c r="B158" s="7">
        <v>0</v>
      </c>
      <c r="C158" s="7">
        <v>0.21550560307550023</v>
      </c>
      <c r="D158" s="7">
        <v>2.0025620932299515</v>
      </c>
    </row>
    <row r="159" spans="1:4" ht="27.75" customHeight="1">
      <c r="A159" s="7" t="s">
        <v>6939</v>
      </c>
      <c r="B159" s="7">
        <v>0</v>
      </c>
      <c r="C159" s="7">
        <v>0</v>
      </c>
      <c r="D159" s="7">
        <v>1.072489427842827</v>
      </c>
    </row>
    <row r="160" spans="1:4" ht="27.75" customHeight="1">
      <c r="A160" s="7" t="s">
        <v>6940</v>
      </c>
      <c r="B160" s="7">
        <v>0</v>
      </c>
      <c r="C160" s="7">
        <v>1.1511396312797448</v>
      </c>
      <c r="D160" s="7">
        <v>2.7573253134036446</v>
      </c>
    </row>
    <row r="161" spans="1:4" ht="27.75" customHeight="1">
      <c r="A161" s="7" t="s">
        <v>6941</v>
      </c>
      <c r="B161" s="7">
        <v>0</v>
      </c>
      <c r="C161" s="7">
        <v>0.29523118514334856</v>
      </c>
      <c r="D161" s="7">
        <v>2.7300130691617372</v>
      </c>
    </row>
    <row r="162" spans="1:4" ht="27.75" customHeight="1">
      <c r="A162" s="7" t="s">
        <v>6942</v>
      </c>
      <c r="B162" s="7">
        <v>0</v>
      </c>
      <c r="C162" s="7">
        <v>1.1234388914125579</v>
      </c>
      <c r="D162" s="7">
        <v>-0.92698095477438347</v>
      </c>
    </row>
    <row r="163" spans="1:4" ht="27.75" customHeight="1">
      <c r="A163" s="7" t="s">
        <v>6943</v>
      </c>
      <c r="B163" s="7">
        <v>0</v>
      </c>
      <c r="C163" s="7">
        <v>0.59695127566631057</v>
      </c>
      <c r="D163" s="7">
        <v>4.5999315986495697</v>
      </c>
    </row>
    <row r="164" spans="1:4" ht="27.75" customHeight="1">
      <c r="A164" s="7" t="s">
        <v>6944</v>
      </c>
      <c r="B164" s="7">
        <v>0</v>
      </c>
      <c r="C164" s="7">
        <v>0.11500747077490969</v>
      </c>
      <c r="D164" s="7">
        <v>2.4468857526870931</v>
      </c>
    </row>
    <row r="165" spans="1:4" ht="27.75" customHeight="1">
      <c r="A165" s="7" t="s">
        <v>6945</v>
      </c>
      <c r="B165" s="7">
        <v>0</v>
      </c>
      <c r="C165" s="7">
        <v>0.41710500548798479</v>
      </c>
      <c r="D165" s="7">
        <v>2.4080025328640482</v>
      </c>
    </row>
    <row r="166" spans="1:4" ht="27.75" customHeight="1">
      <c r="A166" s="7" t="s">
        <v>6946</v>
      </c>
      <c r="B166" s="7">
        <v>0</v>
      </c>
      <c r="C166" s="7">
        <v>0.70127700635114476</v>
      </c>
      <c r="D166" s="7">
        <v>2.7209534131347177</v>
      </c>
    </row>
    <row r="167" spans="1:4" ht="27.75" customHeight="1">
      <c r="A167" s="7" t="s">
        <v>6947</v>
      </c>
      <c r="B167" s="7">
        <v>0</v>
      </c>
      <c r="C167" s="7">
        <v>3.5123669590423685E-2</v>
      </c>
      <c r="D167" s="7">
        <v>1.4614381485555847</v>
      </c>
    </row>
    <row r="168" spans="1:4" ht="27.75" customHeight="1">
      <c r="A168" s="7" t="s">
        <v>6948</v>
      </c>
      <c r="B168" s="7">
        <v>0</v>
      </c>
      <c r="C168" s="7">
        <v>1.1951520664620034</v>
      </c>
      <c r="D168" s="7">
        <v>2.6936666144184818</v>
      </c>
    </row>
    <row r="169" spans="1:4" ht="27.75" customHeight="1">
      <c r="A169" s="7" t="s">
        <v>6949</v>
      </c>
      <c r="B169" s="7">
        <v>0</v>
      </c>
      <c r="C169" s="7">
        <v>0.19566105145903195</v>
      </c>
      <c r="D169" s="7">
        <v>0.54319935718575352</v>
      </c>
    </row>
    <row r="170" spans="1:4" ht="27.75" customHeight="1">
      <c r="A170" s="7" t="s">
        <v>6950</v>
      </c>
      <c r="B170" s="7">
        <v>0</v>
      </c>
      <c r="C170" s="7">
        <v>0.15879573072255057</v>
      </c>
      <c r="D170" s="7">
        <v>0.14144582623743301</v>
      </c>
    </row>
    <row r="171" spans="1:4" ht="27.75" customHeight="1">
      <c r="A171" s="7" t="s">
        <v>6951</v>
      </c>
      <c r="B171" s="7">
        <v>0</v>
      </c>
      <c r="C171" s="7">
        <v>1.2835349189377601</v>
      </c>
      <c r="D171" s="7">
        <v>1.2782582943500924</v>
      </c>
    </row>
    <row r="172" spans="1:4" ht="27.75" customHeight="1">
      <c r="A172" s="7" t="s">
        <v>6952</v>
      </c>
      <c r="B172" s="7">
        <v>0</v>
      </c>
      <c r="C172" s="7">
        <v>0.8796430634301281</v>
      </c>
      <c r="D172" s="7">
        <v>0.72705755562315721</v>
      </c>
    </row>
    <row r="173" spans="1:4" ht="27.75" customHeight="1">
      <c r="A173" s="7" t="s">
        <v>6953</v>
      </c>
      <c r="B173" s="7">
        <v>0</v>
      </c>
      <c r="C173" s="7">
        <v>0.60890293738308188</v>
      </c>
      <c r="D173" s="7">
        <v>8.5455452999470535E-2</v>
      </c>
    </row>
    <row r="174" spans="1:4" ht="27.75" customHeight="1">
      <c r="A174" s="7" t="s">
        <v>6954</v>
      </c>
      <c r="B174" s="7">
        <v>0</v>
      </c>
      <c r="C174" s="7">
        <v>0.69106122575303364</v>
      </c>
      <c r="D174" s="7">
        <v>2.0740064405770284</v>
      </c>
    </row>
    <row r="175" spans="1:4" ht="27.75" customHeight="1">
      <c r="A175" s="7" t="s">
        <v>6955</v>
      </c>
      <c r="B175" s="7">
        <v>0</v>
      </c>
      <c r="C175" s="7">
        <v>1.2361067253800748</v>
      </c>
      <c r="D175" s="7">
        <v>1.7032456217958929</v>
      </c>
    </row>
    <row r="176" spans="1:4" ht="27.75" customHeight="1">
      <c r="A176" s="7" t="s">
        <v>6956</v>
      </c>
      <c r="B176" s="7">
        <v>0</v>
      </c>
      <c r="C176" s="7">
        <v>2.8600108449384316</v>
      </c>
      <c r="D176" s="7">
        <v>0.64802507080041449</v>
      </c>
    </row>
    <row r="177" spans="1:4" ht="27.75" customHeight="1">
      <c r="A177" s="7" t="s">
        <v>6957</v>
      </c>
      <c r="B177" s="7">
        <v>0</v>
      </c>
      <c r="C177" s="7">
        <v>5.9725874761071216</v>
      </c>
      <c r="D177" s="7">
        <v>0.246998928224579</v>
      </c>
    </row>
    <row r="178" spans="1:4" ht="27.75" customHeight="1">
      <c r="A178" s="7" t="s">
        <v>6958</v>
      </c>
      <c r="B178" s="7">
        <v>0</v>
      </c>
      <c r="C178" s="7">
        <v>0.13566067797326187</v>
      </c>
      <c r="D178" s="7">
        <v>1.184451991777383</v>
      </c>
    </row>
    <row r="179" spans="1:4" ht="27.75" customHeight="1">
      <c r="A179" s="7" t="s">
        <v>6959</v>
      </c>
      <c r="B179" s="7">
        <v>0</v>
      </c>
      <c r="C179" s="7">
        <v>-9.9534456945288813E-2</v>
      </c>
      <c r="D179" s="7">
        <v>0.22125468773713811</v>
      </c>
    </row>
    <row r="180" spans="1:4" ht="27.75" customHeight="1">
      <c r="A180" s="7" t="s">
        <v>6960</v>
      </c>
      <c r="B180" s="7">
        <v>0</v>
      </c>
      <c r="C180" s="7">
        <v>0.64368687340722264</v>
      </c>
      <c r="D180" s="7">
        <v>1.7893160937656711</v>
      </c>
    </row>
    <row r="181" spans="1:4" ht="27.75" customHeight="1">
      <c r="A181" s="7" t="s">
        <v>6961</v>
      </c>
      <c r="B181" s="7">
        <v>0</v>
      </c>
      <c r="C181" s="7">
        <v>1.2370193724306418</v>
      </c>
      <c r="D181" s="7">
        <v>6.2482511298710977</v>
      </c>
    </row>
    <row r="182" spans="1:4" ht="27.75" customHeight="1">
      <c r="A182" s="7" t="s">
        <v>6962</v>
      </c>
      <c r="B182" s="7">
        <v>0</v>
      </c>
      <c r="C182" s="7">
        <v>0.15779415338977454</v>
      </c>
      <c r="D182" s="7">
        <v>0.21973974037902178</v>
      </c>
    </row>
    <row r="183" spans="1:4" ht="27.75" customHeight="1">
      <c r="A183" s="7" t="s">
        <v>6963</v>
      </c>
      <c r="B183" s="7">
        <v>0</v>
      </c>
      <c r="C183" s="7">
        <v>0.35423271463233774</v>
      </c>
      <c r="D183" s="7">
        <v>4.7545350693721261E-2</v>
      </c>
    </row>
    <row r="184" spans="1:4" ht="27.75" customHeight="1">
      <c r="A184" s="7" t="s">
        <v>6964</v>
      </c>
      <c r="B184" s="7">
        <v>0</v>
      </c>
      <c r="C184" s="7">
        <v>0.43632326300369434</v>
      </c>
      <c r="D184" s="7">
        <v>8.6815414233552129E-2</v>
      </c>
    </row>
    <row r="185" spans="1:4" ht="27.75" customHeight="1">
      <c r="A185" s="7" t="s">
        <v>6965</v>
      </c>
      <c r="B185" s="7">
        <v>0</v>
      </c>
      <c r="C185" s="7">
        <v>7.1019959289687851E-2</v>
      </c>
      <c r="D185" s="7">
        <v>7.4596638241943916E-2</v>
      </c>
    </row>
    <row r="186" spans="1:4" ht="27.75" customHeight="1">
      <c r="A186" s="7" t="s">
        <v>6966</v>
      </c>
      <c r="B186" s="7">
        <v>0</v>
      </c>
      <c r="C186" s="7">
        <v>2.9016364102454544</v>
      </c>
      <c r="D186" s="7">
        <v>0.79675419775005241</v>
      </c>
    </row>
    <row r="187" spans="1:4" ht="27.75" customHeight="1">
      <c r="A187" s="7" t="s">
        <v>6967</v>
      </c>
      <c r="B187" s="7">
        <v>0</v>
      </c>
      <c r="C187" s="7">
        <v>0.25539572107352843</v>
      </c>
      <c r="D187" s="7">
        <v>7.3759513579505998E-2</v>
      </c>
    </row>
    <row r="188" spans="1:4" ht="27.75" customHeight="1">
      <c r="A188" s="7" t="s">
        <v>6968</v>
      </c>
      <c r="B188" s="7">
        <v>0</v>
      </c>
      <c r="C188" s="7">
        <v>0.19579037715071956</v>
      </c>
      <c r="D188" s="7">
        <v>8.8018492634551627E-3</v>
      </c>
    </row>
    <row r="189" spans="1:4" ht="27.75" customHeight="1">
      <c r="A189" s="7" t="s">
        <v>6969</v>
      </c>
      <c r="B189" s="7">
        <v>0</v>
      </c>
      <c r="C189" s="7">
        <v>3.2624467825256173E-2</v>
      </c>
      <c r="D189" s="7">
        <v>1.1164890685125064</v>
      </c>
    </row>
    <row r="190" spans="1:4" ht="27.75" customHeight="1">
      <c r="A190" s="7" t="s">
        <v>6970</v>
      </c>
      <c r="B190" s="7">
        <v>0</v>
      </c>
      <c r="C190" s="7">
        <v>2.8281691560326081</v>
      </c>
      <c r="D190" s="7">
        <v>2.5441638359384044</v>
      </c>
    </row>
    <row r="191" spans="1:4" ht="27.75" customHeight="1">
      <c r="A191" s="7" t="s">
        <v>6971</v>
      </c>
      <c r="B191" s="7">
        <v>0</v>
      </c>
      <c r="C191" s="7">
        <v>0.643886150463572</v>
      </c>
      <c r="D191" s="7">
        <v>2.3669117031386659</v>
      </c>
    </row>
    <row r="192" spans="1:4" ht="27.75" customHeight="1">
      <c r="A192" s="7" t="s">
        <v>6972</v>
      </c>
      <c r="B192" s="7">
        <v>0</v>
      </c>
      <c r="C192" s="7">
        <v>1.1698268285969211</v>
      </c>
      <c r="D192" s="7">
        <v>5.5076452100335091E-3</v>
      </c>
    </row>
    <row r="193" spans="1:4" ht="27.75" customHeight="1">
      <c r="A193" s="7" t="s">
        <v>6973</v>
      </c>
      <c r="B193" s="7">
        <v>0</v>
      </c>
      <c r="C193" s="7">
        <v>0.67547220576092171</v>
      </c>
      <c r="D193" s="7">
        <v>0.1749167259835637</v>
      </c>
    </row>
    <row r="194" spans="1:4" ht="27.75" customHeight="1">
      <c r="A194" s="7" t="s">
        <v>6974</v>
      </c>
      <c r="B194" s="7">
        <v>0</v>
      </c>
      <c r="C194" s="7">
        <v>0.46623313593918986</v>
      </c>
      <c r="D194" s="7">
        <v>-6.2595449470355155E-2</v>
      </c>
    </row>
    <row r="195" spans="1:4" ht="27.75" customHeight="1">
      <c r="A195" s="7" t="s">
        <v>6975</v>
      </c>
      <c r="B195" s="7">
        <v>0</v>
      </c>
      <c r="C195" s="7">
        <v>1.2922347206969365</v>
      </c>
      <c r="D195" s="7">
        <v>4.0638997370494838</v>
      </c>
    </row>
    <row r="196" spans="1:4" ht="27.75" customHeight="1">
      <c r="A196" s="7" t="s">
        <v>6976</v>
      </c>
      <c r="B196" s="7">
        <v>0</v>
      </c>
      <c r="C196" s="7">
        <v>1.3835290206539647E-3</v>
      </c>
      <c r="D196" s="7">
        <v>2.004997420007709</v>
      </c>
    </row>
    <row r="197" spans="1:4" ht="27.75" customHeight="1">
      <c r="A197" s="7" t="s">
        <v>6977</v>
      </c>
      <c r="B197" s="7">
        <v>0</v>
      </c>
      <c r="C197" s="7">
        <v>0.5955878260456573</v>
      </c>
      <c r="D197" s="7">
        <v>9.4439229807097277E-2</v>
      </c>
    </row>
    <row r="198" spans="1:4" ht="27.75" customHeight="1">
      <c r="A198" s="7" t="s">
        <v>6978</v>
      </c>
      <c r="B198" s="7">
        <v>0</v>
      </c>
      <c r="C198" s="7">
        <v>0.28914103311276557</v>
      </c>
      <c r="D198" s="7">
        <v>1.8864815979356953</v>
      </c>
    </row>
    <row r="199" spans="1:4" ht="27.75" customHeight="1">
      <c r="A199" s="7" t="s">
        <v>6979</v>
      </c>
      <c r="B199" s="7">
        <v>0</v>
      </c>
      <c r="C199" s="7">
        <v>2.1726121030847469</v>
      </c>
      <c r="D199" s="7">
        <v>3.2063722942422515</v>
      </c>
    </row>
    <row r="200" spans="1:4" ht="27.75" customHeight="1">
      <c r="A200" s="7" t="s">
        <v>6980</v>
      </c>
      <c r="B200" s="7">
        <v>0</v>
      </c>
      <c r="C200" s="7">
        <v>2.0919236627153861</v>
      </c>
      <c r="D200" s="7">
        <v>5.6680331470262182</v>
      </c>
    </row>
    <row r="201" spans="1:4" ht="27.75" customHeight="1">
      <c r="A201" s="7" t="s">
        <v>6981</v>
      </c>
      <c r="B201" s="7">
        <v>0</v>
      </c>
      <c r="C201" s="7">
        <v>1.3644331120111897</v>
      </c>
      <c r="D201" s="7">
        <v>5.4391912293769664</v>
      </c>
    </row>
    <row r="202" spans="1:4" ht="27.75" customHeight="1">
      <c r="A202" s="7" t="s">
        <v>6982</v>
      </c>
      <c r="B202" s="7">
        <v>0</v>
      </c>
      <c r="C202" s="7">
        <v>1.4433008613439529</v>
      </c>
      <c r="D202" s="7">
        <v>7.0877003139487904</v>
      </c>
    </row>
    <row r="203" spans="1:4" ht="27.75" customHeight="1">
      <c r="A203" s="7" t="s">
        <v>6983</v>
      </c>
      <c r="B203" s="7">
        <v>0</v>
      </c>
      <c r="C203" s="7">
        <v>2.4115079758993674</v>
      </c>
      <c r="D203" s="7">
        <v>8.1157658568838453</v>
      </c>
    </row>
    <row r="204" spans="1:4" ht="27.75" customHeight="1">
      <c r="A204" s="7" t="s">
        <v>6984</v>
      </c>
      <c r="B204" s="7">
        <v>0</v>
      </c>
      <c r="C204" s="7">
        <v>1.562802185724774</v>
      </c>
      <c r="D204" s="7">
        <v>10.456082412126234</v>
      </c>
    </row>
    <row r="205" spans="1:4" ht="27.75" customHeight="1">
      <c r="A205" s="7" t="s">
        <v>6985</v>
      </c>
      <c r="B205" s="7">
        <v>0</v>
      </c>
      <c r="C205" s="7">
        <v>2.4236145128455857</v>
      </c>
      <c r="D205" s="7">
        <v>13.17330330814583</v>
      </c>
    </row>
    <row r="206" spans="1:4" ht="27.75" customHeight="1">
      <c r="A206" s="7" t="s">
        <v>6986</v>
      </c>
      <c r="B206" s="7">
        <v>0</v>
      </c>
      <c r="C206" s="7">
        <v>0.16388660181763196</v>
      </c>
      <c r="D206" s="7">
        <v>5.2715586445414733</v>
      </c>
    </row>
    <row r="207" spans="1:4" ht="27.75" customHeight="1">
      <c r="A207" s="7" t="s">
        <v>6987</v>
      </c>
      <c r="B207" s="7">
        <v>0</v>
      </c>
      <c r="C207" s="7">
        <v>0.6206625093423126</v>
      </c>
      <c r="D207" s="7">
        <v>4.925036883469236</v>
      </c>
    </row>
    <row r="208" spans="1:4" ht="27.75" customHeight="1">
      <c r="A208" s="7" t="s">
        <v>6988</v>
      </c>
      <c r="B208" s="7">
        <v>0</v>
      </c>
      <c r="C208" s="7">
        <v>1.1328702393953394</v>
      </c>
      <c r="D208" s="7">
        <v>8.2345450264579068</v>
      </c>
    </row>
    <row r="209" spans="1:4" ht="27.75" customHeight="1">
      <c r="A209" s="7" t="s">
        <v>6989</v>
      </c>
      <c r="B209" s="7">
        <v>0</v>
      </c>
      <c r="C209" s="7">
        <v>0.97992158941813223</v>
      </c>
      <c r="D209" s="7">
        <v>13.359164342152337</v>
      </c>
    </row>
    <row r="210" spans="1:4" ht="27.75" customHeight="1">
      <c r="A210" s="7" t="s">
        <v>6990</v>
      </c>
      <c r="B210" s="7">
        <v>0</v>
      </c>
      <c r="C210" s="7">
        <v>2.0484815254986861</v>
      </c>
      <c r="D210" s="7">
        <v>13.348321769035483</v>
      </c>
    </row>
    <row r="211" spans="1:4" ht="27.75" customHeight="1">
      <c r="A211" s="7" t="s">
        <v>6991</v>
      </c>
      <c r="B211" s="7">
        <v>0</v>
      </c>
      <c r="C211" s="7">
        <v>0.35386986146693544</v>
      </c>
      <c r="D211" s="7">
        <v>4.3370231389646297E-2</v>
      </c>
    </row>
    <row r="212" spans="1:4" ht="27.75" customHeight="1">
      <c r="A212" s="7" t="s">
        <v>6992</v>
      </c>
      <c r="B212" s="7">
        <v>0</v>
      </c>
      <c r="C212" s="7">
        <v>0.644586121420888</v>
      </c>
      <c r="D212" s="7">
        <v>1.5824193239768547</v>
      </c>
    </row>
    <row r="213" spans="1:4" ht="27.75" customHeight="1">
      <c r="A213" s="7" t="s">
        <v>6993</v>
      </c>
      <c r="B213" s="7">
        <v>0</v>
      </c>
      <c r="C213" s="7">
        <v>0.11210237435626669</v>
      </c>
      <c r="D213" s="7">
        <v>2.4915455327441095E-2</v>
      </c>
    </row>
    <row r="214" spans="1:4" ht="27.75" customHeight="1">
      <c r="A214" s="7" t="s">
        <v>6994</v>
      </c>
      <c r="B214" s="7">
        <v>0</v>
      </c>
      <c r="C214" s="7">
        <v>7.0586118680816948E-2</v>
      </c>
      <c r="D214" s="7">
        <v>1.8679123710273603E-3</v>
      </c>
    </row>
    <row r="215" spans="1:4" ht="27.75" customHeight="1">
      <c r="A215" s="7" t="s">
        <v>6995</v>
      </c>
      <c r="B215" s="7">
        <v>0</v>
      </c>
      <c r="C215" s="7">
        <v>0.30391203515124432</v>
      </c>
      <c r="D215" s="7">
        <v>2.7079342691938475E-2</v>
      </c>
    </row>
    <row r="216" spans="1:4" ht="27.75" customHeight="1">
      <c r="A216" s="7" t="s">
        <v>6996</v>
      </c>
      <c r="B216" s="7">
        <v>0</v>
      </c>
      <c r="C216" s="7">
        <v>1.1860040710094433</v>
      </c>
      <c r="D216" s="7">
        <v>0.97106849005604301</v>
      </c>
    </row>
    <row r="217" spans="1:4" ht="27.75" customHeight="1">
      <c r="A217" s="7" t="s">
        <v>6997</v>
      </c>
      <c r="B217" s="7">
        <v>0</v>
      </c>
      <c r="C217" s="7">
        <v>0.81864178930530063</v>
      </c>
      <c r="D217" s="7">
        <v>2.1991586742098805</v>
      </c>
    </row>
    <row r="218" spans="1:4" ht="27.75" customHeight="1">
      <c r="A218" s="7" t="s">
        <v>6998</v>
      </c>
      <c r="B218" s="7">
        <v>0</v>
      </c>
      <c r="C218" s="7">
        <v>2.4096028230648328</v>
      </c>
      <c r="D218" s="7">
        <v>1.7466769222349769</v>
      </c>
    </row>
    <row r="219" spans="1:4" ht="27.75" customHeight="1">
      <c r="A219" s="7" t="s">
        <v>6999</v>
      </c>
      <c r="B219" s="7">
        <v>0</v>
      </c>
      <c r="C219" s="7">
        <v>0.40623655024109445</v>
      </c>
      <c r="D219" s="7">
        <v>-0.65485247743780939</v>
      </c>
    </row>
    <row r="220" spans="1:4" ht="27.75" customHeight="1">
      <c r="A220" s="7" t="s">
        <v>7000</v>
      </c>
      <c r="B220" s="7">
        <v>0</v>
      </c>
      <c r="C220" s="7">
        <v>1.0771398518241653</v>
      </c>
      <c r="D220" s="7">
        <v>-0.73332137778450168</v>
      </c>
    </row>
    <row r="221" spans="1:4" ht="27.75" customHeight="1">
      <c r="A221" s="7" t="s">
        <v>7001</v>
      </c>
      <c r="B221" s="7">
        <v>0</v>
      </c>
      <c r="C221" s="7">
        <v>1.7382634140946243</v>
      </c>
      <c r="D221" s="7">
        <v>0.13187827377153399</v>
      </c>
    </row>
    <row r="222" spans="1:4" ht="27.75" customHeight="1">
      <c r="A222" s="7" t="s">
        <v>7002</v>
      </c>
      <c r="B222" s="7">
        <v>0</v>
      </c>
      <c r="C222" s="7">
        <v>0.46997083679636559</v>
      </c>
      <c r="D222" s="7">
        <v>0.1240398323645787</v>
      </c>
    </row>
    <row r="223" spans="1:4" ht="27.75" customHeight="1">
      <c r="A223" s="7" t="s">
        <v>7003</v>
      </c>
      <c r="B223" s="7">
        <v>0</v>
      </c>
      <c r="C223" s="7">
        <v>1.0605260091549769</v>
      </c>
      <c r="D223" s="7">
        <v>3.4002181422287654</v>
      </c>
    </row>
    <row r="224" spans="1:4" ht="27.75" customHeight="1">
      <c r="A224" s="7" t="s">
        <v>7004</v>
      </c>
      <c r="B224" s="7">
        <v>0</v>
      </c>
      <c r="C224" s="7">
        <v>0.33166634818482676</v>
      </c>
      <c r="D224" s="7">
        <v>1.3342009193629674</v>
      </c>
    </row>
    <row r="225" spans="1:4" ht="27.75" customHeight="1">
      <c r="A225" s="7" t="s">
        <v>7005</v>
      </c>
      <c r="B225" s="7" t="s">
        <v>7006</v>
      </c>
      <c r="C225" s="7">
        <v>0</v>
      </c>
      <c r="D225" s="7">
        <v>0</v>
      </c>
    </row>
    <row r="226" spans="1:4" ht="27.75" customHeight="1">
      <c r="A226" s="7" t="s">
        <v>7006</v>
      </c>
      <c r="B226" s="7">
        <v>0</v>
      </c>
      <c r="C226" s="7">
        <v>0</v>
      </c>
      <c r="D226" s="7">
        <v>0</v>
      </c>
    </row>
    <row r="227" spans="1:4" ht="27.75" customHeight="1">
      <c r="A227" s="7" t="s">
        <v>7007</v>
      </c>
      <c r="B227" s="7">
        <v>0</v>
      </c>
      <c r="C227" s="7">
        <v>0.61366077188944168</v>
      </c>
      <c r="D227" s="7">
        <v>0</v>
      </c>
    </row>
    <row r="228" spans="1:4" ht="27.75" customHeight="1">
      <c r="A228" s="7" t="s">
        <v>7008</v>
      </c>
      <c r="B228" s="7">
        <v>0</v>
      </c>
      <c r="C228" s="7">
        <v>3.5894788634023664E-2</v>
      </c>
      <c r="D228" s="7">
        <v>0</v>
      </c>
    </row>
    <row r="229" spans="1:4" ht="27.75" customHeight="1">
      <c r="A229" s="7" t="s">
        <v>7009</v>
      </c>
      <c r="B229" s="7">
        <v>0</v>
      </c>
      <c r="C229" s="7">
        <v>1.2149663780709568</v>
      </c>
      <c r="D229" s="7">
        <v>2.1575569298693797</v>
      </c>
    </row>
    <row r="230" spans="1:4" ht="27.75" customHeight="1">
      <c r="A230" s="7" t="s">
        <v>7010</v>
      </c>
      <c r="B230" s="7" t="s">
        <v>7007</v>
      </c>
      <c r="C230" s="7">
        <v>1.1682452450711509</v>
      </c>
      <c r="D230" s="7">
        <v>0</v>
      </c>
    </row>
    <row r="231" spans="1:4" ht="27.75" customHeight="1">
      <c r="A231" s="7" t="s">
        <v>7011</v>
      </c>
      <c r="B231" s="7">
        <v>0</v>
      </c>
      <c r="C231" s="7">
        <v>0.48181839259513098</v>
      </c>
      <c r="D231" s="7">
        <v>0.82484643945896363</v>
      </c>
    </row>
    <row r="232" spans="1:4" ht="27.75" customHeight="1">
      <c r="A232" s="7" t="s">
        <v>7012</v>
      </c>
      <c r="B232" s="7">
        <v>0</v>
      </c>
      <c r="C232" s="7">
        <v>-0.26988403678053807</v>
      </c>
      <c r="D232" s="7">
        <v>2.0715539701424515</v>
      </c>
    </row>
    <row r="233" spans="1:4" ht="27.75" customHeight="1">
      <c r="A233" s="7" t="s">
        <v>7013</v>
      </c>
      <c r="B233" s="7">
        <v>0</v>
      </c>
      <c r="C233" s="7">
        <v>0.52030769684557121</v>
      </c>
      <c r="D233" s="7">
        <v>2.1081107703185249</v>
      </c>
    </row>
    <row r="234" spans="1:4" ht="27.75" customHeight="1">
      <c r="A234" s="7" t="s">
        <v>7014</v>
      </c>
      <c r="B234" s="7">
        <v>0</v>
      </c>
      <c r="C234" s="7">
        <v>-0.26999939053153604</v>
      </c>
      <c r="D234" s="7">
        <v>2.071970963072681</v>
      </c>
    </row>
    <row r="235" spans="1:4" ht="27.75" customHeight="1">
      <c r="A235" s="7" t="s">
        <v>7015</v>
      </c>
      <c r="B235" s="7">
        <v>0</v>
      </c>
      <c r="C235" s="7">
        <v>-0.27000951096779408</v>
      </c>
      <c r="D235" s="7">
        <v>2.0715818256451781</v>
      </c>
    </row>
    <row r="236" spans="1:4" ht="27.75" customHeight="1">
      <c r="A236" s="7" t="s">
        <v>7016</v>
      </c>
      <c r="B236" s="7">
        <v>0</v>
      </c>
      <c r="C236" s="7">
        <v>0.33854512079828653</v>
      </c>
      <c r="D236" s="7">
        <v>0</v>
      </c>
    </row>
    <row r="237" spans="1:4" ht="27.75" customHeight="1">
      <c r="A237" s="7" t="s">
        <v>7017</v>
      </c>
      <c r="B237" s="7">
        <v>0</v>
      </c>
      <c r="C237" s="7">
        <v>0</v>
      </c>
      <c r="D237" s="7">
        <v>0</v>
      </c>
    </row>
    <row r="238" spans="1:4" ht="27.75" customHeight="1">
      <c r="A238" s="7" t="s">
        <v>7018</v>
      </c>
      <c r="B238" s="7">
        <v>0</v>
      </c>
      <c r="C238" s="7">
        <v>0</v>
      </c>
      <c r="D238" s="7">
        <v>4.6536840871452649E-4</v>
      </c>
    </row>
    <row r="239" spans="1:4" ht="27.75" customHeight="1">
      <c r="A239" s="7" t="s">
        <v>7019</v>
      </c>
      <c r="B239" s="7">
        <v>0</v>
      </c>
      <c r="C239" s="7">
        <v>0.60353549904246673</v>
      </c>
      <c r="D239" s="7">
        <v>7.9985563148856062E-2</v>
      </c>
    </row>
    <row r="240" spans="1:4" ht="27.75" customHeight="1">
      <c r="A240" s="7" t="s">
        <v>7020</v>
      </c>
      <c r="B240" s="7">
        <v>0</v>
      </c>
      <c r="C240" s="7">
        <v>0.5957199204080178</v>
      </c>
      <c r="D240" s="7">
        <v>8.0069417320910843E-2</v>
      </c>
    </row>
    <row r="241" spans="1:4" ht="27.75" customHeight="1">
      <c r="A241" s="7" t="s">
        <v>7021</v>
      </c>
      <c r="B241" s="7">
        <v>0</v>
      </c>
      <c r="C241" s="7">
        <v>0.60351081589477473</v>
      </c>
      <c r="D241" s="7">
        <v>7.9983469107303182E-2</v>
      </c>
    </row>
    <row r="242" spans="1:4" ht="27.75" customHeight="1">
      <c r="A242" s="7" t="s">
        <v>7022</v>
      </c>
      <c r="B242" s="7">
        <v>0</v>
      </c>
      <c r="C242" s="7">
        <v>3.9101307628962953E-2</v>
      </c>
      <c r="D242" s="7">
        <v>8.2088235636400525E-2</v>
      </c>
    </row>
    <row r="243" spans="1:4" ht="27.75" customHeight="1">
      <c r="A243" s="7" t="s">
        <v>7023</v>
      </c>
      <c r="B243" s="7">
        <v>0</v>
      </c>
      <c r="C243" s="7">
        <v>3.9137020692452437E-2</v>
      </c>
      <c r="D243" s="7">
        <v>8.2155189128638964E-2</v>
      </c>
    </row>
    <row r="244" spans="1:4" ht="27.75" customHeight="1">
      <c r="A244" s="7" t="s">
        <v>7024</v>
      </c>
      <c r="B244" s="7">
        <v>0</v>
      </c>
      <c r="C244" s="7">
        <v>-0.68695107677166534</v>
      </c>
      <c r="D244" s="7">
        <v>-1.7970554634122993E-2</v>
      </c>
    </row>
    <row r="245" spans="1:4" ht="27.75" customHeight="1">
      <c r="A245" s="7" t="s">
        <v>7025</v>
      </c>
      <c r="B245" s="7">
        <v>0</v>
      </c>
      <c r="C245" s="7">
        <v>5.0947971846895543E-3</v>
      </c>
      <c r="D245" s="7">
        <v>0.15146134433545905</v>
      </c>
    </row>
    <row r="246" spans="1:4" ht="27.75" customHeight="1">
      <c r="A246" s="7" t="s">
        <v>7026</v>
      </c>
      <c r="B246" s="7">
        <v>0</v>
      </c>
      <c r="C246" s="7">
        <v>5.0815007779411421E-3</v>
      </c>
      <c r="D246" s="7">
        <v>0.15134008486430117</v>
      </c>
    </row>
    <row r="247" spans="1:4" ht="27.75" customHeight="1">
      <c r="A247" s="7" t="s">
        <v>7027</v>
      </c>
      <c r="B247" s="7">
        <v>0</v>
      </c>
      <c r="C247" s="7">
        <v>-4.5592347113517014E-2</v>
      </c>
      <c r="D247" s="7">
        <v>3.0012374204345306E-4</v>
      </c>
    </row>
    <row r="248" spans="1:4" ht="27.75" customHeight="1">
      <c r="A248" s="7" t="s">
        <v>7028</v>
      </c>
      <c r="B248" s="7">
        <v>0</v>
      </c>
      <c r="C248" s="7">
        <v>0.16024978486635683</v>
      </c>
      <c r="D248" s="7">
        <v>0.13107433039723287</v>
      </c>
    </row>
    <row r="249" spans="1:4" ht="27.75" customHeight="1">
      <c r="A249" s="7" t="s">
        <v>7029</v>
      </c>
      <c r="B249" s="7">
        <v>0</v>
      </c>
      <c r="C249" s="7">
        <v>1.9626595150445514</v>
      </c>
      <c r="D249" s="7">
        <v>7.2281848888537779</v>
      </c>
    </row>
    <row r="250" spans="1:4" ht="27.75" customHeight="1">
      <c r="A250" s="7" t="s">
        <v>7030</v>
      </c>
      <c r="B250" s="7">
        <v>0</v>
      </c>
      <c r="C250" s="7">
        <v>2.0848945565265127E-2</v>
      </c>
      <c r="D250" s="7">
        <v>0</v>
      </c>
    </row>
    <row r="251" spans="1:4" ht="27.75" customHeight="1">
      <c r="A251" s="7" t="s">
        <v>7031</v>
      </c>
      <c r="B251" s="7">
        <v>0</v>
      </c>
      <c r="C251" s="7">
        <v>5.0792330767087543</v>
      </c>
      <c r="D251" s="7">
        <v>5.8077871830801007</v>
      </c>
    </row>
    <row r="252" spans="1:4" ht="27.75" customHeight="1">
      <c r="A252" s="7" t="s">
        <v>7032</v>
      </c>
      <c r="B252" s="7">
        <v>0</v>
      </c>
      <c r="C252" s="7">
        <v>2.0849923166166479E-2</v>
      </c>
      <c r="D252" s="7">
        <v>0</v>
      </c>
    </row>
    <row r="253" spans="1:4" ht="27.75" customHeight="1">
      <c r="A253" s="7" t="s">
        <v>7033</v>
      </c>
      <c r="B253" s="7">
        <v>0</v>
      </c>
      <c r="C253" s="7">
        <v>0.63947631963799589</v>
      </c>
      <c r="D253" s="7">
        <v>0</v>
      </c>
    </row>
    <row r="254" spans="1:4" ht="27.75" customHeight="1">
      <c r="A254" s="7" t="s">
        <v>7034</v>
      </c>
      <c r="B254" s="7">
        <v>0</v>
      </c>
      <c r="C254" s="7">
        <v>0.6776321017395186</v>
      </c>
      <c r="D254" s="7">
        <v>1.0422219621382438E-2</v>
      </c>
    </row>
    <row r="255" spans="1:4" ht="27.75" customHeight="1">
      <c r="A255" s="7" t="s">
        <v>7035</v>
      </c>
      <c r="B255" s="7">
        <v>0</v>
      </c>
      <c r="C255" s="7">
        <v>0.6776321017395186</v>
      </c>
      <c r="D255" s="7">
        <v>1.0422219621382438E-2</v>
      </c>
    </row>
    <row r="256" spans="1:4" ht="27.75" customHeight="1">
      <c r="A256" s="7" t="s">
        <v>7036</v>
      </c>
      <c r="B256" s="7">
        <v>0</v>
      </c>
      <c r="C256" s="7">
        <v>0.12207670128027191</v>
      </c>
      <c r="D256" s="7">
        <v>0.28143236265242588</v>
      </c>
    </row>
    <row r="257" spans="1:4" ht="27.75" customHeight="1">
      <c r="A257" s="7" t="s">
        <v>7037</v>
      </c>
      <c r="B257" s="7">
        <v>0</v>
      </c>
      <c r="C257" s="7">
        <v>0.14335856336482788</v>
      </c>
      <c r="D257" s="7">
        <v>0.28151284916983821</v>
      </c>
    </row>
    <row r="258" spans="1:4" ht="27.75" customHeight="1">
      <c r="A258" s="7" t="s">
        <v>7038</v>
      </c>
      <c r="B258" s="7">
        <v>0</v>
      </c>
      <c r="C258" s="7">
        <v>7.4343928097068898E-2</v>
      </c>
      <c r="D258" s="7">
        <v>-1.1695837541158955E-2</v>
      </c>
    </row>
    <row r="259" spans="1:4" ht="27.75" customHeight="1">
      <c r="A259" s="7" t="s">
        <v>7039</v>
      </c>
      <c r="B259" s="7">
        <v>0</v>
      </c>
      <c r="C259" s="7">
        <v>5.2430124204864564E-2</v>
      </c>
      <c r="D259" s="7">
        <v>-1.2908993411101508E-3</v>
      </c>
    </row>
    <row r="260" spans="1:4" ht="27.75" customHeight="1">
      <c r="A260" s="7" t="s">
        <v>7040</v>
      </c>
      <c r="B260" s="7">
        <v>0</v>
      </c>
      <c r="C260" s="7">
        <v>7.0961376728581146E-2</v>
      </c>
      <c r="D260" s="7">
        <v>0</v>
      </c>
    </row>
    <row r="261" spans="1:4" ht="27.75" customHeight="1">
      <c r="A261" s="7" t="s">
        <v>7041</v>
      </c>
      <c r="B261" s="7">
        <v>0</v>
      </c>
      <c r="C261" s="7">
        <v>2.4797699863237472</v>
      </c>
      <c r="D261" s="7">
        <v>3.9446454508059996</v>
      </c>
    </row>
    <row r="262" spans="1:4" ht="27.75" customHeight="1">
      <c r="A262" s="7" t="s">
        <v>7042</v>
      </c>
      <c r="B262" s="7">
        <v>0</v>
      </c>
      <c r="C262" s="7">
        <v>-0.40878958772603513</v>
      </c>
      <c r="D262" s="7">
        <v>0</v>
      </c>
    </row>
    <row r="263" spans="1:4" ht="27.75" customHeight="1">
      <c r="A263" s="7" t="s">
        <v>7043</v>
      </c>
      <c r="B263" s="7">
        <v>0</v>
      </c>
      <c r="C263" s="7">
        <v>-3.6948184077371855E-3</v>
      </c>
      <c r="D263" s="7">
        <v>0</v>
      </c>
    </row>
    <row r="264" spans="1:4" ht="27.75" customHeight="1">
      <c r="A264" s="7" t="s">
        <v>7044</v>
      </c>
      <c r="B264" s="7">
        <v>0</v>
      </c>
      <c r="C264" s="7">
        <v>-0.43601292078191983</v>
      </c>
      <c r="D264" s="7">
        <v>0</v>
      </c>
    </row>
    <row r="265" spans="1:4" ht="27.75" customHeight="1">
      <c r="A265" s="7" t="s">
        <v>7045</v>
      </c>
      <c r="B265" s="7">
        <v>0</v>
      </c>
      <c r="C265" s="7">
        <v>-0.42448415679384316</v>
      </c>
      <c r="D265" s="7">
        <v>0</v>
      </c>
    </row>
    <row r="266" spans="1:4" ht="27.75" customHeight="1">
      <c r="A266" s="7" t="s">
        <v>7046</v>
      </c>
      <c r="B266" s="7">
        <v>0</v>
      </c>
      <c r="C266" s="7">
        <v>0.66742500692916884</v>
      </c>
      <c r="D266" s="7">
        <v>5.9188611048773708E-3</v>
      </c>
    </row>
    <row r="267" spans="1:4" ht="27.75" customHeight="1">
      <c r="A267" s="7" t="s">
        <v>7047</v>
      </c>
      <c r="B267" s="7">
        <v>0</v>
      </c>
      <c r="C267" s="7">
        <v>3.554128862687167E-2</v>
      </c>
      <c r="D267" s="7">
        <v>-0.24232830328614216</v>
      </c>
    </row>
    <row r="268" spans="1:4" ht="27.75" customHeight="1">
      <c r="A268" s="7" t="s">
        <v>7048</v>
      </c>
      <c r="B268" s="7">
        <v>0</v>
      </c>
      <c r="C268" s="7">
        <v>0.20658172471157277</v>
      </c>
      <c r="D268" s="7">
        <v>-0.19496978989737729</v>
      </c>
    </row>
    <row r="269" spans="1:4" ht="27.75" customHeight="1">
      <c r="A269" s="7" t="s">
        <v>7049</v>
      </c>
      <c r="B269" s="7">
        <v>0</v>
      </c>
      <c r="C269" s="7">
        <v>-3.3935137051808589E-3</v>
      </c>
      <c r="D269" s="7">
        <v>0.19186397957639389</v>
      </c>
    </row>
    <row r="270" spans="1:4" ht="27.75" customHeight="1">
      <c r="A270" s="7" t="s">
        <v>7050</v>
      </c>
      <c r="B270" s="7">
        <v>0</v>
      </c>
      <c r="C270" s="7">
        <v>0.14893742874078383</v>
      </c>
      <c r="D270" s="7">
        <v>-0.40124548496945922</v>
      </c>
    </row>
    <row r="271" spans="1:4" ht="27.75" customHeight="1">
      <c r="A271" s="7" t="s">
        <v>7051</v>
      </c>
      <c r="B271" s="7">
        <v>0</v>
      </c>
      <c r="C271" s="7">
        <v>0.65649201795785972</v>
      </c>
      <c r="D271" s="7">
        <v>-3.8697746759087194E-2</v>
      </c>
    </row>
    <row r="272" spans="1:4" ht="27.75" customHeight="1">
      <c r="A272" s="7" t="s">
        <v>7052</v>
      </c>
      <c r="B272" s="7">
        <v>0</v>
      </c>
      <c r="C272" s="7">
        <v>6.1055146092985242E-2</v>
      </c>
      <c r="D272" s="7">
        <v>-0.27885456603965547</v>
      </c>
    </row>
    <row r="273" spans="1:4" ht="27.75" customHeight="1">
      <c r="A273" s="7" t="s">
        <v>7053</v>
      </c>
      <c r="B273" s="7">
        <v>0</v>
      </c>
      <c r="C273" s="7">
        <v>0.20658058543721775</v>
      </c>
      <c r="D273" s="7">
        <v>-0.19496980398873959</v>
      </c>
    </row>
    <row r="274" spans="1:4" ht="27.75" customHeight="1">
      <c r="A274" s="7" t="s">
        <v>7054</v>
      </c>
      <c r="B274" s="7">
        <v>0</v>
      </c>
      <c r="C274" s="7">
        <v>0</v>
      </c>
      <c r="D274" s="7">
        <v>0</v>
      </c>
    </row>
    <row r="275" spans="1:4" ht="27.75" customHeight="1">
      <c r="A275" s="7" t="s">
        <v>7055</v>
      </c>
      <c r="B275" s="7">
        <v>0</v>
      </c>
      <c r="C275" s="7">
        <v>1.4659030778695135</v>
      </c>
      <c r="D275" s="7">
        <v>0</v>
      </c>
    </row>
    <row r="276" spans="1:4" ht="27.75" customHeight="1">
      <c r="A276" s="7" t="s">
        <v>7056</v>
      </c>
      <c r="B276" s="7">
        <v>0</v>
      </c>
      <c r="C276" s="7">
        <v>-3.5934387762138796E-3</v>
      </c>
      <c r="D276" s="7">
        <v>0</v>
      </c>
    </row>
    <row r="277" spans="1:4" ht="27.75" customHeight="1">
      <c r="A277" s="7" t="s">
        <v>7057</v>
      </c>
      <c r="B277" s="7">
        <v>0</v>
      </c>
      <c r="C277" s="7">
        <v>-3.5949485384746244E-3</v>
      </c>
      <c r="D277" s="7">
        <v>0</v>
      </c>
    </row>
    <row r="278" spans="1:4" ht="27.75" customHeight="1">
      <c r="A278" s="7" t="s">
        <v>7058</v>
      </c>
      <c r="B278" s="7">
        <v>0</v>
      </c>
      <c r="C278" s="7">
        <v>6.3180723735544869E-2</v>
      </c>
      <c r="D278" s="7">
        <v>0</v>
      </c>
    </row>
    <row r="279" spans="1:4" ht="27.75" customHeight="1">
      <c r="A279" s="7" t="s">
        <v>7059</v>
      </c>
      <c r="B279" s="7">
        <v>0</v>
      </c>
      <c r="C279" s="7">
        <v>2.9039854014106737E-2</v>
      </c>
      <c r="D279" s="7">
        <v>7.9183303552598991E-3</v>
      </c>
    </row>
    <row r="280" spans="1:4" ht="27.75" customHeight="1">
      <c r="A280" s="7" t="s">
        <v>7060</v>
      </c>
      <c r="B280" s="7">
        <v>0</v>
      </c>
      <c r="C280" s="7">
        <v>0.45913743622272712</v>
      </c>
      <c r="D280" s="7">
        <v>0.12119067615228006</v>
      </c>
    </row>
    <row r="281" spans="1:4" ht="27.75" customHeight="1">
      <c r="A281" s="7" t="s">
        <v>7061</v>
      </c>
      <c r="B281" s="7">
        <v>0</v>
      </c>
      <c r="C281" s="7">
        <v>0.45940353662469863</v>
      </c>
      <c r="D281" s="7">
        <v>0.12125358262587661</v>
      </c>
    </row>
    <row r="282" spans="1:4" ht="27.75" customHeight="1">
      <c r="A282" s="7" t="s">
        <v>7062</v>
      </c>
      <c r="B282" s="7">
        <v>0</v>
      </c>
      <c r="C282" s="7">
        <v>4.0684250743956828E-3</v>
      </c>
      <c r="D282" s="7">
        <v>-8.8342375677804744E-5</v>
      </c>
    </row>
    <row r="283" spans="1:4" ht="27.75" customHeight="1">
      <c r="A283" s="7" t="s">
        <v>7063</v>
      </c>
      <c r="B283" s="7">
        <v>0</v>
      </c>
      <c r="C283" s="7">
        <v>0</v>
      </c>
      <c r="D283" s="7">
        <v>0</v>
      </c>
    </row>
    <row r="284" spans="1:4" ht="27.75" customHeight="1">
      <c r="A284" s="7" t="s">
        <v>7064</v>
      </c>
      <c r="B284" s="7">
        <v>0</v>
      </c>
      <c r="C284" s="7">
        <v>0</v>
      </c>
      <c r="D284" s="7">
        <v>0</v>
      </c>
    </row>
    <row r="285" spans="1:4" ht="27.75" customHeight="1">
      <c r="A285" s="7" t="s">
        <v>7065</v>
      </c>
      <c r="B285" s="7">
        <v>0</v>
      </c>
      <c r="C285" s="7">
        <v>0</v>
      </c>
      <c r="D285" s="7">
        <v>1.0862800316472314</v>
      </c>
    </row>
    <row r="286" spans="1:4" ht="27.75" customHeight="1">
      <c r="A286" s="7" t="s">
        <v>7066</v>
      </c>
      <c r="B286" s="7">
        <v>0</v>
      </c>
      <c r="C286" s="7">
        <v>2.4650149552732379E-3</v>
      </c>
      <c r="D286" s="7">
        <v>0</v>
      </c>
    </row>
    <row r="287" spans="1:4" ht="27.75" customHeight="1">
      <c r="A287" s="7" t="s">
        <v>7067</v>
      </c>
      <c r="B287" s="7">
        <v>0</v>
      </c>
      <c r="C287" s="7">
        <v>0</v>
      </c>
      <c r="D287" s="7">
        <v>0.60527704974452801</v>
      </c>
    </row>
    <row r="288" spans="1:4" ht="27.75" customHeight="1">
      <c r="A288" s="7" t="s">
        <v>7068</v>
      </c>
      <c r="B288" s="7">
        <v>0</v>
      </c>
      <c r="C288" s="7">
        <v>9.9358290316089296E-2</v>
      </c>
      <c r="D288" s="7">
        <v>0.61051064103563835</v>
      </c>
    </row>
    <row r="289" spans="1:4" ht="27.75" customHeight="1">
      <c r="A289" s="7" t="s">
        <v>7069</v>
      </c>
      <c r="B289" s="7">
        <v>0</v>
      </c>
      <c r="C289" s="7">
        <v>-2.5588428669866956</v>
      </c>
      <c r="D289" s="7">
        <v>2.9952246725670852E-2</v>
      </c>
    </row>
    <row r="290" spans="1:4" ht="27.75" customHeight="1">
      <c r="A290" s="7" t="s">
        <v>7070</v>
      </c>
      <c r="B290" s="7">
        <v>0</v>
      </c>
      <c r="C290" s="7">
        <v>-2.5588428669866956</v>
      </c>
      <c r="D290" s="7">
        <v>2.9952246725670852E-2</v>
      </c>
    </row>
    <row r="291" spans="1:4" ht="27.75" customHeight="1">
      <c r="A291" s="7" t="s">
        <v>7071</v>
      </c>
      <c r="B291" s="7">
        <v>0</v>
      </c>
      <c r="C291" s="7">
        <v>1.8783562404214558</v>
      </c>
      <c r="D291" s="7">
        <v>3.589669146042163</v>
      </c>
    </row>
    <row r="292" spans="1:4" ht="27.75" customHeight="1">
      <c r="A292" s="7" t="s">
        <v>7072</v>
      </c>
      <c r="B292" s="7">
        <v>0</v>
      </c>
      <c r="C292" s="7">
        <v>3.0519611409862116E-3</v>
      </c>
      <c r="D292" s="7">
        <v>4.962139643442953E-4</v>
      </c>
    </row>
    <row r="293" spans="1:4" ht="27.75" customHeight="1">
      <c r="A293" s="7" t="s">
        <v>7073</v>
      </c>
      <c r="B293" s="7">
        <v>0</v>
      </c>
      <c r="C293" s="7">
        <v>2.3138433028038755E-2</v>
      </c>
      <c r="D293" s="7">
        <v>-2.0310031310123367E-2</v>
      </c>
    </row>
    <row r="294" spans="1:4" ht="27.75" customHeight="1">
      <c r="A294" s="7" t="s">
        <v>7074</v>
      </c>
      <c r="B294" s="7">
        <v>0</v>
      </c>
      <c r="C294" s="7">
        <v>1.7950095438048166</v>
      </c>
      <c r="D294" s="7">
        <v>-4.7935528082711587E-3</v>
      </c>
    </row>
    <row r="295" spans="1:4" ht="27.75" customHeight="1">
      <c r="A295" s="7" t="s">
        <v>7075</v>
      </c>
      <c r="B295" s="7">
        <v>0</v>
      </c>
      <c r="C295" s="7">
        <v>1.6160502152523444</v>
      </c>
      <c r="D295" s="7">
        <v>2.1971413272129241E-2</v>
      </c>
    </row>
    <row r="296" spans="1:4" ht="27.75" customHeight="1">
      <c r="A296" s="7" t="s">
        <v>7076</v>
      </c>
      <c r="B296" s="7">
        <v>0</v>
      </c>
      <c r="C296" s="7">
        <v>1.6095474858910221</v>
      </c>
      <c r="D296" s="7">
        <v>-2.2324040159557378E-2</v>
      </c>
    </row>
    <row r="297" spans="1:4" ht="27.75" customHeight="1">
      <c r="A297" s="7" t="s">
        <v>7077</v>
      </c>
      <c r="B297" s="7">
        <v>0</v>
      </c>
      <c r="C297" s="7">
        <v>0</v>
      </c>
      <c r="D297" s="7">
        <v>0</v>
      </c>
    </row>
    <row r="298" spans="1:4" ht="27.75" customHeight="1">
      <c r="A298" s="7" t="s">
        <v>7078</v>
      </c>
      <c r="B298" s="7">
        <v>0</v>
      </c>
      <c r="C298" s="7">
        <v>1.3363497756888707</v>
      </c>
      <c r="D298" s="7">
        <v>5.9468946171826307</v>
      </c>
    </row>
    <row r="299" spans="1:4" ht="27.75" customHeight="1">
      <c r="A299" s="7" t="s">
        <v>7079</v>
      </c>
      <c r="B299" s="7">
        <v>0</v>
      </c>
      <c r="C299" s="7">
        <v>1.1830193165597109</v>
      </c>
      <c r="D299" s="7">
        <v>3.5624382545919797</v>
      </c>
    </row>
    <row r="300" spans="1:4" ht="27.75" customHeight="1">
      <c r="A300" s="7" t="s">
        <v>7080</v>
      </c>
      <c r="B300" s="7">
        <v>0</v>
      </c>
      <c r="C300" s="7">
        <v>0.27948371429664304</v>
      </c>
      <c r="D300" s="7">
        <v>1.0599393145463336</v>
      </c>
    </row>
    <row r="301" spans="1:4" ht="27.75" customHeight="1">
      <c r="A301" s="7" t="s">
        <v>7081</v>
      </c>
      <c r="B301" s="7">
        <v>0</v>
      </c>
      <c r="C301" s="7">
        <v>8.3583485404455024E-2</v>
      </c>
      <c r="D301" s="7">
        <v>1.7439638239929642</v>
      </c>
    </row>
    <row r="302" spans="1:4" ht="27.75" customHeight="1">
      <c r="A302" s="7" t="s">
        <v>7082</v>
      </c>
      <c r="B302" s="7">
        <v>0</v>
      </c>
      <c r="C302" s="7">
        <v>5.7023561380014653</v>
      </c>
      <c r="D302" s="7">
        <v>2.6151733383219962</v>
      </c>
    </row>
    <row r="303" spans="1:4" ht="27.75" customHeight="1">
      <c r="A303" s="7" t="s">
        <v>7083</v>
      </c>
      <c r="B303" s="7">
        <v>0</v>
      </c>
      <c r="C303" s="7">
        <v>0.47525374003786042</v>
      </c>
      <c r="D303" s="7">
        <v>0.83525266152550126</v>
      </c>
    </row>
    <row r="304" spans="1:4" ht="27.75" customHeight="1">
      <c r="A304" s="7" t="s">
        <v>7084</v>
      </c>
      <c r="B304" s="7">
        <v>0</v>
      </c>
      <c r="C304" s="7">
        <v>0.4752460674325325</v>
      </c>
      <c r="D304" s="7">
        <v>0.83525264976239721</v>
      </c>
    </row>
    <row r="305" spans="1:4" ht="27.75" customHeight="1">
      <c r="A305" s="7" t="s">
        <v>7085</v>
      </c>
      <c r="B305" s="7">
        <v>0</v>
      </c>
      <c r="C305" s="7">
        <v>0.48541713228853173</v>
      </c>
      <c r="D305" s="7">
        <v>0.82580279625359143</v>
      </c>
    </row>
    <row r="306" spans="1:4" ht="27.75" customHeight="1">
      <c r="A306" s="7" t="s">
        <v>7086</v>
      </c>
      <c r="B306" s="7">
        <v>0</v>
      </c>
      <c r="C306" s="7">
        <v>0.27404535296660198</v>
      </c>
      <c r="D306" s="7">
        <v>6.5531883132504127</v>
      </c>
    </row>
    <row r="307" spans="1:4" ht="27.75" customHeight="1">
      <c r="A307" s="7" t="s">
        <v>7087</v>
      </c>
      <c r="B307" s="7">
        <v>0</v>
      </c>
      <c r="C307" s="7">
        <v>-1.4673061088411035</v>
      </c>
      <c r="D307" s="7">
        <v>0.28773536668018884</v>
      </c>
    </row>
    <row r="308" spans="1:4" ht="27.75" customHeight="1">
      <c r="A308" s="7" t="s">
        <v>7088</v>
      </c>
      <c r="B308" s="7">
        <v>0</v>
      </c>
      <c r="C308" s="7">
        <v>0.12330031952278496</v>
      </c>
      <c r="D308" s="7">
        <v>0.2819902633423908</v>
      </c>
    </row>
    <row r="309" spans="1:4" ht="27.75" customHeight="1">
      <c r="A309" s="7" t="s">
        <v>7089</v>
      </c>
      <c r="B309" s="7">
        <v>0</v>
      </c>
      <c r="C309" s="7">
        <v>-4.7794347398185284</v>
      </c>
      <c r="D309" s="7">
        <v>8.3093246943778579E-2</v>
      </c>
    </row>
    <row r="310" spans="1:4" ht="27.75" customHeight="1">
      <c r="A310" s="7" t="s">
        <v>7090</v>
      </c>
      <c r="B310" s="7">
        <v>0</v>
      </c>
      <c r="C310" s="7">
        <v>0.92703857718217719</v>
      </c>
      <c r="D310" s="7">
        <v>8.1701983779474949E-2</v>
      </c>
    </row>
    <row r="311" spans="1:4" ht="27.75" customHeight="1">
      <c r="A311" s="7" t="s">
        <v>7091</v>
      </c>
      <c r="B311" s="7">
        <v>0</v>
      </c>
      <c r="C311" s="7">
        <v>0.88722497597881422</v>
      </c>
      <c r="D311" s="7">
        <v>8.4289623003213271E-2</v>
      </c>
    </row>
    <row r="312" spans="1:4" ht="27.75" customHeight="1">
      <c r="A312" s="7" t="s">
        <v>7092</v>
      </c>
      <c r="B312" s="7">
        <v>0</v>
      </c>
      <c r="C312" s="7">
        <v>2.6535740662865959E-2</v>
      </c>
      <c r="D312" s="7">
        <v>0</v>
      </c>
    </row>
    <row r="313" spans="1:4" ht="27.75" customHeight="1">
      <c r="A313" s="7" t="s">
        <v>7093</v>
      </c>
      <c r="B313" s="7">
        <v>0</v>
      </c>
      <c r="C313" s="7">
        <v>2.6535777913514927E-2</v>
      </c>
      <c r="D313" s="7">
        <v>0</v>
      </c>
    </row>
    <row r="314" spans="1:4" ht="27.75" customHeight="1">
      <c r="A314" s="7" t="s">
        <v>7094</v>
      </c>
      <c r="B314" s="7">
        <v>0</v>
      </c>
      <c r="C314" s="7">
        <v>-1.3899607357591235</v>
      </c>
      <c r="D314" s="7">
        <v>0.80959952608910346</v>
      </c>
    </row>
    <row r="315" spans="1:4" ht="27.75" customHeight="1">
      <c r="A315" s="7" t="s">
        <v>7095</v>
      </c>
      <c r="B315" s="7">
        <v>0</v>
      </c>
      <c r="C315" s="7">
        <v>0.96305337113251821</v>
      </c>
      <c r="D315" s="7">
        <v>0.81882360054083814</v>
      </c>
    </row>
    <row r="316" spans="1:4" ht="27.75" customHeight="1">
      <c r="A316" s="7" t="s">
        <v>7096</v>
      </c>
      <c r="B316" s="7">
        <v>0</v>
      </c>
      <c r="C316" s="7">
        <v>2.9668283962714428</v>
      </c>
      <c r="D316" s="7">
        <v>2.1448310868877192</v>
      </c>
    </row>
    <row r="317" spans="1:4" ht="27.75" customHeight="1">
      <c r="A317" s="7" t="s">
        <v>7097</v>
      </c>
      <c r="B317" s="7">
        <v>0</v>
      </c>
      <c r="C317" s="7">
        <v>2.9671223882074909</v>
      </c>
      <c r="D317" s="7">
        <v>2.1450537685602407</v>
      </c>
    </row>
    <row r="318" spans="1:4" ht="27.75" customHeight="1">
      <c r="A318" s="7" t="s">
        <v>7098</v>
      </c>
      <c r="B318" s="7">
        <v>0</v>
      </c>
      <c r="C318" s="7">
        <v>2.9671641328004408</v>
      </c>
      <c r="D318" s="7">
        <v>2.1450625367311078</v>
      </c>
    </row>
    <row r="319" spans="1:4" ht="27.75" customHeight="1">
      <c r="A319" s="7" t="s">
        <v>7099</v>
      </c>
      <c r="B319" s="7">
        <v>0</v>
      </c>
      <c r="C319" s="7">
        <v>2.9101001515576179</v>
      </c>
      <c r="D319" s="7">
        <v>2.2138382845311462</v>
      </c>
    </row>
    <row r="320" spans="1:4" ht="27.75" customHeight="1">
      <c r="A320" s="7" t="s">
        <v>7100</v>
      </c>
      <c r="B320" s="7">
        <v>0</v>
      </c>
      <c r="C320" s="7">
        <v>2.966653832027212</v>
      </c>
      <c r="D320" s="7">
        <v>1.8484586095651301</v>
      </c>
    </row>
    <row r="321" spans="1:4" ht="27.75" customHeight="1">
      <c r="A321" s="7" t="s">
        <v>7101</v>
      </c>
      <c r="B321" s="7">
        <v>0</v>
      </c>
      <c r="C321" s="7">
        <v>2.6647861863749971</v>
      </c>
      <c r="D321" s="7">
        <v>4.2034142239793661</v>
      </c>
    </row>
    <row r="322" spans="1:4" ht="27.75" customHeight="1">
      <c r="A322" s="7" t="s">
        <v>7102</v>
      </c>
      <c r="B322" s="7">
        <v>0</v>
      </c>
      <c r="C322" s="7">
        <v>2.443075773415305</v>
      </c>
      <c r="D322" s="7">
        <v>4.1254516382694613</v>
      </c>
    </row>
    <row r="323" spans="1:4" ht="27.75" customHeight="1">
      <c r="A323" s="7" t="s">
        <v>7103</v>
      </c>
      <c r="B323" s="7">
        <v>0</v>
      </c>
      <c r="C323" s="7">
        <v>2.4430751388946539</v>
      </c>
      <c r="D323" s="7">
        <v>4.1254516382694613</v>
      </c>
    </row>
    <row r="324" spans="1:4" ht="27.75" customHeight="1">
      <c r="A324" s="7" t="s">
        <v>7104</v>
      </c>
      <c r="B324" s="7">
        <v>0</v>
      </c>
      <c r="C324" s="7">
        <v>-0.25741638603170325</v>
      </c>
      <c r="D324" s="7">
        <v>2.5592942373814282</v>
      </c>
    </row>
    <row r="325" spans="1:4" ht="27.75" customHeight="1">
      <c r="A325" s="7" t="s">
        <v>7105</v>
      </c>
      <c r="B325" s="7">
        <v>0</v>
      </c>
      <c r="C325" s="7">
        <v>8.6954188335428118</v>
      </c>
      <c r="D325" s="7">
        <v>6.5978497672966236</v>
      </c>
    </row>
    <row r="326" spans="1:4" ht="27.75" customHeight="1">
      <c r="A326" s="7" t="s">
        <v>7106</v>
      </c>
      <c r="B326" s="7">
        <v>0</v>
      </c>
      <c r="C326" s="7">
        <v>2.1126278300071619</v>
      </c>
      <c r="D326" s="7">
        <v>3.9215605073734814</v>
      </c>
    </row>
    <row r="327" spans="1:4" ht="27.75" customHeight="1">
      <c r="A327" s="7" t="s">
        <v>7107</v>
      </c>
      <c r="B327" s="7">
        <v>0</v>
      </c>
      <c r="C327" s="7">
        <v>2.1207113802147957</v>
      </c>
      <c r="D327" s="7">
        <v>3.9374709445166824</v>
      </c>
    </row>
    <row r="328" spans="1:4" ht="27.75" customHeight="1">
      <c r="A328" s="7" t="s">
        <v>7108</v>
      </c>
      <c r="B328" s="7">
        <v>0</v>
      </c>
      <c r="C328" s="7">
        <v>6.8102281963608702</v>
      </c>
      <c r="D328" s="7">
        <v>6.5811926077483953</v>
      </c>
    </row>
    <row r="329" spans="1:4" ht="27.75" customHeight="1">
      <c r="A329" s="7" t="s">
        <v>7109</v>
      </c>
      <c r="B329" s="7">
        <v>0</v>
      </c>
      <c r="C329" s="7">
        <v>0</v>
      </c>
      <c r="D329" s="7">
        <v>7.8743534759021276</v>
      </c>
    </row>
    <row r="330" spans="1:4" ht="27.75" customHeight="1">
      <c r="A330" s="7" t="s">
        <v>7110</v>
      </c>
      <c r="B330" s="7">
        <v>0</v>
      </c>
      <c r="C330" s="7">
        <v>1.0662339187400589</v>
      </c>
      <c r="D330" s="7">
        <v>4.0045934953154472</v>
      </c>
    </row>
    <row r="331" spans="1:4" ht="27.75" customHeight="1">
      <c r="A331" s="7" t="s">
        <v>7111</v>
      </c>
      <c r="B331" s="7">
        <v>0</v>
      </c>
      <c r="C331" s="7">
        <v>1.8225097362336737</v>
      </c>
      <c r="D331" s="7">
        <v>3.8677451760117552</v>
      </c>
    </row>
    <row r="332" spans="1:4" ht="27.75" customHeight="1">
      <c r="A332" s="7" t="s">
        <v>7112</v>
      </c>
      <c r="B332" s="7">
        <v>0</v>
      </c>
      <c r="C332" s="7">
        <v>0.36158889294413998</v>
      </c>
      <c r="D332" s="7">
        <v>0.12453656562735493</v>
      </c>
    </row>
    <row r="333" spans="1:4" ht="27.75" customHeight="1">
      <c r="A333" s="7" t="s">
        <v>7113</v>
      </c>
      <c r="B333" s="7">
        <v>0</v>
      </c>
      <c r="C333" s="7">
        <v>0.50739565882608817</v>
      </c>
      <c r="D333" s="7">
        <v>0.14203387426389993</v>
      </c>
    </row>
    <row r="334" spans="1:4" ht="27.75" customHeight="1">
      <c r="A334" s="7" t="s">
        <v>7114</v>
      </c>
      <c r="B334" s="7">
        <v>0</v>
      </c>
      <c r="C334" s="7">
        <v>0.30735827754036871</v>
      </c>
      <c r="D334" s="7">
        <v>0.13374183152566504</v>
      </c>
    </row>
    <row r="335" spans="1:4" ht="27.75" customHeight="1">
      <c r="A335" s="7" t="s">
        <v>7115</v>
      </c>
      <c r="B335" s="7">
        <v>0</v>
      </c>
      <c r="C335" s="7">
        <v>0.33625060870141815</v>
      </c>
      <c r="D335" s="7">
        <v>0.13007550460903422</v>
      </c>
    </row>
    <row r="336" spans="1:4" ht="27.75" customHeight="1">
      <c r="A336" s="7" t="s">
        <v>7116</v>
      </c>
      <c r="B336" s="7">
        <v>0</v>
      </c>
      <c r="C336" s="7">
        <v>0.33562424358384252</v>
      </c>
      <c r="D336" s="7">
        <v>0.13010414315143673</v>
      </c>
    </row>
    <row r="337" spans="1:4" ht="27.75" customHeight="1">
      <c r="A337" s="7" t="s">
        <v>7117</v>
      </c>
      <c r="B337" s="7">
        <v>0</v>
      </c>
      <c r="C337" s="7">
        <v>-1.0882476589230137</v>
      </c>
      <c r="D337" s="7">
        <v>0</v>
      </c>
    </row>
    <row r="338" spans="1:4" ht="27.75" customHeight="1">
      <c r="A338" s="7" t="s">
        <v>7118</v>
      </c>
      <c r="B338" s="7">
        <v>0</v>
      </c>
      <c r="C338" s="7">
        <v>0.31094533076412939</v>
      </c>
      <c r="D338" s="7">
        <v>0</v>
      </c>
    </row>
    <row r="339" spans="1:4" ht="27.75" customHeight="1">
      <c r="A339" s="7" t="s">
        <v>7119</v>
      </c>
      <c r="B339" s="7">
        <v>0</v>
      </c>
      <c r="C339" s="7">
        <v>0.31094448731412172</v>
      </c>
      <c r="D339" s="7">
        <v>0</v>
      </c>
    </row>
    <row r="340" spans="1:4" ht="27.75" customHeight="1">
      <c r="A340" s="7" t="s">
        <v>7120</v>
      </c>
      <c r="B340" s="7">
        <v>0</v>
      </c>
      <c r="C340" s="7">
        <v>0.3109432210213291</v>
      </c>
      <c r="D340" s="7">
        <v>0</v>
      </c>
    </row>
    <row r="341" spans="1:4" ht="27.75" customHeight="1">
      <c r="A341" s="7" t="s">
        <v>7121</v>
      </c>
      <c r="B341" s="7">
        <v>0</v>
      </c>
      <c r="C341" s="7">
        <v>0</v>
      </c>
      <c r="D341" s="7">
        <v>0</v>
      </c>
    </row>
    <row r="342" spans="1:4" ht="27.75" customHeight="1">
      <c r="A342" s="7" t="s">
        <v>7122</v>
      </c>
      <c r="B342" s="7">
        <v>0</v>
      </c>
      <c r="C342" s="7">
        <v>0.82143201988748737</v>
      </c>
      <c r="D342" s="7">
        <v>-3.7889558163118071E-2</v>
      </c>
    </row>
    <row r="343" spans="1:4" ht="27.75" customHeight="1">
      <c r="A343" s="7" t="s">
        <v>7123</v>
      </c>
      <c r="B343" s="7">
        <v>0</v>
      </c>
      <c r="C343" s="7">
        <v>7.2423883379045109E-2</v>
      </c>
      <c r="D343" s="7">
        <v>-0.2844432060296031</v>
      </c>
    </row>
    <row r="344" spans="1:4" ht="27.75" customHeight="1">
      <c r="A344" s="7" t="s">
        <v>7124</v>
      </c>
      <c r="B344" s="7">
        <v>0</v>
      </c>
      <c r="C344" s="7">
        <v>0.24547524706320994</v>
      </c>
      <c r="D344" s="7">
        <v>-0.37859370055080382</v>
      </c>
    </row>
    <row r="345" spans="1:4" ht="27.75" customHeight="1">
      <c r="A345" s="7" t="s">
        <v>7125</v>
      </c>
      <c r="B345" s="7">
        <v>0</v>
      </c>
      <c r="C345" s="7">
        <v>0.69109476494435784</v>
      </c>
      <c r="D345" s="7">
        <v>4.4745962097375276E-3</v>
      </c>
    </row>
    <row r="346" spans="1:4" ht="27.75" customHeight="1">
      <c r="A346" s="7" t="s">
        <v>7126</v>
      </c>
      <c r="B346" s="7">
        <v>0</v>
      </c>
      <c r="C346" s="7">
        <v>0.10907736943474082</v>
      </c>
      <c r="D346" s="7">
        <v>4.1387355186898997E-2</v>
      </c>
    </row>
    <row r="347" spans="1:4" ht="27.75" customHeight="1">
      <c r="A347" s="7" t="s">
        <v>7127</v>
      </c>
      <c r="B347" s="7">
        <v>0</v>
      </c>
      <c r="C347" s="7">
        <v>0.13330973078871369</v>
      </c>
      <c r="D347" s="7">
        <v>4.2113397133644134E-2</v>
      </c>
    </row>
    <row r="348" spans="1:4" ht="27.75" customHeight="1">
      <c r="A348" s="7" t="s">
        <v>7128</v>
      </c>
      <c r="B348" s="7">
        <v>0</v>
      </c>
      <c r="C348" s="7">
        <v>0.15151343761627106</v>
      </c>
      <c r="D348" s="7">
        <v>4.1583340466656092E-2</v>
      </c>
    </row>
    <row r="349" spans="1:4" ht="27.75" customHeight="1">
      <c r="A349" s="7" t="s">
        <v>7129</v>
      </c>
      <c r="B349" s="7">
        <v>0</v>
      </c>
      <c r="C349" s="7">
        <v>0.59836074055968136</v>
      </c>
      <c r="D349" s="7">
        <v>0</v>
      </c>
    </row>
    <row r="350" spans="1:4" ht="27.75" customHeight="1">
      <c r="A350" s="7" t="s">
        <v>7130</v>
      </c>
      <c r="B350" s="7">
        <v>0</v>
      </c>
      <c r="C350" s="7">
        <v>0.7229121612981424</v>
      </c>
      <c r="D350" s="7">
        <v>0</v>
      </c>
    </row>
    <row r="351" spans="1:4" ht="27.75" customHeight="1">
      <c r="A351" s="7" t="s">
        <v>7131</v>
      </c>
      <c r="B351" s="7">
        <v>0</v>
      </c>
      <c r="C351" s="7">
        <v>-0.43252966473531701</v>
      </c>
      <c r="D351" s="7">
        <v>0</v>
      </c>
    </row>
    <row r="352" spans="1:4" ht="27.75" customHeight="1">
      <c r="A352" s="7" t="s">
        <v>7132</v>
      </c>
      <c r="B352" s="7">
        <v>0</v>
      </c>
      <c r="C352" s="7">
        <v>-6.5340355259322261E-2</v>
      </c>
      <c r="D352" s="7">
        <v>0</v>
      </c>
    </row>
    <row r="353" spans="1:4" ht="27.75" customHeight="1">
      <c r="A353" s="7" t="s">
        <v>7133</v>
      </c>
      <c r="B353" s="7">
        <v>0</v>
      </c>
      <c r="C353" s="7">
        <v>-9.2682381815746187E-2</v>
      </c>
      <c r="D353" s="7">
        <v>0</v>
      </c>
    </row>
    <row r="354" spans="1:4" ht="27.75" customHeight="1">
      <c r="A354" s="7" t="s">
        <v>7134</v>
      </c>
      <c r="B354" s="7">
        <v>0</v>
      </c>
      <c r="C354" s="7">
        <v>5.1615889058020149E-3</v>
      </c>
      <c r="D354" s="7">
        <v>0.15201628344673504</v>
      </c>
    </row>
    <row r="355" spans="1:4" ht="27.75" customHeight="1">
      <c r="A355" s="7" t="s">
        <v>7135</v>
      </c>
      <c r="B355" s="7">
        <v>0</v>
      </c>
      <c r="C355" s="7">
        <v>1.5082279728239795E-2</v>
      </c>
      <c r="D355" s="7">
        <v>0.16153205212623079</v>
      </c>
    </row>
    <row r="356" spans="1:4" ht="27.75" customHeight="1">
      <c r="A356" s="7" t="s">
        <v>7136</v>
      </c>
      <c r="B356" s="7">
        <v>0</v>
      </c>
      <c r="C356" s="7">
        <v>0.74076506865753711</v>
      </c>
      <c r="D356" s="7">
        <v>0.14067972630035133</v>
      </c>
    </row>
    <row r="357" spans="1:4" ht="27.75" customHeight="1">
      <c r="A357" s="7" t="s">
        <v>7137</v>
      </c>
      <c r="B357" s="7">
        <v>0</v>
      </c>
      <c r="C357" s="7">
        <v>4.6037095752808446</v>
      </c>
      <c r="D357" s="7">
        <v>3.7994538163189038</v>
      </c>
    </row>
    <row r="358" spans="1:4" ht="27.75" customHeight="1">
      <c r="A358" s="7" t="s">
        <v>7138</v>
      </c>
      <c r="B358" s="7">
        <v>0</v>
      </c>
      <c r="C358" s="7">
        <v>11.47135677023201</v>
      </c>
      <c r="D358" s="7">
        <v>3.9005570844513264</v>
      </c>
    </row>
    <row r="359" spans="1:4" ht="27.75" customHeight="1">
      <c r="A359" s="7" t="s">
        <v>7139</v>
      </c>
      <c r="B359" s="7">
        <v>0</v>
      </c>
      <c r="C359" s="7">
        <v>11.47135677023201</v>
      </c>
      <c r="D359" s="7">
        <v>3.9005570844513264</v>
      </c>
    </row>
    <row r="360" spans="1:4" ht="27.75" customHeight="1">
      <c r="A360" s="7" t="s">
        <v>7140</v>
      </c>
      <c r="B360" s="7">
        <v>0</v>
      </c>
      <c r="C360" s="7">
        <v>0</v>
      </c>
      <c r="D360" s="7">
        <v>0</v>
      </c>
    </row>
    <row r="361" spans="1:4" ht="27.75" customHeight="1">
      <c r="A361" s="7" t="s">
        <v>7141</v>
      </c>
      <c r="B361" s="7">
        <v>0</v>
      </c>
      <c r="C361" s="7">
        <v>0</v>
      </c>
      <c r="D361" s="7">
        <v>0</v>
      </c>
    </row>
    <row r="362" spans="1:4" ht="27.75" customHeight="1">
      <c r="A362" s="7" t="s">
        <v>7142</v>
      </c>
      <c r="B362" s="7">
        <v>0</v>
      </c>
      <c r="C362" s="7">
        <v>0.12234464081025487</v>
      </c>
      <c r="D362" s="7">
        <v>0.61238217124218652</v>
      </c>
    </row>
    <row r="363" spans="1:4" ht="27.75" customHeight="1">
      <c r="A363" s="7" t="s">
        <v>7143</v>
      </c>
      <c r="B363" s="7">
        <v>0</v>
      </c>
      <c r="C363" s="7">
        <v>-0.42046135531038747</v>
      </c>
      <c r="D363" s="7">
        <v>0.61635177712214362</v>
      </c>
    </row>
    <row r="364" spans="1:4" ht="27.75" customHeight="1">
      <c r="A364" s="7" t="s">
        <v>7144</v>
      </c>
      <c r="B364" s="7">
        <v>0</v>
      </c>
      <c r="C364" s="7">
        <v>-0.40132791348102931</v>
      </c>
      <c r="D364" s="7">
        <v>0.61357134278942915</v>
      </c>
    </row>
    <row r="365" spans="1:4" ht="27.75" customHeight="1">
      <c r="A365" s="7" t="s">
        <v>7145</v>
      </c>
      <c r="B365" s="7">
        <v>0</v>
      </c>
      <c r="C365" s="7">
        <v>-1.5056621395210581</v>
      </c>
      <c r="D365" s="7">
        <v>2.8486806120853178E-2</v>
      </c>
    </row>
    <row r="366" spans="1:4" ht="27.75" customHeight="1">
      <c r="A366" s="7" t="s">
        <v>7146</v>
      </c>
      <c r="B366" s="7">
        <v>0</v>
      </c>
      <c r="C366" s="7">
        <v>-1.582983318328564</v>
      </c>
      <c r="D366" s="7">
        <v>2.9595425145057672E-2</v>
      </c>
    </row>
    <row r="367" spans="1:4" ht="27.75" customHeight="1">
      <c r="A367" s="7" t="s">
        <v>7147</v>
      </c>
      <c r="B367" s="7">
        <v>0</v>
      </c>
      <c r="C367" s="7">
        <v>-1.1023484921840438</v>
      </c>
      <c r="D367" s="7">
        <v>2.9905799225869872E-2</v>
      </c>
    </row>
    <row r="368" spans="1:4" ht="27.75" customHeight="1">
      <c r="A368" s="7" t="s">
        <v>7148</v>
      </c>
      <c r="B368" s="7">
        <v>0</v>
      </c>
      <c r="C368" s="7">
        <v>-0.12531224588202861</v>
      </c>
      <c r="D368" s="7">
        <v>0</v>
      </c>
    </row>
    <row r="369" spans="1:4" ht="27.75" customHeight="1">
      <c r="A369" s="7" t="s">
        <v>7149</v>
      </c>
      <c r="B369" s="7">
        <v>0</v>
      </c>
      <c r="C369" s="7">
        <v>0</v>
      </c>
      <c r="D369" s="7">
        <v>0</v>
      </c>
    </row>
    <row r="370" spans="1:4" ht="27.75" customHeight="1">
      <c r="A370" s="7" t="s">
        <v>7150</v>
      </c>
      <c r="B370" s="7">
        <v>0</v>
      </c>
      <c r="C370" s="7">
        <v>0</v>
      </c>
      <c r="D370" s="7">
        <v>0</v>
      </c>
    </row>
    <row r="371" spans="1:4" ht="27.75" customHeight="1">
      <c r="A371" s="7" t="s">
        <v>7151</v>
      </c>
      <c r="B371" s="7">
        <v>0</v>
      </c>
      <c r="C371" s="7">
        <v>0</v>
      </c>
      <c r="D371" s="7">
        <v>0</v>
      </c>
    </row>
    <row r="372" spans="1:4" ht="27.75" customHeight="1">
      <c r="A372" s="7" t="s">
        <v>7152</v>
      </c>
      <c r="B372" s="7">
        <v>0</v>
      </c>
      <c r="C372" s="7">
        <v>0</v>
      </c>
      <c r="D372" s="7">
        <v>0</v>
      </c>
    </row>
    <row r="373" spans="1:4" ht="27.75" customHeight="1">
      <c r="A373" s="7" t="s">
        <v>7153</v>
      </c>
      <c r="B373" s="7">
        <v>0</v>
      </c>
      <c r="C373" s="7">
        <v>5.2645725468061357</v>
      </c>
      <c r="D373" s="7">
        <v>0.37936956626525442</v>
      </c>
    </row>
    <row r="374" spans="1:4" ht="27.75" customHeight="1">
      <c r="A374" s="7" t="s">
        <v>7154</v>
      </c>
      <c r="B374" s="7">
        <v>0</v>
      </c>
      <c r="C374" s="7">
        <v>0.73803372459614247</v>
      </c>
      <c r="D374" s="7">
        <v>2.1165080298559706</v>
      </c>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3"/>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WPD South West Area (GSP Group _L)"</f>
        <v>Southern Electric Power Distribution plc - Effective from 1 April 2020 - Final Nodal/Zonal charges in WPD South West Area (GSP Group _L)</v>
      </c>
      <c r="B2" s="394"/>
      <c r="C2" s="394"/>
      <c r="D2" s="419"/>
    </row>
    <row r="3" spans="1:7" ht="60.75" customHeight="1">
      <c r="A3" s="21" t="s">
        <v>484</v>
      </c>
      <c r="B3" s="21" t="s">
        <v>51</v>
      </c>
      <c r="C3" s="21" t="s">
        <v>455</v>
      </c>
      <c r="D3" s="21" t="s">
        <v>456</v>
      </c>
    </row>
    <row r="4" spans="1:7" ht="21.75" customHeight="1">
      <c r="A4" s="7" t="s">
        <v>7155</v>
      </c>
      <c r="B4" s="7" t="s">
        <v>7155</v>
      </c>
      <c r="C4" s="7">
        <v>0</v>
      </c>
      <c r="D4" s="7">
        <v>0.68979407684264082</v>
      </c>
    </row>
    <row r="5" spans="1:7" ht="21.75" customHeight="1">
      <c r="A5" s="7" t="s">
        <v>7156</v>
      </c>
      <c r="B5" s="7">
        <v>0</v>
      </c>
      <c r="C5" s="7">
        <v>1.0838937700023334</v>
      </c>
      <c r="D5" s="7">
        <v>9.7765711914713211</v>
      </c>
    </row>
    <row r="6" spans="1:7" ht="21.75" customHeight="1">
      <c r="A6" s="7" t="s">
        <v>7157</v>
      </c>
      <c r="B6" s="7">
        <v>0</v>
      </c>
      <c r="C6" s="7">
        <v>5.5560633805051189</v>
      </c>
      <c r="D6" s="7">
        <v>2.9750312381362751</v>
      </c>
    </row>
    <row r="7" spans="1:7" ht="21.75" customHeight="1">
      <c r="A7" s="7" t="s">
        <v>7158</v>
      </c>
      <c r="B7" s="7">
        <v>0</v>
      </c>
      <c r="C7" s="7">
        <v>1.3957209519001932</v>
      </c>
      <c r="D7" s="7">
        <v>7.3641518914163937</v>
      </c>
    </row>
    <row r="8" spans="1:7" ht="21.75" customHeight="1">
      <c r="A8" s="7" t="s">
        <v>7159</v>
      </c>
      <c r="B8" s="7">
        <v>0</v>
      </c>
      <c r="C8" s="7">
        <v>0.69781582453705293</v>
      </c>
      <c r="D8" s="7">
        <v>5.1566079050626898</v>
      </c>
    </row>
    <row r="9" spans="1:7" ht="21.75" customHeight="1">
      <c r="A9" s="7" t="s">
        <v>7160</v>
      </c>
      <c r="B9" s="7">
        <v>0</v>
      </c>
      <c r="C9" s="7">
        <v>0.66105260431584778</v>
      </c>
      <c r="D9" s="7">
        <v>6.0164567676816683</v>
      </c>
    </row>
    <row r="10" spans="1:7" ht="21.75" customHeight="1">
      <c r="A10" s="7" t="s">
        <v>7161</v>
      </c>
      <c r="B10" s="7">
        <v>0</v>
      </c>
      <c r="C10" s="7">
        <v>0.6688417466628821</v>
      </c>
      <c r="D10" s="7">
        <v>1.1914563641172213</v>
      </c>
    </row>
    <row r="11" spans="1:7" ht="21.75" customHeight="1">
      <c r="A11" s="7" t="s">
        <v>7162</v>
      </c>
      <c r="B11" s="7">
        <v>0</v>
      </c>
      <c r="C11" s="7">
        <v>0.38730280612597079</v>
      </c>
      <c r="D11" s="7">
        <v>2.6632818640392495</v>
      </c>
    </row>
    <row r="12" spans="1:7" ht="21.75" customHeight="1">
      <c r="A12" s="7" t="s">
        <v>7163</v>
      </c>
      <c r="B12" s="7">
        <v>0</v>
      </c>
      <c r="C12" s="7">
        <v>1.1632069839529948</v>
      </c>
      <c r="D12" s="7">
        <v>4.0478512762177985</v>
      </c>
    </row>
    <row r="13" spans="1:7" ht="21.75" customHeight="1">
      <c r="A13" s="7" t="s">
        <v>7164</v>
      </c>
      <c r="B13" s="7">
        <v>0</v>
      </c>
      <c r="C13" s="7">
        <v>0.39831784415936239</v>
      </c>
      <c r="D13" s="7">
        <v>3.2424977280049001</v>
      </c>
    </row>
    <row r="14" spans="1:7" ht="21.75" customHeight="1">
      <c r="A14" s="7" t="s">
        <v>7165</v>
      </c>
      <c r="B14" s="7">
        <v>0</v>
      </c>
      <c r="C14" s="7">
        <v>0.14668665038613199</v>
      </c>
      <c r="D14" s="7">
        <v>4.5044580632644609</v>
      </c>
    </row>
    <row r="15" spans="1:7" ht="21.75" customHeight="1">
      <c r="A15" s="7" t="s">
        <v>7166</v>
      </c>
      <c r="B15" s="7">
        <v>0</v>
      </c>
      <c r="C15" s="7">
        <v>0.23630422878413504</v>
      </c>
      <c r="D15" s="7">
        <v>8.1036672629660647</v>
      </c>
    </row>
    <row r="16" spans="1:7" ht="21.75" customHeight="1">
      <c r="A16" s="7" t="s">
        <v>7167</v>
      </c>
      <c r="B16" s="7">
        <v>0</v>
      </c>
      <c r="C16" s="7">
        <v>0</v>
      </c>
      <c r="D16" s="7">
        <v>0.75571989205181789</v>
      </c>
    </row>
    <row r="17" spans="1:4" ht="21.75" customHeight="1">
      <c r="A17" s="7" t="s">
        <v>7168</v>
      </c>
      <c r="B17" s="7">
        <v>0</v>
      </c>
      <c r="C17" s="7">
        <v>1.4423173868760621</v>
      </c>
      <c r="D17" s="7">
        <v>22.536318391644894</v>
      </c>
    </row>
    <row r="18" spans="1:4" ht="21.75" customHeight="1">
      <c r="A18" s="7" t="s">
        <v>7169</v>
      </c>
      <c r="B18" s="7">
        <v>0</v>
      </c>
      <c r="C18" s="7">
        <v>0.16445860108439386</v>
      </c>
      <c r="D18" s="7">
        <v>2.6586966627827104</v>
      </c>
    </row>
    <row r="19" spans="1:4" ht="21.75" customHeight="1">
      <c r="A19" s="7" t="s">
        <v>7170</v>
      </c>
      <c r="B19" s="7">
        <v>0</v>
      </c>
      <c r="C19" s="7">
        <v>6.7239707449101183E-2</v>
      </c>
      <c r="D19" s="7">
        <v>17.128457426155734</v>
      </c>
    </row>
    <row r="20" spans="1:4" ht="21.75" customHeight="1">
      <c r="A20" s="7" t="s">
        <v>7171</v>
      </c>
      <c r="B20" s="7">
        <v>0</v>
      </c>
      <c r="C20" s="7">
        <v>1.1466535866217311</v>
      </c>
      <c r="D20" s="7">
        <v>5.2516786906025077</v>
      </c>
    </row>
    <row r="21" spans="1:4" ht="21.75" customHeight="1">
      <c r="A21" s="7" t="s">
        <v>7172</v>
      </c>
      <c r="B21" s="7">
        <v>0</v>
      </c>
      <c r="C21" s="7">
        <v>0.31712094303574595</v>
      </c>
      <c r="D21" s="7">
        <v>1.5357648080259809</v>
      </c>
    </row>
    <row r="22" spans="1:4" ht="21.75" customHeight="1">
      <c r="A22" s="7" t="s">
        <v>7173</v>
      </c>
      <c r="B22" s="7">
        <v>0</v>
      </c>
      <c r="C22" s="7">
        <v>0.65489136601089093</v>
      </c>
      <c r="D22" s="7">
        <v>2.4056785610195961</v>
      </c>
    </row>
    <row r="23" spans="1:4" ht="21.75" customHeight="1">
      <c r="A23" s="7" t="s">
        <v>7174</v>
      </c>
      <c r="B23" s="7">
        <v>0</v>
      </c>
      <c r="C23" s="7">
        <v>1.3786812409167215</v>
      </c>
      <c r="D23" s="7">
        <v>2.3028232406060614</v>
      </c>
    </row>
    <row r="24" spans="1:4" ht="21.75" customHeight="1">
      <c r="A24" s="7" t="s">
        <v>7175</v>
      </c>
      <c r="B24" s="7">
        <v>0</v>
      </c>
      <c r="C24" s="7">
        <v>0.24834298275097735</v>
      </c>
      <c r="D24" s="7">
        <v>1.410361427810374</v>
      </c>
    </row>
    <row r="25" spans="1:4" ht="21.75" customHeight="1">
      <c r="A25" s="7" t="s">
        <v>7176</v>
      </c>
      <c r="B25" s="7">
        <v>0</v>
      </c>
      <c r="C25" s="7">
        <v>0.32265766015698832</v>
      </c>
      <c r="D25" s="7">
        <v>3.666942291791349</v>
      </c>
    </row>
    <row r="26" spans="1:4" ht="21.75" customHeight="1">
      <c r="A26" s="7" t="s">
        <v>7177</v>
      </c>
      <c r="B26" s="7">
        <v>0</v>
      </c>
      <c r="C26" s="7">
        <v>0</v>
      </c>
      <c r="D26" s="7">
        <v>2.0167894299360829</v>
      </c>
    </row>
    <row r="27" spans="1:4" ht="27.75" customHeight="1">
      <c r="A27" s="7" t="s">
        <v>7178</v>
      </c>
      <c r="B27" s="7">
        <v>0</v>
      </c>
      <c r="C27" s="7">
        <v>1.746719973838502</v>
      </c>
      <c r="D27" s="7">
        <v>4.3476640821347337</v>
      </c>
    </row>
    <row r="28" spans="1:4" ht="27.75" customHeight="1">
      <c r="A28" s="7" t="s">
        <v>7179</v>
      </c>
      <c r="B28" s="7">
        <v>0</v>
      </c>
      <c r="C28" s="7">
        <v>0.73234368439703279</v>
      </c>
      <c r="D28" s="7">
        <v>5.0096594145349318</v>
      </c>
    </row>
    <row r="29" spans="1:4" ht="27.75" customHeight="1">
      <c r="A29" s="7" t="s">
        <v>7180</v>
      </c>
      <c r="B29" s="7">
        <v>0</v>
      </c>
      <c r="C29" s="7">
        <v>0.76384089334793914</v>
      </c>
      <c r="D29" s="7">
        <v>5.5265265811019741</v>
      </c>
    </row>
    <row r="30" spans="1:4" ht="27.75" customHeight="1">
      <c r="A30" s="7" t="s">
        <v>7181</v>
      </c>
      <c r="B30" s="7">
        <v>0</v>
      </c>
      <c r="C30" s="7">
        <v>3.0749170302445717E-2</v>
      </c>
      <c r="D30" s="7">
        <v>1.5119992900136399</v>
      </c>
    </row>
    <row r="31" spans="1:4" ht="27.75" customHeight="1">
      <c r="A31" s="7" t="s">
        <v>7182</v>
      </c>
      <c r="B31" s="7">
        <v>0</v>
      </c>
      <c r="C31" s="7">
        <v>2.9457230988506615</v>
      </c>
      <c r="D31" s="7">
        <v>17.54240221608395</v>
      </c>
    </row>
    <row r="32" spans="1:4" ht="27.75" customHeight="1">
      <c r="A32" s="7" t="s">
        <v>7183</v>
      </c>
      <c r="B32" s="7">
        <v>0</v>
      </c>
      <c r="C32" s="7">
        <v>0.74298208754489559</v>
      </c>
      <c r="D32" s="7">
        <v>7.0518392319654097</v>
      </c>
    </row>
    <row r="33" spans="1:4" ht="27.75" customHeight="1">
      <c r="A33" s="7" t="s">
        <v>7184</v>
      </c>
      <c r="B33" s="7">
        <v>0</v>
      </c>
      <c r="C33" s="7">
        <v>3.1365986790232134</v>
      </c>
      <c r="D33" s="7">
        <v>2.8665011926539239</v>
      </c>
    </row>
    <row r="34" spans="1:4" ht="27.75" customHeight="1">
      <c r="A34" s="7" t="s">
        <v>7185</v>
      </c>
      <c r="B34" s="7">
        <v>0</v>
      </c>
      <c r="C34" s="7">
        <v>0.48741246954438433</v>
      </c>
      <c r="D34" s="7">
        <v>11.043360992596385</v>
      </c>
    </row>
    <row r="35" spans="1:4" ht="27.75" customHeight="1">
      <c r="A35" s="7" t="s">
        <v>7186</v>
      </c>
      <c r="B35" s="7">
        <v>0</v>
      </c>
      <c r="C35" s="7">
        <v>0.92735783177711284</v>
      </c>
      <c r="D35" s="7">
        <v>6.1841767478453322</v>
      </c>
    </row>
    <row r="36" spans="1:4" ht="27.75" customHeight="1">
      <c r="A36" s="7" t="s">
        <v>7187</v>
      </c>
      <c r="B36" s="7">
        <v>0</v>
      </c>
      <c r="C36" s="7">
        <v>0.30854912830276665</v>
      </c>
      <c r="D36" s="7">
        <v>2.9192022149342076</v>
      </c>
    </row>
    <row r="37" spans="1:4" ht="27.75" customHeight="1">
      <c r="A37" s="7" t="s">
        <v>7188</v>
      </c>
      <c r="B37" s="7">
        <v>0</v>
      </c>
      <c r="C37" s="7">
        <v>0.7914584214050262</v>
      </c>
      <c r="D37" s="7">
        <v>0.53510240457475089</v>
      </c>
    </row>
    <row r="38" spans="1:4" ht="27.75" customHeight="1">
      <c r="A38" s="7" t="s">
        <v>7189</v>
      </c>
      <c r="B38" s="7">
        <v>0</v>
      </c>
      <c r="C38" s="7">
        <v>3.4513733959838859</v>
      </c>
      <c r="D38" s="7">
        <v>4.7011058975745907</v>
      </c>
    </row>
    <row r="39" spans="1:4" ht="27.75" customHeight="1">
      <c r="A39" s="7" t="s">
        <v>7190</v>
      </c>
      <c r="B39" s="7">
        <v>0</v>
      </c>
      <c r="C39" s="7">
        <v>1.0019199595641073</v>
      </c>
      <c r="D39" s="7">
        <v>9.6628224438206569</v>
      </c>
    </row>
    <row r="40" spans="1:4" ht="27.75" customHeight="1">
      <c r="A40" s="7" t="s">
        <v>7191</v>
      </c>
      <c r="B40" s="7">
        <v>0</v>
      </c>
      <c r="C40" s="7">
        <v>0.27135669599337392</v>
      </c>
      <c r="D40" s="7">
        <v>5.6619880080945437</v>
      </c>
    </row>
    <row r="41" spans="1:4" ht="27.75" customHeight="1">
      <c r="A41" s="7" t="s">
        <v>6896</v>
      </c>
      <c r="B41" s="7">
        <v>0</v>
      </c>
      <c r="C41" s="7">
        <v>1.4681017619824217</v>
      </c>
      <c r="D41" s="7">
        <v>5.1689859781413725</v>
      </c>
    </row>
    <row r="42" spans="1:4" ht="27.75" customHeight="1">
      <c r="A42" s="7" t="s">
        <v>7192</v>
      </c>
      <c r="B42" s="7">
        <v>0</v>
      </c>
      <c r="C42" s="7">
        <v>1.1774616197754038</v>
      </c>
      <c r="D42" s="7">
        <v>5.0925885227105621</v>
      </c>
    </row>
    <row r="43" spans="1:4" ht="27.75" customHeight="1">
      <c r="A43" s="7" t="s">
        <v>7193</v>
      </c>
      <c r="B43" s="7">
        <v>0</v>
      </c>
      <c r="C43" s="7">
        <v>0.62217686432193453</v>
      </c>
      <c r="D43" s="7">
        <v>9.0502044976166296</v>
      </c>
    </row>
    <row r="44" spans="1:4" ht="27.75" customHeight="1">
      <c r="A44" s="7" t="s">
        <v>7194</v>
      </c>
      <c r="B44" s="7">
        <v>0</v>
      </c>
      <c r="C44" s="7">
        <v>0.14576294523402472</v>
      </c>
      <c r="D44" s="7">
        <v>0.76081666160287775</v>
      </c>
    </row>
    <row r="45" spans="1:4" ht="27.75" customHeight="1">
      <c r="A45" s="7" t="s">
        <v>7195</v>
      </c>
      <c r="B45" s="7">
        <v>0</v>
      </c>
      <c r="C45" s="7">
        <v>3.4538085321363781</v>
      </c>
      <c r="D45" s="7">
        <v>3.1724490801202752</v>
      </c>
    </row>
    <row r="46" spans="1:4" ht="27.75" customHeight="1">
      <c r="A46" s="7" t="s">
        <v>7196</v>
      </c>
      <c r="B46" s="7">
        <v>0</v>
      </c>
      <c r="C46" s="7">
        <v>0.66247221202356765</v>
      </c>
      <c r="D46" s="7">
        <v>3.1009295642534753</v>
      </c>
    </row>
    <row r="47" spans="1:4" ht="27.75" customHeight="1">
      <c r="A47" s="7" t="s">
        <v>7197</v>
      </c>
      <c r="B47" s="7">
        <v>0</v>
      </c>
      <c r="C47" s="7">
        <v>6.0951310130604799E-2</v>
      </c>
      <c r="D47" s="7">
        <v>1.5637642166281522</v>
      </c>
    </row>
    <row r="48" spans="1:4" ht="27.75" customHeight="1">
      <c r="A48" s="7" t="s">
        <v>7198</v>
      </c>
      <c r="B48" s="7">
        <v>0</v>
      </c>
      <c r="C48" s="7">
        <v>0</v>
      </c>
      <c r="D48" s="7">
        <v>1.2118978839632519</v>
      </c>
    </row>
    <row r="49" spans="1:4" ht="27.75" customHeight="1">
      <c r="A49" s="7" t="s">
        <v>7199</v>
      </c>
      <c r="B49" s="7">
        <v>0</v>
      </c>
      <c r="C49" s="7">
        <v>0.2055548066645364</v>
      </c>
      <c r="D49" s="7">
        <v>1.219740090732814</v>
      </c>
    </row>
    <row r="50" spans="1:4" ht="27.75" customHeight="1">
      <c r="A50" s="7" t="s">
        <v>7200</v>
      </c>
      <c r="B50" s="7">
        <v>0</v>
      </c>
      <c r="C50" s="7">
        <v>0.49589487828181061</v>
      </c>
      <c r="D50" s="7">
        <v>6.4958438785297439</v>
      </c>
    </row>
    <row r="51" spans="1:4" ht="27.75" customHeight="1">
      <c r="A51" s="7" t="s">
        <v>7201</v>
      </c>
      <c r="B51" s="7">
        <v>0</v>
      </c>
      <c r="C51" s="7">
        <v>0.51752921355347825</v>
      </c>
      <c r="D51" s="7">
        <v>4.612447847111782</v>
      </c>
    </row>
    <row r="52" spans="1:4" ht="27.75" customHeight="1">
      <c r="A52" s="7" t="s">
        <v>7202</v>
      </c>
      <c r="B52" s="7">
        <v>0</v>
      </c>
      <c r="C52" s="7">
        <v>0.41568617038074113</v>
      </c>
      <c r="D52" s="7">
        <v>5.084652021505919</v>
      </c>
    </row>
    <row r="53" spans="1:4" ht="27.75" customHeight="1">
      <c r="A53" s="7" t="s">
        <v>7203</v>
      </c>
      <c r="B53" s="7">
        <v>0</v>
      </c>
      <c r="C53" s="7">
        <v>2.1026210270478933</v>
      </c>
      <c r="D53" s="7">
        <v>3.2969829731786833</v>
      </c>
    </row>
    <row r="54" spans="1:4" ht="27.75" customHeight="1">
      <c r="A54" s="7" t="s">
        <v>7204</v>
      </c>
      <c r="B54" s="7">
        <v>0</v>
      </c>
      <c r="C54" s="7">
        <v>0.8469144960617081</v>
      </c>
      <c r="D54" s="7">
        <v>12.462126285988317</v>
      </c>
    </row>
    <row r="55" spans="1:4" ht="27.75" customHeight="1">
      <c r="A55" s="7" t="s">
        <v>7205</v>
      </c>
      <c r="B55" s="7">
        <v>0</v>
      </c>
      <c r="C55" s="7">
        <v>3.2206976982785149</v>
      </c>
      <c r="D55" s="7">
        <v>13.126889673720692</v>
      </c>
    </row>
    <row r="56" spans="1:4" ht="27.75" customHeight="1">
      <c r="A56" s="7" t="s">
        <v>7206</v>
      </c>
      <c r="B56" s="7">
        <v>0</v>
      </c>
      <c r="C56" s="7">
        <v>1.5138731226119719</v>
      </c>
      <c r="D56" s="7">
        <v>11.764094855678245</v>
      </c>
    </row>
    <row r="57" spans="1:4" ht="27.75" customHeight="1">
      <c r="A57" s="7" t="s">
        <v>7207</v>
      </c>
      <c r="B57" s="7">
        <v>0</v>
      </c>
      <c r="C57" s="7">
        <v>1.4978053713926303</v>
      </c>
      <c r="D57" s="7">
        <v>5.9972013965521587</v>
      </c>
    </row>
    <row r="58" spans="1:4" ht="27.75" customHeight="1">
      <c r="A58" s="7" t="s">
        <v>7208</v>
      </c>
      <c r="B58" s="7">
        <v>0</v>
      </c>
      <c r="C58" s="7">
        <v>2.3175073548609948</v>
      </c>
      <c r="D58" s="7">
        <v>23.516998913536867</v>
      </c>
    </row>
    <row r="59" spans="1:4" ht="27.75" customHeight="1">
      <c r="A59" s="7" t="s">
        <v>7209</v>
      </c>
      <c r="B59" s="7">
        <v>0</v>
      </c>
      <c r="C59" s="7">
        <v>2.3501174207900406</v>
      </c>
      <c r="D59" s="7">
        <v>2.6941349712315881</v>
      </c>
    </row>
    <row r="60" spans="1:4" ht="27.75" customHeight="1">
      <c r="A60" s="7" t="s">
        <v>7210</v>
      </c>
      <c r="B60" s="7">
        <v>0</v>
      </c>
      <c r="C60" s="7">
        <v>3.9331055057607931</v>
      </c>
      <c r="D60" s="7">
        <v>17.622146202400963</v>
      </c>
    </row>
    <row r="61" spans="1:4" ht="27.75" customHeight="1">
      <c r="A61" s="7" t="s">
        <v>7211</v>
      </c>
      <c r="B61" s="7">
        <v>0</v>
      </c>
      <c r="C61" s="7">
        <v>0.13167884234279972</v>
      </c>
      <c r="D61" s="7">
        <v>16.221963148650836</v>
      </c>
    </row>
    <row r="62" spans="1:4" ht="27.75" customHeight="1">
      <c r="A62" s="7" t="s">
        <v>7212</v>
      </c>
      <c r="B62" s="7">
        <v>0</v>
      </c>
      <c r="C62" s="7">
        <v>2.5794137459943753</v>
      </c>
      <c r="D62" s="7">
        <v>10.71986900238668</v>
      </c>
    </row>
    <row r="63" spans="1:4" ht="27.75" customHeight="1">
      <c r="A63" s="7" t="s">
        <v>7213</v>
      </c>
      <c r="B63" s="7">
        <v>0</v>
      </c>
      <c r="C63" s="7">
        <v>1.5276592501853659</v>
      </c>
      <c r="D63" s="7">
        <v>3.9773416927247585</v>
      </c>
    </row>
    <row r="64" spans="1:4" ht="27.75" customHeight="1">
      <c r="A64" s="7" t="s">
        <v>7214</v>
      </c>
      <c r="B64" s="7">
        <v>0</v>
      </c>
      <c r="C64" s="7">
        <v>2.2249609583940164</v>
      </c>
      <c r="D64" s="7">
        <v>7.4010762825889937</v>
      </c>
    </row>
    <row r="65" spans="1:4" ht="27.75" customHeight="1">
      <c r="A65" s="7" t="s">
        <v>7215</v>
      </c>
      <c r="B65" s="7">
        <v>0</v>
      </c>
      <c r="C65" s="7">
        <v>0.68674237926654857</v>
      </c>
      <c r="D65" s="7">
        <v>5.5205055136359231</v>
      </c>
    </row>
    <row r="66" spans="1:4" ht="27.75" customHeight="1">
      <c r="A66" s="7" t="s">
        <v>7216</v>
      </c>
      <c r="B66" s="7">
        <v>0</v>
      </c>
      <c r="C66" s="7">
        <v>1.7845184646310237</v>
      </c>
      <c r="D66" s="7">
        <v>7.3082656065235625</v>
      </c>
    </row>
    <row r="67" spans="1:4" ht="27.75" customHeight="1">
      <c r="A67" s="7" t="s">
        <v>7217</v>
      </c>
      <c r="B67" s="7">
        <v>0</v>
      </c>
      <c r="C67" s="7">
        <v>1.2249631234174345</v>
      </c>
      <c r="D67" s="7">
        <v>5.5961113956561315</v>
      </c>
    </row>
    <row r="68" spans="1:4" ht="27.75" customHeight="1">
      <c r="A68" s="7" t="s">
        <v>7218</v>
      </c>
      <c r="B68" s="7">
        <v>0</v>
      </c>
      <c r="C68" s="7">
        <v>0.64373555439255459</v>
      </c>
      <c r="D68" s="7">
        <v>3.0302505845735951E-4</v>
      </c>
    </row>
    <row r="69" spans="1:4" ht="27.75" customHeight="1">
      <c r="A69" s="7" t="s">
        <v>7219</v>
      </c>
      <c r="B69" s="7">
        <v>0</v>
      </c>
      <c r="C69" s="7">
        <v>1.3350386929801852</v>
      </c>
      <c r="D69" s="7">
        <v>5.3766701159773174</v>
      </c>
    </row>
    <row r="70" spans="1:4" ht="27.75" customHeight="1">
      <c r="A70" s="7" t="s">
        <v>7220</v>
      </c>
      <c r="B70" s="7">
        <v>0</v>
      </c>
      <c r="C70" s="7">
        <v>1.0127354733217893</v>
      </c>
      <c r="D70" s="7">
        <v>2.4631874846496022</v>
      </c>
    </row>
    <row r="71" spans="1:4" ht="27.75" customHeight="1">
      <c r="A71" s="7" t="s">
        <v>7221</v>
      </c>
      <c r="B71" s="7">
        <v>0</v>
      </c>
      <c r="C71" s="7">
        <v>0.43966047014121523</v>
      </c>
      <c r="D71" s="7">
        <v>3.3046298326747774</v>
      </c>
    </row>
    <row r="72" spans="1:4" ht="27.75" customHeight="1">
      <c r="A72" s="7" t="s">
        <v>7222</v>
      </c>
      <c r="B72" s="7">
        <v>0</v>
      </c>
      <c r="C72" s="7">
        <v>3.4719027408233023</v>
      </c>
      <c r="D72" s="7">
        <v>17.920663292405592</v>
      </c>
    </row>
    <row r="73" spans="1:4" ht="27.75" customHeight="1">
      <c r="A73" s="7" t="s">
        <v>7223</v>
      </c>
      <c r="B73" s="7">
        <v>0</v>
      </c>
      <c r="C73" s="7">
        <v>9.0367798340353273E-2</v>
      </c>
      <c r="D73" s="7">
        <v>16.633223735672686</v>
      </c>
    </row>
    <row r="74" spans="1:4" ht="27.75" customHeight="1">
      <c r="A74" s="7" t="s">
        <v>7224</v>
      </c>
      <c r="B74" s="7">
        <v>0</v>
      </c>
      <c r="C74" s="7">
        <v>1.1618515901276203</v>
      </c>
      <c r="D74" s="7">
        <v>17.310986873986842</v>
      </c>
    </row>
    <row r="75" spans="1:4" ht="27.75" customHeight="1">
      <c r="A75" s="7" t="s">
        <v>7225</v>
      </c>
      <c r="B75" s="7">
        <v>0</v>
      </c>
      <c r="C75" s="7">
        <v>2.5149709061128789</v>
      </c>
      <c r="D75" s="7">
        <v>2.6638097876225171</v>
      </c>
    </row>
    <row r="76" spans="1:4" ht="27.75" customHeight="1">
      <c r="A76" s="7" t="s">
        <v>7226</v>
      </c>
      <c r="B76" s="7">
        <v>0</v>
      </c>
      <c r="C76" s="7">
        <v>3.5542511488443567</v>
      </c>
      <c r="D76" s="7">
        <v>4.3041528028035598</v>
      </c>
    </row>
    <row r="77" spans="1:4" ht="27.75" customHeight="1">
      <c r="A77" s="7" t="s">
        <v>7227</v>
      </c>
      <c r="B77" s="7">
        <v>0</v>
      </c>
      <c r="C77" s="7">
        <v>3.5542511488443567</v>
      </c>
      <c r="D77" s="7">
        <v>4.3041474691018902</v>
      </c>
    </row>
    <row r="78" spans="1:4" ht="27.75" customHeight="1">
      <c r="A78" s="7" t="s">
        <v>7228</v>
      </c>
      <c r="B78" s="7">
        <v>0</v>
      </c>
      <c r="C78" s="7">
        <v>0.2813155313657193</v>
      </c>
      <c r="D78" s="7">
        <v>3.9411359874714051</v>
      </c>
    </row>
    <row r="79" spans="1:4" ht="27.75" customHeight="1">
      <c r="A79" s="7" t="s">
        <v>7229</v>
      </c>
      <c r="B79" s="7">
        <v>0</v>
      </c>
      <c r="C79" s="7">
        <v>1.7669151651507966</v>
      </c>
      <c r="D79" s="7">
        <v>7.4550513478110876</v>
      </c>
    </row>
    <row r="80" spans="1:4" ht="27.75" customHeight="1">
      <c r="A80" s="7" t="s">
        <v>7230</v>
      </c>
      <c r="B80" s="7">
        <v>0</v>
      </c>
      <c r="C80" s="7">
        <v>0.20362884647095184</v>
      </c>
      <c r="D80" s="7">
        <v>9.8822499288483154</v>
      </c>
    </row>
    <row r="81" spans="1:4" ht="27.75" customHeight="1">
      <c r="A81" s="7" t="s">
        <v>7231</v>
      </c>
      <c r="B81" s="7">
        <v>0</v>
      </c>
      <c r="C81" s="7">
        <v>0.32602968421204476</v>
      </c>
      <c r="D81" s="7">
        <v>5.8734162554713683</v>
      </c>
    </row>
    <row r="82" spans="1:4" ht="27.75" customHeight="1">
      <c r="A82" s="7" t="s">
        <v>7232</v>
      </c>
      <c r="B82" s="7">
        <v>0</v>
      </c>
      <c r="C82" s="7">
        <v>1.4220367322515512</v>
      </c>
      <c r="D82" s="7">
        <v>2.7797879701369643</v>
      </c>
    </row>
    <row r="83" spans="1:4" ht="27.75" customHeight="1">
      <c r="A83" s="7" t="s">
        <v>7233</v>
      </c>
      <c r="B83" s="7">
        <v>0</v>
      </c>
      <c r="C83" s="7">
        <v>0.68938948218223461</v>
      </c>
      <c r="D83" s="7">
        <v>1.6189864260291325</v>
      </c>
    </row>
    <row r="84" spans="1:4" ht="27.75" customHeight="1">
      <c r="A84" s="7" t="s">
        <v>7234</v>
      </c>
      <c r="B84" s="7">
        <v>0</v>
      </c>
      <c r="C84" s="7">
        <v>0.16259238353426089</v>
      </c>
      <c r="D84" s="7">
        <v>7.2468525932136139</v>
      </c>
    </row>
    <row r="85" spans="1:4" ht="27.75" customHeight="1">
      <c r="A85" s="7" t="s">
        <v>7235</v>
      </c>
      <c r="B85" s="7">
        <v>0</v>
      </c>
      <c r="C85" s="7">
        <v>2.6629063228537153</v>
      </c>
      <c r="D85" s="7">
        <v>0.47685371457757919</v>
      </c>
    </row>
    <row r="86" spans="1:4" ht="27.75" customHeight="1">
      <c r="A86" s="7" t="s">
        <v>7236</v>
      </c>
      <c r="B86" s="7">
        <v>0</v>
      </c>
      <c r="C86" s="7">
        <v>0.42557447052198233</v>
      </c>
      <c r="D86" s="7">
        <v>1.8096376899854605</v>
      </c>
    </row>
    <row r="87" spans="1:4" ht="27.75" customHeight="1">
      <c r="A87" s="7" t="s">
        <v>7237</v>
      </c>
      <c r="B87" s="7">
        <v>0</v>
      </c>
      <c r="C87" s="7">
        <v>0.16283222902088695</v>
      </c>
      <c r="D87" s="7">
        <v>6.2784412978395663</v>
      </c>
    </row>
    <row r="88" spans="1:4" ht="27.75" customHeight="1">
      <c r="A88" s="7" t="s">
        <v>7238</v>
      </c>
      <c r="B88" s="7">
        <v>0</v>
      </c>
      <c r="C88" s="7">
        <v>2.4086204866790402</v>
      </c>
      <c r="D88" s="7">
        <v>13.571082854444061</v>
      </c>
    </row>
    <row r="89" spans="1:4" ht="27.75" customHeight="1">
      <c r="A89" s="7" t="s">
        <v>7239</v>
      </c>
      <c r="B89" s="7">
        <v>0</v>
      </c>
      <c r="C89" s="7">
        <v>0.46763665783589953</v>
      </c>
      <c r="D89" s="7">
        <v>11.04021625642523</v>
      </c>
    </row>
    <row r="90" spans="1:4" ht="27.75" customHeight="1">
      <c r="A90" s="7" t="s">
        <v>7240</v>
      </c>
      <c r="B90" s="7">
        <v>0</v>
      </c>
      <c r="C90" s="7">
        <v>1.2524317805274752</v>
      </c>
      <c r="D90" s="7">
        <v>8.3161095375157235</v>
      </c>
    </row>
    <row r="91" spans="1:4" ht="27.75" customHeight="1">
      <c r="A91" s="7" t="s">
        <v>7241</v>
      </c>
      <c r="B91" s="7">
        <v>0</v>
      </c>
      <c r="C91" s="7">
        <v>1.7420367990807786</v>
      </c>
      <c r="D91" s="7">
        <v>4.4118130357401331</v>
      </c>
    </row>
    <row r="92" spans="1:4" ht="27.75" customHeight="1">
      <c r="A92" s="7" t="s">
        <v>7242</v>
      </c>
      <c r="B92" s="7">
        <v>0</v>
      </c>
      <c r="C92" s="7">
        <v>0.98459570479925396</v>
      </c>
      <c r="D92" s="7">
        <v>3.4856102850086934</v>
      </c>
    </row>
    <row r="93" spans="1:4" ht="27.75" customHeight="1">
      <c r="A93" s="7" t="s">
        <v>7243</v>
      </c>
      <c r="B93" s="7">
        <v>0</v>
      </c>
      <c r="C93" s="7">
        <v>0.19025362548239164</v>
      </c>
      <c r="D93" s="7">
        <v>2.4468759758198857</v>
      </c>
    </row>
    <row r="94" spans="1:4" ht="27.75" customHeight="1">
      <c r="A94" s="7" t="s">
        <v>7244</v>
      </c>
      <c r="B94" s="7">
        <v>0</v>
      </c>
      <c r="C94" s="7">
        <v>0.76465338848737852</v>
      </c>
      <c r="D94" s="7">
        <v>17.50371132012328</v>
      </c>
    </row>
    <row r="95" spans="1:4" ht="27.75" customHeight="1">
      <c r="A95" s="7" t="s">
        <v>7245</v>
      </c>
      <c r="B95" s="7">
        <v>0</v>
      </c>
      <c r="C95" s="7">
        <v>0.28634256379354123</v>
      </c>
      <c r="D95" s="7">
        <v>3.2249290783685267</v>
      </c>
    </row>
    <row r="96" spans="1:4" ht="27.75" customHeight="1">
      <c r="A96" s="7" t="s">
        <v>7246</v>
      </c>
      <c r="B96" s="7">
        <v>0</v>
      </c>
      <c r="C96" s="7">
        <v>0.97385046218323335</v>
      </c>
      <c r="D96" s="7">
        <v>1.6560255480178863</v>
      </c>
    </row>
    <row r="97" spans="1:4" ht="27.75" customHeight="1">
      <c r="A97" s="7" t="s">
        <v>7247</v>
      </c>
      <c r="B97" s="7">
        <v>0</v>
      </c>
      <c r="C97" s="7">
        <v>0.95619594352036796</v>
      </c>
      <c r="D97" s="7">
        <v>1.658675571071405</v>
      </c>
    </row>
    <row r="98" spans="1:4" ht="27.75" customHeight="1">
      <c r="A98" s="7" t="s">
        <v>7248</v>
      </c>
      <c r="B98" s="7">
        <v>0</v>
      </c>
      <c r="C98" s="7">
        <v>1.8215366878502937</v>
      </c>
      <c r="D98" s="7">
        <v>7.0895159848591289</v>
      </c>
    </row>
    <row r="99" spans="1:4" ht="27.75" customHeight="1">
      <c r="A99" s="7" t="s">
        <v>7249</v>
      </c>
      <c r="B99" s="7">
        <v>0</v>
      </c>
      <c r="C99" s="7">
        <v>1.3997457033375043</v>
      </c>
      <c r="D99" s="7">
        <v>3.1092502710752679</v>
      </c>
    </row>
    <row r="100" spans="1:4" ht="27.75" customHeight="1">
      <c r="A100" s="7" t="s">
        <v>7250</v>
      </c>
      <c r="B100" s="7">
        <v>0</v>
      </c>
      <c r="C100" s="7">
        <v>0.76600430295925492</v>
      </c>
      <c r="D100" s="7">
        <v>2.1471111505815177</v>
      </c>
    </row>
    <row r="101" spans="1:4" ht="27.75" customHeight="1">
      <c r="A101" s="7" t="s">
        <v>6930</v>
      </c>
      <c r="B101" s="7">
        <v>0</v>
      </c>
      <c r="C101" s="7">
        <v>0.99714133310597131</v>
      </c>
      <c r="D101" s="7">
        <v>4.177032408965287</v>
      </c>
    </row>
    <row r="102" spans="1:4" ht="27.75" customHeight="1">
      <c r="A102" s="7" t="s">
        <v>7251</v>
      </c>
      <c r="B102" s="7">
        <v>0</v>
      </c>
      <c r="C102" s="7">
        <v>1.1000131419406975</v>
      </c>
      <c r="D102" s="7">
        <v>1.6027160681040564</v>
      </c>
    </row>
    <row r="103" spans="1:4" ht="27.75" customHeight="1">
      <c r="A103" s="7" t="s">
        <v>7252</v>
      </c>
      <c r="B103" s="7">
        <v>0</v>
      </c>
      <c r="C103" s="7">
        <v>3.2000887346226379</v>
      </c>
      <c r="D103" s="7">
        <v>0</v>
      </c>
    </row>
    <row r="104" spans="1:4" ht="27.75" customHeight="1">
      <c r="A104" s="7" t="s">
        <v>7253</v>
      </c>
      <c r="B104" s="7">
        <v>0</v>
      </c>
      <c r="C104" s="7">
        <v>2.543269451939401</v>
      </c>
      <c r="D104" s="7">
        <v>7.384674778760024</v>
      </c>
    </row>
    <row r="105" spans="1:4" ht="27.75" customHeight="1">
      <c r="A105" s="7" t="s">
        <v>7254</v>
      </c>
      <c r="B105" s="7">
        <v>0</v>
      </c>
      <c r="C105" s="7">
        <v>9.9838522659744827E-2</v>
      </c>
      <c r="D105" s="7">
        <v>5.4566828606605187</v>
      </c>
    </row>
    <row r="106" spans="1:4" ht="27.75" customHeight="1">
      <c r="A106" s="7" t="s">
        <v>7255</v>
      </c>
      <c r="B106" s="7">
        <v>0</v>
      </c>
      <c r="C106" s="7">
        <v>0.21259167160538883</v>
      </c>
      <c r="D106" s="7">
        <v>6.7939643195608879</v>
      </c>
    </row>
    <row r="107" spans="1:4" ht="27.75" customHeight="1">
      <c r="A107" s="7" t="s">
        <v>7256</v>
      </c>
      <c r="B107" s="7">
        <v>0</v>
      </c>
      <c r="C107" s="7">
        <v>0.48600927669617799</v>
      </c>
      <c r="D107" s="7">
        <v>4.88550652467248</v>
      </c>
    </row>
    <row r="108" spans="1:4" ht="27.75" customHeight="1">
      <c r="A108" s="7" t="s">
        <v>7257</v>
      </c>
      <c r="B108" s="7">
        <v>0</v>
      </c>
      <c r="C108" s="7">
        <v>0.30566804515899743</v>
      </c>
      <c r="D108" s="7">
        <v>18.219351587755092</v>
      </c>
    </row>
    <row r="109" spans="1:4" ht="27.75" customHeight="1">
      <c r="A109" s="7" t="s">
        <v>7258</v>
      </c>
      <c r="B109" s="7">
        <v>0</v>
      </c>
      <c r="C109" s="7">
        <v>0.57082176359552472</v>
      </c>
      <c r="D109" s="7">
        <v>5.4668209603529947</v>
      </c>
    </row>
    <row r="110" spans="1:4" ht="27.75" customHeight="1">
      <c r="A110" s="7" t="s">
        <v>7259</v>
      </c>
      <c r="B110" s="7">
        <v>0</v>
      </c>
      <c r="C110" s="7">
        <v>0.20302816033658547</v>
      </c>
      <c r="D110" s="7">
        <v>0.88544242233465076</v>
      </c>
    </row>
    <row r="111" spans="1:4" ht="27.75" customHeight="1">
      <c r="A111" s="7" t="s">
        <v>7260</v>
      </c>
      <c r="B111" s="7">
        <v>0</v>
      </c>
      <c r="C111" s="7">
        <v>3.2886345194188134</v>
      </c>
      <c r="D111" s="7">
        <v>5.9567482057608894</v>
      </c>
    </row>
    <row r="112" spans="1:4" ht="27.75" customHeight="1">
      <c r="A112" s="7" t="s">
        <v>7261</v>
      </c>
      <c r="B112" s="7">
        <v>0</v>
      </c>
      <c r="C112" s="7">
        <v>1.2050085383386426</v>
      </c>
      <c r="D112" s="7">
        <v>1.640716620399707</v>
      </c>
    </row>
    <row r="113" spans="1:4" ht="27.75" customHeight="1">
      <c r="A113" s="7" t="s">
        <v>7262</v>
      </c>
      <c r="B113" s="7">
        <v>0</v>
      </c>
      <c r="C113" s="7">
        <v>1.1515328725779974</v>
      </c>
      <c r="D113" s="7">
        <v>3.884006741174209</v>
      </c>
    </row>
    <row r="114" spans="1:4" ht="27.75" customHeight="1">
      <c r="A114" s="7" t="s">
        <v>7263</v>
      </c>
      <c r="B114" s="7">
        <v>0</v>
      </c>
      <c r="C114" s="7">
        <v>0.50041781043901168</v>
      </c>
      <c r="D114" s="7">
        <v>2.21967772662066</v>
      </c>
    </row>
    <row r="115" spans="1:4" ht="27.75" customHeight="1">
      <c r="A115" s="7" t="s">
        <v>7264</v>
      </c>
      <c r="B115" s="7">
        <v>0</v>
      </c>
      <c r="C115" s="7">
        <v>0.56203654559845384</v>
      </c>
      <c r="D115" s="7">
        <v>2.3589267739299933</v>
      </c>
    </row>
    <row r="116" spans="1:4" ht="27.75" customHeight="1">
      <c r="A116" s="7" t="s">
        <v>7265</v>
      </c>
      <c r="B116" s="7">
        <v>0</v>
      </c>
      <c r="C116" s="7">
        <v>0.59002395872135815</v>
      </c>
      <c r="D116" s="7">
        <v>3.5484986296238952</v>
      </c>
    </row>
    <row r="117" spans="1:4" ht="27.75" customHeight="1">
      <c r="A117" s="7" t="s">
        <v>7266</v>
      </c>
      <c r="B117" s="7">
        <v>0</v>
      </c>
      <c r="C117" s="7">
        <v>6.1452770212509806</v>
      </c>
      <c r="D117" s="7">
        <v>9.8786910817356741</v>
      </c>
    </row>
    <row r="118" spans="1:4" ht="27.75" customHeight="1">
      <c r="A118" s="7" t="s">
        <v>7267</v>
      </c>
      <c r="B118" s="7">
        <v>0</v>
      </c>
      <c r="C118" s="7">
        <v>2.2137850155646066</v>
      </c>
      <c r="D118" s="7">
        <v>2.2981905517865382</v>
      </c>
    </row>
    <row r="119" spans="1:4" ht="27.75" customHeight="1">
      <c r="A119" s="7" t="s">
        <v>7268</v>
      </c>
      <c r="B119" s="7">
        <v>0</v>
      </c>
      <c r="C119" s="7">
        <v>0.69159268984417577</v>
      </c>
      <c r="D119" s="7">
        <v>1.3826336155747394</v>
      </c>
    </row>
    <row r="120" spans="1:4" ht="27.75" customHeight="1">
      <c r="A120" s="7" t="s">
        <v>7269</v>
      </c>
      <c r="B120" s="7">
        <v>0</v>
      </c>
      <c r="C120" s="7">
        <v>0</v>
      </c>
      <c r="D120" s="7">
        <v>0.43341991121602236</v>
      </c>
    </row>
    <row r="121" spans="1:4" ht="27.75" customHeight="1">
      <c r="A121" s="7" t="s">
        <v>7270</v>
      </c>
      <c r="B121" s="7">
        <v>0</v>
      </c>
      <c r="C121" s="7">
        <v>1.0201412583585285</v>
      </c>
      <c r="D121" s="7">
        <v>2.6798065164404257</v>
      </c>
    </row>
    <row r="122" spans="1:4" ht="27.75" customHeight="1">
      <c r="A122" s="7" t="s">
        <v>7271</v>
      </c>
      <c r="B122" s="7">
        <v>0</v>
      </c>
      <c r="C122" s="7">
        <v>1.0085319922976634</v>
      </c>
      <c r="D122" s="7">
        <v>3.2853143641560321</v>
      </c>
    </row>
    <row r="123" spans="1:4" ht="27.75" customHeight="1">
      <c r="A123" s="7" t="s">
        <v>7272</v>
      </c>
      <c r="B123" s="7">
        <v>0</v>
      </c>
      <c r="C123" s="7">
        <v>0.2854483990044242</v>
      </c>
      <c r="D123" s="7">
        <v>21.716605940881188</v>
      </c>
    </row>
    <row r="124" spans="1:4" ht="27.75" customHeight="1">
      <c r="A124" s="7" t="s">
        <v>7273</v>
      </c>
      <c r="B124" s="7">
        <v>0</v>
      </c>
      <c r="C124" s="7">
        <v>0.35122731228393467</v>
      </c>
      <c r="D124" s="7">
        <v>8.4836098964046922</v>
      </c>
    </row>
    <row r="125" spans="1:4" ht="27.75" customHeight="1">
      <c r="A125" s="7" t="s">
        <v>7274</v>
      </c>
      <c r="B125" s="7">
        <v>0</v>
      </c>
      <c r="C125" s="7">
        <v>4.5574480695446349</v>
      </c>
      <c r="D125" s="7">
        <v>3.7069793219575202</v>
      </c>
    </row>
    <row r="126" spans="1:4" ht="27.75" customHeight="1">
      <c r="A126" s="7" t="s">
        <v>7275</v>
      </c>
      <c r="B126" s="7">
        <v>0</v>
      </c>
      <c r="C126" s="7">
        <v>4.1489601599123036</v>
      </c>
      <c r="D126" s="7">
        <v>7.1484065454591903</v>
      </c>
    </row>
    <row r="127" spans="1:4" ht="27.75" customHeight="1">
      <c r="A127" s="7" t="s">
        <v>7276</v>
      </c>
      <c r="B127" s="7">
        <v>0</v>
      </c>
      <c r="C127" s="7">
        <v>0.23307552797059597</v>
      </c>
      <c r="D127" s="7">
        <v>4.7362854643601793</v>
      </c>
    </row>
    <row r="128" spans="1:4" ht="27.75" customHeight="1">
      <c r="A128" s="7" t="s">
        <v>7277</v>
      </c>
      <c r="B128" s="7">
        <v>0</v>
      </c>
      <c r="C128" s="7">
        <v>1.1387727309817279</v>
      </c>
      <c r="D128" s="7">
        <v>4.3337868580724095</v>
      </c>
    </row>
    <row r="129" spans="1:4" ht="27.75" customHeight="1">
      <c r="A129" s="7" t="s">
        <v>7278</v>
      </c>
      <c r="B129" s="7">
        <v>0</v>
      </c>
      <c r="C129" s="7">
        <v>1.5889679650740487</v>
      </c>
      <c r="D129" s="7">
        <v>7.64099971572029</v>
      </c>
    </row>
    <row r="130" spans="1:4" ht="27.75" customHeight="1">
      <c r="A130" s="7" t="s">
        <v>7279</v>
      </c>
      <c r="B130" s="7">
        <v>0</v>
      </c>
      <c r="C130" s="7">
        <v>1.3665878048873921</v>
      </c>
      <c r="D130" s="7">
        <v>4.3754730474288213</v>
      </c>
    </row>
    <row r="131" spans="1:4" ht="27.75" customHeight="1">
      <c r="A131" s="7" t="s">
        <v>7280</v>
      </c>
      <c r="B131" s="7">
        <v>0</v>
      </c>
      <c r="C131" s="7">
        <v>0</v>
      </c>
      <c r="D131" s="7">
        <v>6.5371632563190012</v>
      </c>
    </row>
    <row r="132" spans="1:4" ht="27.75" customHeight="1">
      <c r="A132" s="7" t="s">
        <v>7281</v>
      </c>
      <c r="B132" s="7">
        <v>0</v>
      </c>
      <c r="C132" s="7">
        <v>0.49872989035833115</v>
      </c>
      <c r="D132" s="7">
        <v>2.1207184216523056</v>
      </c>
    </row>
    <row r="133" spans="1:4" ht="27.75" customHeight="1">
      <c r="A133" s="7" t="s">
        <v>7282</v>
      </c>
      <c r="B133" s="7">
        <v>0</v>
      </c>
      <c r="C133" s="7">
        <v>0.39076882092039855</v>
      </c>
      <c r="D133" s="7">
        <v>1.898524938189377</v>
      </c>
    </row>
    <row r="134" spans="1:4" ht="27.75" customHeight="1">
      <c r="A134" s="7" t="s">
        <v>7283</v>
      </c>
      <c r="B134" s="7">
        <v>0</v>
      </c>
      <c r="C134" s="7">
        <v>6.6396214503408879E-2</v>
      </c>
      <c r="D134" s="7">
        <v>3.380726325207438</v>
      </c>
    </row>
    <row r="135" spans="1:4" ht="27.75" customHeight="1">
      <c r="A135" s="7" t="s">
        <v>7284</v>
      </c>
      <c r="B135" s="7">
        <v>0</v>
      </c>
      <c r="C135" s="7">
        <v>1.20544326955827</v>
      </c>
      <c r="D135" s="7">
        <v>3.0731175222872609</v>
      </c>
    </row>
    <row r="136" spans="1:4" ht="27.75" customHeight="1">
      <c r="A136" s="7" t="s">
        <v>7285</v>
      </c>
      <c r="B136" s="7">
        <v>0</v>
      </c>
      <c r="C136" s="7">
        <v>0.2278470748527206</v>
      </c>
      <c r="D136" s="7">
        <v>5.4047704759673909</v>
      </c>
    </row>
    <row r="137" spans="1:4" ht="27.75" customHeight="1">
      <c r="A137" s="7" t="s">
        <v>7286</v>
      </c>
      <c r="B137" s="7">
        <v>0</v>
      </c>
      <c r="C137" s="7">
        <v>1.9828509879553324</v>
      </c>
      <c r="D137" s="7">
        <v>5.7115613255032711</v>
      </c>
    </row>
    <row r="138" spans="1:4" ht="27.75" customHeight="1">
      <c r="A138" s="7" t="s">
        <v>7287</v>
      </c>
      <c r="B138" s="7">
        <v>0</v>
      </c>
      <c r="C138" s="7">
        <v>1.0098783871424017</v>
      </c>
      <c r="D138" s="7">
        <v>14.514626837389308</v>
      </c>
    </row>
    <row r="139" spans="1:4" ht="27.75" customHeight="1">
      <c r="A139" s="7" t="s">
        <v>7288</v>
      </c>
      <c r="B139" s="7">
        <v>0</v>
      </c>
      <c r="C139" s="7">
        <v>0.97183555240390096</v>
      </c>
      <c r="D139" s="7">
        <v>10.939053032736478</v>
      </c>
    </row>
    <row r="140" spans="1:4" ht="27.75" customHeight="1">
      <c r="A140" s="7" t="s">
        <v>7289</v>
      </c>
      <c r="B140" s="7">
        <v>0</v>
      </c>
      <c r="C140" s="7">
        <v>0.21094506599556839</v>
      </c>
      <c r="D140" s="7">
        <v>1.0771774497746753</v>
      </c>
    </row>
    <row r="141" spans="1:4" ht="27.75" customHeight="1">
      <c r="A141" s="7" t="s">
        <v>7290</v>
      </c>
      <c r="B141" s="7">
        <v>0</v>
      </c>
      <c r="C141" s="7">
        <v>8.2112552998101856E-2</v>
      </c>
      <c r="D141" s="7">
        <v>19.858354749637616</v>
      </c>
    </row>
    <row r="142" spans="1:4" ht="27.75" customHeight="1">
      <c r="A142" s="7" t="s">
        <v>7291</v>
      </c>
      <c r="B142" s="7">
        <v>0</v>
      </c>
      <c r="C142" s="7">
        <v>0.35154154747536381</v>
      </c>
      <c r="D142" s="7">
        <v>5.9149501277817782</v>
      </c>
    </row>
    <row r="143" spans="1:4" ht="27.75" customHeight="1">
      <c r="A143" s="7" t="s">
        <v>7292</v>
      </c>
      <c r="B143" s="7">
        <v>0</v>
      </c>
      <c r="C143" s="7">
        <v>1.9212843001195141</v>
      </c>
      <c r="D143" s="7">
        <v>3.2281070947422017</v>
      </c>
    </row>
    <row r="144" spans="1:4" ht="27.75" customHeight="1">
      <c r="A144" s="7" t="s">
        <v>7293</v>
      </c>
      <c r="B144" s="7">
        <v>0</v>
      </c>
      <c r="C144" s="7">
        <v>9.1911931367447672E-2</v>
      </c>
      <c r="D144" s="7">
        <v>2.3751655943829473</v>
      </c>
    </row>
    <row r="145" spans="1:4" ht="27.75" customHeight="1">
      <c r="A145" s="7" t="s">
        <v>7294</v>
      </c>
      <c r="B145" s="7">
        <v>0</v>
      </c>
      <c r="C145" s="7">
        <v>0.53068404474792685</v>
      </c>
      <c r="D145" s="7">
        <v>5.1847320536941872</v>
      </c>
    </row>
    <row r="146" spans="1:4" ht="27.75" customHeight="1">
      <c r="A146" s="7" t="s">
        <v>7295</v>
      </c>
      <c r="B146" s="7">
        <v>0</v>
      </c>
      <c r="C146" s="7">
        <v>2.4272164542866026</v>
      </c>
      <c r="D146" s="7">
        <v>16.178271560850124</v>
      </c>
    </row>
    <row r="147" spans="1:4" ht="27.75" customHeight="1">
      <c r="A147" s="7" t="s">
        <v>7296</v>
      </c>
      <c r="B147" s="7">
        <v>0</v>
      </c>
      <c r="C147" s="7">
        <v>0.40954977816445709</v>
      </c>
      <c r="D147" s="7">
        <v>5.1672504413124765</v>
      </c>
    </row>
    <row r="148" spans="1:4" ht="27.75" customHeight="1">
      <c r="A148" s="7" t="s">
        <v>7297</v>
      </c>
      <c r="B148" s="7">
        <v>0</v>
      </c>
      <c r="C148" s="7">
        <v>1.3887588099832529</v>
      </c>
      <c r="D148" s="7">
        <v>1.925927472771666</v>
      </c>
    </row>
    <row r="149" spans="1:4" ht="27.75" customHeight="1">
      <c r="A149" s="7" t="s">
        <v>7298</v>
      </c>
      <c r="B149" s="7">
        <v>0</v>
      </c>
      <c r="C149" s="7">
        <v>0.32813284274256205</v>
      </c>
      <c r="D149" s="7">
        <v>2.4516244511801699</v>
      </c>
    </row>
    <row r="150" spans="1:4" ht="27.75" customHeight="1">
      <c r="A150" s="7" t="s">
        <v>7299</v>
      </c>
      <c r="B150" s="7">
        <v>0</v>
      </c>
      <c r="C150" s="7">
        <v>2.3541393905698609</v>
      </c>
      <c r="D150" s="7">
        <v>11.909374182611808</v>
      </c>
    </row>
    <row r="151" spans="1:4" ht="27.75" customHeight="1">
      <c r="A151" s="7" t="s">
        <v>7300</v>
      </c>
      <c r="B151" s="7">
        <v>0</v>
      </c>
      <c r="C151" s="7">
        <v>1.0838937876737109</v>
      </c>
      <c r="D151" s="7">
        <v>8.679226396784399</v>
      </c>
    </row>
    <row r="152" spans="1:4" ht="27.75" customHeight="1">
      <c r="A152" s="7" t="s">
        <v>7301</v>
      </c>
      <c r="B152" s="7">
        <v>0</v>
      </c>
      <c r="C152" s="7">
        <v>0.87190873566677252</v>
      </c>
      <c r="D152" s="7">
        <v>1.8724074456064161</v>
      </c>
    </row>
    <row r="153" spans="1:4" ht="27.75" customHeight="1">
      <c r="A153" s="7" t="s">
        <v>7302</v>
      </c>
      <c r="B153" s="7">
        <v>0</v>
      </c>
      <c r="C153" s="7">
        <v>1.4184906635765751</v>
      </c>
      <c r="D153" s="7">
        <v>6.5274053416789748</v>
      </c>
    </row>
    <row r="154" spans="1:4" ht="27.75" customHeight="1">
      <c r="A154" s="7" t="s">
        <v>7303</v>
      </c>
      <c r="B154" s="7">
        <v>0</v>
      </c>
      <c r="C154" s="7">
        <v>0.33795372583086514</v>
      </c>
      <c r="D154" s="7">
        <v>5.8993691860759156</v>
      </c>
    </row>
    <row r="155" spans="1:4" ht="27.75" customHeight="1">
      <c r="A155" s="7" t="s">
        <v>7304</v>
      </c>
      <c r="B155" s="7">
        <v>0</v>
      </c>
      <c r="C155" s="7">
        <v>0.4087694585868995</v>
      </c>
      <c r="D155" s="7">
        <v>5.6654881551621878</v>
      </c>
    </row>
    <row r="156" spans="1:4" ht="27.75" customHeight="1">
      <c r="A156" s="7" t="s">
        <v>7305</v>
      </c>
      <c r="B156" s="7">
        <v>0</v>
      </c>
      <c r="C156" s="7">
        <v>0.72239031859036074</v>
      </c>
      <c r="D156" s="7">
        <v>2.2711019333100566</v>
      </c>
    </row>
    <row r="157" spans="1:4" ht="27.75" customHeight="1">
      <c r="A157" s="7" t="s">
        <v>7306</v>
      </c>
      <c r="B157" s="7">
        <v>0</v>
      </c>
      <c r="C157" s="7">
        <v>0.86308430032403971</v>
      </c>
      <c r="D157" s="7">
        <v>0.89637466971306512</v>
      </c>
    </row>
    <row r="158" spans="1:4" ht="27.75" customHeight="1">
      <c r="A158" s="7" t="s">
        <v>7307</v>
      </c>
      <c r="B158" s="7">
        <v>0</v>
      </c>
      <c r="C158" s="7">
        <v>0.37753790393063069</v>
      </c>
      <c r="D158" s="7">
        <v>2.5099680978461834</v>
      </c>
    </row>
    <row r="159" spans="1:4" ht="27.75" customHeight="1">
      <c r="A159" s="7" t="s">
        <v>7308</v>
      </c>
      <c r="B159" s="7">
        <v>0</v>
      </c>
      <c r="C159" s="7">
        <v>0.23714807124328455</v>
      </c>
      <c r="D159" s="7">
        <v>3.1692190570494123</v>
      </c>
    </row>
    <row r="160" spans="1:4" ht="27.75" customHeight="1">
      <c r="A160" s="7" t="s">
        <v>7309</v>
      </c>
      <c r="B160" s="7">
        <v>0</v>
      </c>
      <c r="C160" s="7">
        <v>1.2742420393408882</v>
      </c>
      <c r="D160" s="7">
        <v>2.4338424645557692</v>
      </c>
    </row>
    <row r="161" spans="1:4" ht="27.75" customHeight="1">
      <c r="A161" s="7" t="s">
        <v>7310</v>
      </c>
      <c r="B161" s="7">
        <v>0</v>
      </c>
      <c r="C161" s="7">
        <v>0.13505180378423795</v>
      </c>
      <c r="D161" s="7">
        <v>3.2252496901273853</v>
      </c>
    </row>
    <row r="162" spans="1:4" ht="27.75" customHeight="1">
      <c r="A162" s="7" t="s">
        <v>7311</v>
      </c>
      <c r="B162" s="7">
        <v>0</v>
      </c>
      <c r="C162" s="7">
        <v>0.1938666255562416</v>
      </c>
      <c r="D162" s="7">
        <v>4.7762964738112164</v>
      </c>
    </row>
    <row r="163" spans="1:4" ht="27.75" customHeight="1">
      <c r="A163" s="7" t="s">
        <v>7312</v>
      </c>
      <c r="B163" s="7">
        <v>0</v>
      </c>
      <c r="C163" s="7">
        <v>0.56304381287946603</v>
      </c>
      <c r="D163" s="7">
        <v>6.9940583104401502E-3</v>
      </c>
    </row>
    <row r="164" spans="1:4" ht="27.75" customHeight="1">
      <c r="A164" s="7" t="s">
        <v>7313</v>
      </c>
      <c r="B164" s="7">
        <v>0</v>
      </c>
      <c r="C164" s="7">
        <v>0.50641250239526348</v>
      </c>
      <c r="D164" s="7">
        <v>4.9028441672009828</v>
      </c>
    </row>
    <row r="165" spans="1:4" ht="27.75" customHeight="1">
      <c r="A165" s="7" t="s">
        <v>7314</v>
      </c>
      <c r="B165" s="7">
        <v>0</v>
      </c>
      <c r="C165" s="7">
        <v>1.6439345049198311</v>
      </c>
      <c r="D165" s="7">
        <v>5.9501399298294393</v>
      </c>
    </row>
    <row r="166" spans="1:4" ht="27.75" customHeight="1">
      <c r="A166" s="7" t="s">
        <v>7315</v>
      </c>
      <c r="B166" s="7">
        <v>0</v>
      </c>
      <c r="C166" s="7">
        <v>0.82277039019667952</v>
      </c>
      <c r="D166" s="7">
        <v>3.0644703934739779</v>
      </c>
    </row>
    <row r="167" spans="1:4" ht="27.75" customHeight="1">
      <c r="A167" s="7" t="s">
        <v>7316</v>
      </c>
      <c r="B167" s="7">
        <v>0</v>
      </c>
      <c r="C167" s="7">
        <v>0.75397804592260886</v>
      </c>
      <c r="D167" s="7">
        <v>18.278638464693149</v>
      </c>
    </row>
    <row r="168" spans="1:4" ht="27.75" customHeight="1">
      <c r="A168" s="7" t="s">
        <v>7317</v>
      </c>
      <c r="B168" s="7">
        <v>0</v>
      </c>
      <c r="C168" s="7">
        <v>0.39755174912511143</v>
      </c>
      <c r="D168" s="7">
        <v>4.6745309458134878</v>
      </c>
    </row>
    <row r="169" spans="1:4" ht="27.75" customHeight="1">
      <c r="A169" s="7" t="s">
        <v>7318</v>
      </c>
      <c r="B169" s="7">
        <v>0</v>
      </c>
      <c r="C169" s="7">
        <v>0.59863993760950085</v>
      </c>
      <c r="D169" s="7">
        <v>4.7407993684839642</v>
      </c>
    </row>
    <row r="170" spans="1:4" ht="27.75" customHeight="1">
      <c r="A170" s="7" t="s">
        <v>7319</v>
      </c>
      <c r="B170" s="7">
        <v>0</v>
      </c>
      <c r="C170" s="7">
        <v>0.11590994553510436</v>
      </c>
      <c r="D170" s="7">
        <v>3.6616269734138918</v>
      </c>
    </row>
    <row r="171" spans="1:4" ht="27.75" customHeight="1">
      <c r="A171" s="7" t="s">
        <v>7320</v>
      </c>
      <c r="B171" s="7">
        <v>0</v>
      </c>
      <c r="C171" s="7">
        <v>2.0185681152514183</v>
      </c>
      <c r="D171" s="7">
        <v>6.6867957064474188</v>
      </c>
    </row>
    <row r="172" spans="1:4" ht="27.75" customHeight="1">
      <c r="A172" s="7" t="s">
        <v>7321</v>
      </c>
      <c r="B172" s="7">
        <v>0</v>
      </c>
      <c r="C172" s="7">
        <v>1.2211096364179514</v>
      </c>
      <c r="D172" s="7">
        <v>0.16693114296353276</v>
      </c>
    </row>
    <row r="173" spans="1:4" ht="27.75" customHeight="1">
      <c r="A173" s="7" t="s">
        <v>7322</v>
      </c>
      <c r="B173" s="7">
        <v>0</v>
      </c>
      <c r="C173" s="7">
        <v>1.8204844450349884</v>
      </c>
      <c r="D173" s="7">
        <v>3.4191946524366643</v>
      </c>
    </row>
    <row r="174" spans="1:4" ht="27.75" customHeight="1">
      <c r="A174" s="7" t="s">
        <v>7323</v>
      </c>
      <c r="B174" s="7">
        <v>0</v>
      </c>
      <c r="C174" s="7">
        <v>0.52190780050698304</v>
      </c>
      <c r="D174" s="7">
        <v>1.9604187042771768</v>
      </c>
    </row>
    <row r="175" spans="1:4" ht="27.75" customHeight="1">
      <c r="A175" s="7" t="s">
        <v>7324</v>
      </c>
      <c r="B175" s="7">
        <v>0</v>
      </c>
      <c r="C175" s="7">
        <v>2.1295670119732435</v>
      </c>
      <c r="D175" s="7">
        <v>11.539255630448682</v>
      </c>
    </row>
    <row r="176" spans="1:4" ht="27.75" customHeight="1">
      <c r="A176" s="7" t="s">
        <v>7325</v>
      </c>
      <c r="B176" s="7">
        <v>0</v>
      </c>
      <c r="C176" s="7">
        <v>0.6981896624201589</v>
      </c>
      <c r="D176" s="7">
        <v>1.7448699191789008</v>
      </c>
    </row>
    <row r="177" spans="1:4" ht="27.75" customHeight="1">
      <c r="A177" s="7" t="s">
        <v>6947</v>
      </c>
      <c r="B177" s="7">
        <v>0</v>
      </c>
      <c r="C177" s="7">
        <v>1.6632426567293339</v>
      </c>
      <c r="D177" s="7">
        <v>6.4301902061884384</v>
      </c>
    </row>
    <row r="178" spans="1:4" ht="27.75" customHeight="1">
      <c r="A178" s="7" t="s">
        <v>7326</v>
      </c>
      <c r="B178" s="7">
        <v>0</v>
      </c>
      <c r="C178" s="7">
        <v>0.27260490844186813</v>
      </c>
      <c r="D178" s="7">
        <v>0.87771143759042436</v>
      </c>
    </row>
    <row r="179" spans="1:4" ht="27.75" customHeight="1">
      <c r="A179" s="7" t="s">
        <v>7327</v>
      </c>
      <c r="B179" s="7">
        <v>0</v>
      </c>
      <c r="C179" s="7">
        <v>3.4378075888006552</v>
      </c>
      <c r="D179" s="7">
        <v>5.8526126543725132</v>
      </c>
    </row>
    <row r="180" spans="1:4" ht="27.75" customHeight="1">
      <c r="A180" s="7" t="s">
        <v>7328</v>
      </c>
      <c r="B180" s="7">
        <v>0</v>
      </c>
      <c r="C180" s="7">
        <v>0.48587665392972113</v>
      </c>
      <c r="D180" s="7">
        <v>0</v>
      </c>
    </row>
    <row r="181" spans="1:4" ht="27.75" customHeight="1">
      <c r="A181" s="7" t="s">
        <v>7329</v>
      </c>
      <c r="B181" s="7">
        <v>0</v>
      </c>
      <c r="C181" s="7">
        <v>3.5451443618096317</v>
      </c>
      <c r="D181" s="7">
        <v>4.8408392744786575</v>
      </c>
    </row>
    <row r="182" spans="1:4" ht="27.75" customHeight="1">
      <c r="A182" s="7" t="s">
        <v>7330</v>
      </c>
      <c r="B182" s="7">
        <v>0</v>
      </c>
      <c r="C182" s="7">
        <v>4.7522016563448691E-2</v>
      </c>
      <c r="D182" s="7">
        <v>7.0492891784428844</v>
      </c>
    </row>
    <row r="183" spans="1:4" ht="27.75" customHeight="1">
      <c r="A183" s="7" t="s">
        <v>7331</v>
      </c>
      <c r="B183" s="7">
        <v>0</v>
      </c>
      <c r="C183" s="7">
        <v>2.8172189668433663</v>
      </c>
      <c r="D183" s="7">
        <v>20.380018375725864</v>
      </c>
    </row>
    <row r="184" spans="1:4" ht="27.75" customHeight="1">
      <c r="A184" s="7" t="s">
        <v>7332</v>
      </c>
      <c r="B184" s="7">
        <v>0</v>
      </c>
      <c r="C184" s="7">
        <v>0.45888354429335576</v>
      </c>
      <c r="D184" s="7">
        <v>5.0576799758477478</v>
      </c>
    </row>
    <row r="185" spans="1:4" ht="27.75" customHeight="1">
      <c r="A185" s="7" t="s">
        <v>7333</v>
      </c>
      <c r="B185" s="7">
        <v>0</v>
      </c>
      <c r="C185" s="7">
        <v>1.3495804448572015</v>
      </c>
      <c r="D185" s="7">
        <v>22.933582645012841</v>
      </c>
    </row>
    <row r="186" spans="1:4" ht="27.75" customHeight="1">
      <c r="A186" s="7" t="s">
        <v>7334</v>
      </c>
      <c r="B186" s="7">
        <v>0</v>
      </c>
      <c r="C186" s="7">
        <v>0.81278693665872737</v>
      </c>
      <c r="D186" s="7">
        <v>8.6638894461529823</v>
      </c>
    </row>
    <row r="187" spans="1:4" ht="27.75" customHeight="1">
      <c r="A187" s="7" t="s">
        <v>7335</v>
      </c>
      <c r="B187" s="7">
        <v>0</v>
      </c>
      <c r="C187" s="7">
        <v>0.29586168513383876</v>
      </c>
      <c r="D187" s="7">
        <v>9.1193066858100504</v>
      </c>
    </row>
    <row r="188" spans="1:4" ht="27.75" customHeight="1">
      <c r="A188" s="7" t="s">
        <v>7336</v>
      </c>
      <c r="B188" s="7">
        <v>0</v>
      </c>
      <c r="C188" s="7">
        <v>0.72642982211169282</v>
      </c>
      <c r="D188" s="7">
        <v>2.3293596350953596</v>
      </c>
    </row>
    <row r="189" spans="1:4" ht="27.75" customHeight="1">
      <c r="A189" s="7" t="s">
        <v>7337</v>
      </c>
      <c r="B189" s="7">
        <v>0</v>
      </c>
      <c r="C189" s="7">
        <v>0.35977904648475689</v>
      </c>
      <c r="D189" s="7">
        <v>4.51689218043993</v>
      </c>
    </row>
    <row r="190" spans="1:4" ht="27.75" customHeight="1">
      <c r="A190" s="7" t="s">
        <v>7338</v>
      </c>
      <c r="B190" s="7">
        <v>0</v>
      </c>
      <c r="C190" s="7">
        <v>1.4596568540404355</v>
      </c>
      <c r="D190" s="7">
        <v>4.0873215971547756</v>
      </c>
    </row>
    <row r="191" spans="1:4" ht="27.75" customHeight="1">
      <c r="A191" s="7" t="s">
        <v>7339</v>
      </c>
      <c r="B191" s="7">
        <v>0</v>
      </c>
      <c r="C191" s="7">
        <v>0.73665860626609592</v>
      </c>
      <c r="D191" s="7">
        <v>2.1649569459996116</v>
      </c>
    </row>
    <row r="192" spans="1:4" ht="27.75" customHeight="1">
      <c r="A192" s="7" t="s">
        <v>7340</v>
      </c>
      <c r="B192" s="7">
        <v>0</v>
      </c>
      <c r="C192" s="7">
        <v>1.7100455754448076</v>
      </c>
      <c r="D192" s="7">
        <v>1.3349444182363899</v>
      </c>
    </row>
    <row r="193" spans="1:4" ht="27.75" customHeight="1">
      <c r="A193" s="7" t="s">
        <v>7341</v>
      </c>
      <c r="B193" s="7">
        <v>0</v>
      </c>
      <c r="C193" s="7">
        <v>0.25221726550950868</v>
      </c>
      <c r="D193" s="7">
        <v>5.2569097796431095</v>
      </c>
    </row>
    <row r="194" spans="1:4" ht="27.75" customHeight="1">
      <c r="A194" s="7" t="s">
        <v>6882</v>
      </c>
      <c r="B194" s="7">
        <v>0</v>
      </c>
      <c r="C194" s="7">
        <v>2.4198801777908101</v>
      </c>
      <c r="D194" s="7">
        <v>19.506111762700261</v>
      </c>
    </row>
    <row r="195" spans="1:4" ht="27.75" customHeight="1">
      <c r="A195" s="7" t="s">
        <v>7342</v>
      </c>
      <c r="B195" s="7">
        <v>0</v>
      </c>
      <c r="C195" s="7">
        <v>0.25790971929415707</v>
      </c>
      <c r="D195" s="7">
        <v>1.6827779262921065</v>
      </c>
    </row>
    <row r="196" spans="1:4" ht="27.75" customHeight="1">
      <c r="A196" s="7" t="s">
        <v>7001</v>
      </c>
      <c r="B196" s="7">
        <v>0</v>
      </c>
      <c r="C196" s="7">
        <v>1.5354959167163673</v>
      </c>
      <c r="D196" s="7">
        <v>4.0183270013223806</v>
      </c>
    </row>
    <row r="197" spans="1:4" ht="27.75" customHeight="1">
      <c r="A197" s="7" t="s">
        <v>7343</v>
      </c>
      <c r="B197" s="7">
        <v>0</v>
      </c>
      <c r="C197" s="7">
        <v>0.39525192753322858</v>
      </c>
      <c r="D197" s="7">
        <v>3.3133694307376307</v>
      </c>
    </row>
    <row r="198" spans="1:4" ht="27.75" customHeight="1">
      <c r="A198" s="7" t="s">
        <v>6943</v>
      </c>
      <c r="B198" s="7">
        <v>0</v>
      </c>
      <c r="C198" s="7">
        <v>4.6240796245429344E-2</v>
      </c>
      <c r="D198" s="7">
        <v>1.9331642303922829</v>
      </c>
    </row>
    <row r="199" spans="1:4" ht="27.75" customHeight="1">
      <c r="A199" s="7" t="s">
        <v>7344</v>
      </c>
      <c r="B199" s="7">
        <v>0</v>
      </c>
      <c r="C199" s="7">
        <v>3.8248117672798907</v>
      </c>
      <c r="D199" s="7">
        <v>5.6367143529753418</v>
      </c>
    </row>
    <row r="200" spans="1:4" ht="27.75" customHeight="1">
      <c r="A200" s="7" t="s">
        <v>7345</v>
      </c>
      <c r="B200" s="7">
        <v>0</v>
      </c>
      <c r="C200" s="7">
        <v>3.196021515101692</v>
      </c>
      <c r="D200" s="7">
        <v>5.1998441970570877</v>
      </c>
    </row>
    <row r="201" spans="1:4" ht="27.75" customHeight="1">
      <c r="A201" s="7" t="s">
        <v>7346</v>
      </c>
      <c r="B201" s="7">
        <v>0</v>
      </c>
      <c r="C201" s="7">
        <v>1.261474370087009</v>
      </c>
      <c r="D201" s="7">
        <v>18.083419257261628</v>
      </c>
    </row>
    <row r="202" spans="1:4" ht="27.75" customHeight="1">
      <c r="A202" s="7" t="s">
        <v>7347</v>
      </c>
      <c r="B202" s="7">
        <v>0</v>
      </c>
      <c r="C202" s="7">
        <v>6.718281536760233E-2</v>
      </c>
      <c r="D202" s="7">
        <v>4.3226524820790724</v>
      </c>
    </row>
    <row r="203" spans="1:4" ht="27.75" customHeight="1">
      <c r="A203" s="7" t="s">
        <v>7348</v>
      </c>
      <c r="B203" s="7">
        <v>0</v>
      </c>
      <c r="C203" s="7">
        <v>0.49086652892501564</v>
      </c>
      <c r="D203" s="7">
        <v>2.6980086041491282</v>
      </c>
    </row>
    <row r="204" spans="1:4" ht="27.75" customHeight="1">
      <c r="A204" s="7" t="s">
        <v>7349</v>
      </c>
      <c r="B204" s="7">
        <v>0</v>
      </c>
      <c r="C204" s="7">
        <v>3.3942165066164067</v>
      </c>
      <c r="D204" s="7">
        <v>1.3243734274370931</v>
      </c>
    </row>
    <row r="205" spans="1:4" ht="27.75" customHeight="1">
      <c r="A205" s="7" t="s">
        <v>7350</v>
      </c>
      <c r="B205" s="7">
        <v>0</v>
      </c>
      <c r="C205" s="7">
        <v>0</v>
      </c>
      <c r="D205" s="7">
        <v>1.3188847373456811</v>
      </c>
    </row>
    <row r="206" spans="1:4" ht="27.75" customHeight="1">
      <c r="A206" s="7" t="s">
        <v>7351</v>
      </c>
      <c r="B206" s="7">
        <v>0</v>
      </c>
      <c r="C206" s="7">
        <v>2.4083143260252893</v>
      </c>
      <c r="D206" s="7">
        <v>5.4735469528825034</v>
      </c>
    </row>
    <row r="207" spans="1:4" ht="27.75" customHeight="1">
      <c r="A207" s="7" t="s">
        <v>7352</v>
      </c>
      <c r="B207" s="7">
        <v>0</v>
      </c>
      <c r="C207" s="7">
        <v>2.4647956860583671</v>
      </c>
      <c r="D207" s="7">
        <v>17.500538968546493</v>
      </c>
    </row>
    <row r="208" spans="1:4" ht="27.75" customHeight="1">
      <c r="A208" s="7" t="s">
        <v>7353</v>
      </c>
      <c r="B208" s="7">
        <v>0</v>
      </c>
      <c r="C208" s="7">
        <v>1.4748473413765126</v>
      </c>
      <c r="D208" s="7">
        <v>1.7414786457656619</v>
      </c>
    </row>
    <row r="209" spans="1:4" ht="27.75" customHeight="1">
      <c r="A209" s="7" t="s">
        <v>7354</v>
      </c>
      <c r="B209" s="7">
        <v>0</v>
      </c>
      <c r="C209" s="7">
        <v>1.0637772199512521</v>
      </c>
      <c r="D209" s="7">
        <v>1.7616556254217552</v>
      </c>
    </row>
    <row r="210" spans="1:4" ht="27.75" customHeight="1">
      <c r="A210" s="7" t="s">
        <v>6813</v>
      </c>
      <c r="B210" s="7">
        <v>0</v>
      </c>
      <c r="C210" s="7">
        <v>0.24357336166666874</v>
      </c>
      <c r="D210" s="7">
        <v>19.68600645305877</v>
      </c>
    </row>
    <row r="211" spans="1:4" ht="27.75" customHeight="1">
      <c r="A211" s="7" t="s">
        <v>7355</v>
      </c>
      <c r="B211" s="7">
        <v>0</v>
      </c>
      <c r="C211" s="7">
        <v>0.36454999586097725</v>
      </c>
      <c r="D211" s="7">
        <v>19.208931303680977</v>
      </c>
    </row>
    <row r="212" spans="1:4" ht="27.75" customHeight="1">
      <c r="A212" s="7" t="s">
        <v>7356</v>
      </c>
      <c r="B212" s="7">
        <v>0</v>
      </c>
      <c r="C212" s="7">
        <v>2.290024343825511E-2</v>
      </c>
      <c r="D212" s="7">
        <v>3.544884542253754</v>
      </c>
    </row>
    <row r="213" spans="1:4" ht="27.75" customHeight="1">
      <c r="A213" s="7" t="s">
        <v>7357</v>
      </c>
      <c r="B213" s="7">
        <v>0</v>
      </c>
      <c r="C213" s="7">
        <v>1.1426945502831349</v>
      </c>
      <c r="D213" s="7">
        <v>3.0240857965886052</v>
      </c>
    </row>
    <row r="214" spans="1:4" ht="27.75" customHeight="1">
      <c r="A214" s="7" t="s">
        <v>7358</v>
      </c>
      <c r="B214" s="7">
        <v>0</v>
      </c>
      <c r="C214" s="7">
        <v>0.64602095275140947</v>
      </c>
      <c r="D214" s="7">
        <v>1.7376253741951184</v>
      </c>
    </row>
    <row r="215" spans="1:4" ht="27.75" customHeight="1">
      <c r="A215" s="7" t="s">
        <v>7359</v>
      </c>
      <c r="B215" s="7">
        <v>0</v>
      </c>
      <c r="C215" s="7">
        <v>0.69868537038609713</v>
      </c>
      <c r="D215" s="7">
        <v>5.0134219479664814</v>
      </c>
    </row>
    <row r="216" spans="1:4" ht="27.75" customHeight="1">
      <c r="A216" s="7" t="s">
        <v>7360</v>
      </c>
      <c r="B216" s="7">
        <v>0</v>
      </c>
      <c r="C216" s="7">
        <v>2.3147555343537114</v>
      </c>
      <c r="D216" s="7">
        <v>3.7151122975773876</v>
      </c>
    </row>
    <row r="217" spans="1:4" ht="27.75" customHeight="1">
      <c r="A217" s="7" t="s">
        <v>7361</v>
      </c>
      <c r="B217" s="7">
        <v>0</v>
      </c>
      <c r="C217" s="7">
        <v>1.0597118480756957</v>
      </c>
      <c r="D217" s="7">
        <v>4.3816986174948527</v>
      </c>
    </row>
    <row r="218" spans="1:4" ht="27.75" customHeight="1">
      <c r="A218" s="7" t="s">
        <v>7362</v>
      </c>
      <c r="B218" s="7">
        <v>0</v>
      </c>
      <c r="C218" s="7">
        <v>0.312846959265413</v>
      </c>
      <c r="D218" s="7">
        <v>4.7209729900425987</v>
      </c>
    </row>
    <row r="219" spans="1:4" ht="27.75" customHeight="1">
      <c r="A219" s="7" t="s">
        <v>7363</v>
      </c>
      <c r="B219" s="7">
        <v>0</v>
      </c>
      <c r="C219" s="7">
        <v>0.48623382877297611</v>
      </c>
      <c r="D219" s="7">
        <v>10.121966812906418</v>
      </c>
    </row>
    <row r="220" spans="1:4" ht="27.75" customHeight="1">
      <c r="A220" s="7" t="s">
        <v>7364</v>
      </c>
      <c r="B220" s="7">
        <v>0</v>
      </c>
      <c r="C220" s="7">
        <v>0.52051706071374637</v>
      </c>
      <c r="D220" s="7">
        <v>6.0747862223643985</v>
      </c>
    </row>
    <row r="221" spans="1:4" ht="27.75" customHeight="1">
      <c r="A221" s="7" t="s">
        <v>7365</v>
      </c>
      <c r="B221" s="7">
        <v>0</v>
      </c>
      <c r="C221" s="7">
        <v>0.3656901548125443</v>
      </c>
      <c r="D221" s="7">
        <v>2.6575735457533862</v>
      </c>
    </row>
    <row r="222" spans="1:4" ht="27.75" customHeight="1">
      <c r="A222" s="7" t="s">
        <v>7366</v>
      </c>
      <c r="B222" s="7">
        <v>0</v>
      </c>
      <c r="C222" s="7">
        <v>1.1962662339236998</v>
      </c>
      <c r="D222" s="7">
        <v>3.1215567517723963</v>
      </c>
    </row>
    <row r="223" spans="1:4" ht="27.75" customHeight="1">
      <c r="A223" s="7" t="s">
        <v>7367</v>
      </c>
      <c r="B223" s="7">
        <v>0</v>
      </c>
      <c r="C223" s="7">
        <v>0.3113360795766788</v>
      </c>
      <c r="D223" s="7">
        <v>1.2819831502928796</v>
      </c>
    </row>
    <row r="224" spans="1:4" ht="27.75" customHeight="1">
      <c r="A224" s="7" t="s">
        <v>7368</v>
      </c>
      <c r="B224" s="7">
        <v>0</v>
      </c>
      <c r="C224" s="7">
        <v>1.3867182474637116</v>
      </c>
      <c r="D224" s="7">
        <v>13.92879223996246</v>
      </c>
    </row>
    <row r="225" spans="1:4" ht="27.75" customHeight="1">
      <c r="A225" s="7" t="s">
        <v>7369</v>
      </c>
      <c r="B225" s="7">
        <v>0</v>
      </c>
      <c r="C225" s="7">
        <v>1.2403314052686398</v>
      </c>
      <c r="D225" s="7">
        <v>3.6323928941555756</v>
      </c>
    </row>
    <row r="226" spans="1:4" ht="27.75" customHeight="1">
      <c r="A226" s="7" t="s">
        <v>7370</v>
      </c>
      <c r="B226" s="7">
        <v>0</v>
      </c>
      <c r="C226" s="7">
        <v>0.48921868531512369</v>
      </c>
      <c r="D226" s="7">
        <v>4.0547760369378496</v>
      </c>
    </row>
    <row r="227" spans="1:4" ht="27.75" customHeight="1">
      <c r="A227" s="7" t="s">
        <v>7371</v>
      </c>
      <c r="B227" s="7">
        <v>0</v>
      </c>
      <c r="C227" s="7">
        <v>3.8761460930350817</v>
      </c>
      <c r="D227" s="7">
        <v>4.1724299632059818</v>
      </c>
    </row>
    <row r="228" spans="1:4" ht="27.75" customHeight="1">
      <c r="A228" s="7" t="s">
        <v>7372</v>
      </c>
      <c r="B228" s="7">
        <v>0</v>
      </c>
      <c r="C228" s="7">
        <v>1.6596731058476055</v>
      </c>
      <c r="D228" s="7">
        <v>5.4597141423852298</v>
      </c>
    </row>
    <row r="229" spans="1:4" ht="27.75" customHeight="1">
      <c r="A229" s="7" t="s">
        <v>7373</v>
      </c>
      <c r="B229" s="7">
        <v>0</v>
      </c>
      <c r="C229" s="7">
        <v>0.11396840412968547</v>
      </c>
      <c r="D229" s="7">
        <v>3.2197745025771214</v>
      </c>
    </row>
    <row r="230" spans="1:4" ht="27.75" customHeight="1">
      <c r="A230" s="7" t="s">
        <v>7374</v>
      </c>
      <c r="B230" s="7">
        <v>0</v>
      </c>
      <c r="C230" s="7">
        <v>0.23021958485509739</v>
      </c>
      <c r="D230" s="7">
        <v>2.0328109579452982</v>
      </c>
    </row>
    <row r="231" spans="1:4" ht="27.75" customHeight="1">
      <c r="A231" s="7" t="s">
        <v>7375</v>
      </c>
      <c r="B231" s="7">
        <v>0</v>
      </c>
      <c r="C231" s="7">
        <v>0.98891185594762321</v>
      </c>
      <c r="D231" s="7">
        <v>1.3690662000802483</v>
      </c>
    </row>
    <row r="232" spans="1:4" ht="27.75" customHeight="1">
      <c r="A232" s="7" t="s">
        <v>7376</v>
      </c>
      <c r="B232" s="7">
        <v>0</v>
      </c>
      <c r="C232" s="7">
        <v>0.45712727294219824</v>
      </c>
      <c r="D232" s="7">
        <v>1.8758580183718427</v>
      </c>
    </row>
    <row r="233" spans="1:4" ht="27.75" customHeight="1">
      <c r="A233" s="7" t="s">
        <v>7377</v>
      </c>
      <c r="B233" s="7">
        <v>0</v>
      </c>
      <c r="C233" s="7">
        <v>0.72146049108397026</v>
      </c>
      <c r="D233" s="7">
        <v>3.3944722869530639</v>
      </c>
    </row>
    <row r="234" spans="1:4" ht="27.75" customHeight="1">
      <c r="A234" s="7" t="s">
        <v>7378</v>
      </c>
      <c r="B234" s="7">
        <v>0</v>
      </c>
      <c r="C234" s="7">
        <v>0.66001670393908574</v>
      </c>
      <c r="D234" s="7">
        <v>7.109398630082941</v>
      </c>
    </row>
    <row r="235" spans="1:4" ht="27.75" customHeight="1">
      <c r="A235" s="7" t="s">
        <v>7379</v>
      </c>
      <c r="B235" s="7">
        <v>0</v>
      </c>
      <c r="C235" s="7">
        <v>0.53099924050403791</v>
      </c>
      <c r="D235" s="7">
        <v>5.3183726021187665</v>
      </c>
    </row>
    <row r="236" spans="1:4" ht="27.75" customHeight="1">
      <c r="A236" s="7" t="s">
        <v>7380</v>
      </c>
      <c r="B236" s="7">
        <v>0</v>
      </c>
      <c r="C236" s="7">
        <v>0.29212826405403808</v>
      </c>
      <c r="D236" s="7">
        <v>4.1796607245332567</v>
      </c>
    </row>
    <row r="237" spans="1:4" ht="27.75" customHeight="1">
      <c r="A237" s="7" t="s">
        <v>7381</v>
      </c>
      <c r="B237" s="7">
        <v>0</v>
      </c>
      <c r="C237" s="7">
        <v>0.29212826405403808</v>
      </c>
      <c r="D237" s="7">
        <v>4.1796607245332567</v>
      </c>
    </row>
    <row r="238" spans="1:4" ht="27.75" customHeight="1">
      <c r="A238" s="7" t="s">
        <v>7382</v>
      </c>
      <c r="B238" s="7">
        <v>0</v>
      </c>
      <c r="C238" s="7">
        <v>0.18842464191687988</v>
      </c>
      <c r="D238" s="7">
        <v>4.9355749140018377</v>
      </c>
    </row>
    <row r="239" spans="1:4" ht="27.75" customHeight="1">
      <c r="A239" s="7" t="s">
        <v>7383</v>
      </c>
      <c r="B239" s="7">
        <v>0</v>
      </c>
      <c r="C239" s="7">
        <v>0.10013463567351259</v>
      </c>
      <c r="D239" s="7">
        <v>2.7044782027787377</v>
      </c>
    </row>
    <row r="240" spans="1:4" ht="27.75" customHeight="1">
      <c r="A240" s="7" t="s">
        <v>7384</v>
      </c>
      <c r="B240" s="7">
        <v>0</v>
      </c>
      <c r="C240" s="7">
        <v>1.2783483520721801</v>
      </c>
      <c r="D240" s="7">
        <v>7.976053242259165</v>
      </c>
    </row>
    <row r="241" spans="1:4" ht="27.75" customHeight="1">
      <c r="A241" s="7" t="s">
        <v>7385</v>
      </c>
      <c r="B241" s="7">
        <v>0</v>
      </c>
      <c r="C241" s="7">
        <v>0.73356272279138668</v>
      </c>
      <c r="D241" s="7">
        <v>5.8060901360734878</v>
      </c>
    </row>
    <row r="242" spans="1:4" ht="27.75" customHeight="1">
      <c r="A242" s="7" t="s">
        <v>7386</v>
      </c>
      <c r="B242" s="7">
        <v>0</v>
      </c>
      <c r="C242" s="7">
        <v>2.029411638210004</v>
      </c>
      <c r="D242" s="7">
        <v>3.9984982659793213</v>
      </c>
    </row>
    <row r="243" spans="1:4" ht="27.75" customHeight="1">
      <c r="A243" s="7" t="s">
        <v>7387</v>
      </c>
      <c r="B243" s="7">
        <v>0</v>
      </c>
      <c r="C243" s="7">
        <v>0.7122885058095445</v>
      </c>
      <c r="D243" s="7">
        <v>2.0462069572218837</v>
      </c>
    </row>
    <row r="244" spans="1:4" ht="27.75" customHeight="1">
      <c r="A244" s="7" t="s">
        <v>7388</v>
      </c>
      <c r="B244" s="7">
        <v>0</v>
      </c>
      <c r="C244" s="7">
        <v>0.71023490990083404</v>
      </c>
      <c r="D244" s="7">
        <v>3.6984899011355878</v>
      </c>
    </row>
    <row r="245" spans="1:4" ht="27.75" customHeight="1">
      <c r="A245" s="7" t="s">
        <v>7389</v>
      </c>
      <c r="B245" s="7">
        <v>0</v>
      </c>
      <c r="C245" s="7">
        <v>0.32352980902816891</v>
      </c>
      <c r="D245" s="7">
        <v>3.9797459177695411</v>
      </c>
    </row>
    <row r="246" spans="1:4" ht="27.75" customHeight="1">
      <c r="A246" s="7" t="s">
        <v>7390</v>
      </c>
      <c r="B246" s="7">
        <v>0</v>
      </c>
      <c r="C246" s="7">
        <v>0.53649920951768837</v>
      </c>
      <c r="D246" s="7">
        <v>0.58989173154441543</v>
      </c>
    </row>
    <row r="247" spans="1:4" ht="27.75" customHeight="1">
      <c r="A247" s="7" t="s">
        <v>7391</v>
      </c>
      <c r="B247" s="7">
        <v>0</v>
      </c>
      <c r="C247" s="7">
        <v>7.2580061704494128</v>
      </c>
      <c r="D247" s="7">
        <v>14.957607954729115</v>
      </c>
    </row>
    <row r="248" spans="1:4" ht="27.75" customHeight="1">
      <c r="A248" s="7" t="s">
        <v>7392</v>
      </c>
      <c r="B248" s="7">
        <v>0</v>
      </c>
      <c r="C248" s="7">
        <v>4.9797538895843676</v>
      </c>
      <c r="D248" s="7">
        <v>20.986849484991506</v>
      </c>
    </row>
    <row r="249" spans="1:4" ht="27.75" customHeight="1">
      <c r="A249" s="7" t="s">
        <v>7393</v>
      </c>
      <c r="B249" s="7">
        <v>0</v>
      </c>
      <c r="C249" s="7">
        <v>1.3919342381700681</v>
      </c>
      <c r="D249" s="7">
        <v>1.134803173197541</v>
      </c>
    </row>
    <row r="250" spans="1:4" ht="27.75" customHeight="1">
      <c r="A250" s="7" t="s">
        <v>7394</v>
      </c>
      <c r="B250" s="7">
        <v>0</v>
      </c>
      <c r="C250" s="7">
        <v>0.34040615650216882</v>
      </c>
      <c r="D250" s="7">
        <v>4.7097579922493304</v>
      </c>
    </row>
    <row r="251" spans="1:4" ht="27.75" customHeight="1">
      <c r="A251" s="7" t="s">
        <v>7395</v>
      </c>
      <c r="B251" s="7">
        <v>0</v>
      </c>
      <c r="C251" s="7">
        <v>0.2300227266867666</v>
      </c>
      <c r="D251" s="7">
        <v>4.9919296358202363</v>
      </c>
    </row>
    <row r="252" spans="1:4" ht="27.75" customHeight="1">
      <c r="A252" s="7" t="s">
        <v>7396</v>
      </c>
      <c r="B252" s="7">
        <v>0</v>
      </c>
      <c r="C252" s="7">
        <v>2.1463708669587387</v>
      </c>
      <c r="D252" s="7">
        <v>17.699653291032817</v>
      </c>
    </row>
    <row r="253" spans="1:4" ht="27.75" customHeight="1">
      <c r="A253" s="7" t="s">
        <v>7397</v>
      </c>
      <c r="B253" s="7">
        <v>0</v>
      </c>
      <c r="C253" s="7">
        <v>0.79769435576151504</v>
      </c>
      <c r="D253" s="7">
        <v>6.4551284729072886</v>
      </c>
    </row>
    <row r="254" spans="1:4" ht="27.75" customHeight="1">
      <c r="A254" s="7" t="s">
        <v>7398</v>
      </c>
      <c r="B254" s="7">
        <v>0</v>
      </c>
      <c r="C254" s="7">
        <v>0.40458689528160241</v>
      </c>
      <c r="D254" s="7">
        <v>2.8581767507018627</v>
      </c>
    </row>
    <row r="255" spans="1:4" ht="27.75" customHeight="1">
      <c r="A255" s="7" t="s">
        <v>7399</v>
      </c>
      <c r="B255" s="7">
        <v>0</v>
      </c>
      <c r="C255" s="7">
        <v>0.34859633718333444</v>
      </c>
      <c r="D255" s="7">
        <v>6.5598111336991201</v>
      </c>
    </row>
    <row r="256" spans="1:4" ht="27.75" customHeight="1">
      <c r="A256" s="7" t="s">
        <v>6857</v>
      </c>
      <c r="B256" s="7">
        <v>0</v>
      </c>
      <c r="C256" s="7">
        <v>0.76794321070535021</v>
      </c>
      <c r="D256" s="7">
        <v>6.8162995902466301</v>
      </c>
    </row>
    <row r="257" spans="1:4" ht="27.75" customHeight="1">
      <c r="A257" s="7" t="s">
        <v>7400</v>
      </c>
      <c r="B257" s="7">
        <v>0</v>
      </c>
      <c r="C257" s="7">
        <v>2.4709308937530539</v>
      </c>
      <c r="D257" s="7">
        <v>4.9044669422159402</v>
      </c>
    </row>
    <row r="258" spans="1:4" ht="27.75" customHeight="1">
      <c r="A258" s="7" t="s">
        <v>7401</v>
      </c>
      <c r="B258" s="7">
        <v>0</v>
      </c>
      <c r="C258" s="7">
        <v>2.6986061760435684</v>
      </c>
      <c r="D258" s="7">
        <v>0.97992410247196926</v>
      </c>
    </row>
    <row r="259" spans="1:4" ht="27.75" customHeight="1">
      <c r="A259" s="7" t="s">
        <v>7402</v>
      </c>
      <c r="B259" s="7">
        <v>0</v>
      </c>
      <c r="C259" s="7">
        <v>1.0562375224382303</v>
      </c>
      <c r="D259" s="7">
        <v>5.78748206921186</v>
      </c>
    </row>
    <row r="260" spans="1:4" ht="27.75" customHeight="1">
      <c r="A260" s="7" t="s">
        <v>7403</v>
      </c>
      <c r="B260" s="7">
        <v>0</v>
      </c>
      <c r="C260" s="7">
        <v>3.079169370672787</v>
      </c>
      <c r="D260" s="7">
        <v>13.462971261637337</v>
      </c>
    </row>
    <row r="261" spans="1:4" ht="27.75" customHeight="1">
      <c r="A261" s="7" t="s">
        <v>7404</v>
      </c>
      <c r="B261" s="7">
        <v>0</v>
      </c>
      <c r="C261" s="7">
        <v>0.20270575439624622</v>
      </c>
      <c r="D261" s="7">
        <v>10.307266048301537</v>
      </c>
    </row>
    <row r="262" spans="1:4" ht="27.75" customHeight="1">
      <c r="A262" s="7" t="s">
        <v>7405</v>
      </c>
      <c r="B262" s="7">
        <v>0</v>
      </c>
      <c r="C262" s="7">
        <v>0</v>
      </c>
      <c r="D262" s="7">
        <v>10.902575637837653</v>
      </c>
    </row>
    <row r="263" spans="1:4" ht="27.75" customHeight="1">
      <c r="A263" s="7" t="s">
        <v>7406</v>
      </c>
      <c r="B263" s="7">
        <v>0</v>
      </c>
      <c r="C263" s="7">
        <v>2.1423029476304376</v>
      </c>
      <c r="D263" s="7">
        <v>15.700893960082251</v>
      </c>
    </row>
    <row r="264" spans="1:4" ht="27.75" customHeight="1">
      <c r="A264" s="7" t="s">
        <v>7407</v>
      </c>
      <c r="B264" s="7">
        <v>0</v>
      </c>
      <c r="C264" s="7">
        <v>3.2249835521825143</v>
      </c>
      <c r="D264" s="7">
        <v>15.900530636498141</v>
      </c>
    </row>
    <row r="265" spans="1:4" ht="27.75" customHeight="1">
      <c r="A265" s="7" t="s">
        <v>7408</v>
      </c>
      <c r="B265" s="7">
        <v>0</v>
      </c>
      <c r="C265" s="7">
        <v>0.80252656820307733</v>
      </c>
      <c r="D265" s="7">
        <v>6.0075472543766368</v>
      </c>
    </row>
    <row r="266" spans="1:4" ht="27.75" customHeight="1">
      <c r="A266" s="7" t="s">
        <v>7409</v>
      </c>
      <c r="B266" s="7">
        <v>0</v>
      </c>
      <c r="C266" s="7">
        <v>0.55811122613668362</v>
      </c>
      <c r="D266" s="7">
        <v>6.8327665010325163</v>
      </c>
    </row>
    <row r="267" spans="1:4" ht="27.75" customHeight="1">
      <c r="A267" s="7" t="s">
        <v>7410</v>
      </c>
      <c r="B267" s="7">
        <v>0</v>
      </c>
      <c r="C267" s="7">
        <v>0.53370814313931869</v>
      </c>
      <c r="D267" s="7">
        <v>7.8221719402160454</v>
      </c>
    </row>
    <row r="268" spans="1:4" ht="27.75" customHeight="1">
      <c r="A268" s="7" t="s">
        <v>7411</v>
      </c>
      <c r="B268" s="7">
        <v>0</v>
      </c>
      <c r="C268" s="7">
        <v>2.7338567745684124</v>
      </c>
      <c r="D268" s="7">
        <v>4.055421460250729</v>
      </c>
    </row>
    <row r="269" spans="1:4" ht="27.75" customHeight="1">
      <c r="A269" s="7" t="s">
        <v>7412</v>
      </c>
      <c r="B269" s="7">
        <v>0</v>
      </c>
      <c r="C269" s="7">
        <v>0.83411485355930548</v>
      </c>
      <c r="D269" s="7">
        <v>2.2469777745615329</v>
      </c>
    </row>
    <row r="270" spans="1:4" ht="27.75" customHeight="1">
      <c r="A270" s="7" t="s">
        <v>7413</v>
      </c>
      <c r="B270" s="7">
        <v>0</v>
      </c>
      <c r="C270" s="7">
        <v>0.27306129781976618</v>
      </c>
      <c r="D270" s="7">
        <v>9.3642576183115196</v>
      </c>
    </row>
    <row r="271" spans="1:4" ht="27.75" customHeight="1">
      <c r="A271" s="7" t="s">
        <v>7414</v>
      </c>
      <c r="B271" s="7">
        <v>0</v>
      </c>
      <c r="C271" s="7">
        <v>1.0247943865921814</v>
      </c>
      <c r="D271" s="7">
        <v>1.9234346435957241</v>
      </c>
    </row>
    <row r="272" spans="1:4" ht="27.75" customHeight="1">
      <c r="A272" s="7" t="s">
        <v>7415</v>
      </c>
      <c r="B272" s="7">
        <v>0</v>
      </c>
      <c r="C272" s="7">
        <v>0.32805088913756802</v>
      </c>
      <c r="D272" s="7">
        <v>10.91889080642402</v>
      </c>
    </row>
    <row r="273" spans="1:4" ht="27.75" customHeight="1">
      <c r="A273" s="7" t="s">
        <v>7416</v>
      </c>
      <c r="B273" s="7">
        <v>0</v>
      </c>
      <c r="C273" s="7">
        <v>0.13540912121064103</v>
      </c>
      <c r="D273" s="7">
        <v>6.2416390244998432</v>
      </c>
    </row>
    <row r="274" spans="1:4" ht="27.75" customHeight="1">
      <c r="A274" s="7" t="s">
        <v>7417</v>
      </c>
      <c r="B274" s="7">
        <v>0</v>
      </c>
      <c r="C274" s="7">
        <v>1.6115255107776454</v>
      </c>
      <c r="D274" s="7">
        <v>3.5083379745832635</v>
      </c>
    </row>
    <row r="275" spans="1:4" ht="27.75" customHeight="1">
      <c r="A275" s="7" t="s">
        <v>7418</v>
      </c>
      <c r="B275" s="7">
        <v>0</v>
      </c>
      <c r="C275" s="7">
        <v>0</v>
      </c>
      <c r="D275" s="7">
        <v>1.2168475702546149</v>
      </c>
    </row>
    <row r="276" spans="1:4" ht="27.75" customHeight="1">
      <c r="A276" s="7" t="s">
        <v>7419</v>
      </c>
      <c r="B276" s="7">
        <v>0</v>
      </c>
      <c r="C276" s="7">
        <v>0.68228290434154226</v>
      </c>
      <c r="D276" s="7">
        <v>0.90508992317546355</v>
      </c>
    </row>
    <row r="277" spans="1:4" ht="27.75" customHeight="1">
      <c r="A277" s="7" t="s">
        <v>7420</v>
      </c>
      <c r="B277" s="7">
        <v>0</v>
      </c>
      <c r="C277" s="7">
        <v>1.2215019167206245</v>
      </c>
      <c r="D277" s="7">
        <v>1.4474782702095343</v>
      </c>
    </row>
    <row r="278" spans="1:4" ht="27.75" customHeight="1">
      <c r="A278" s="7" t="s">
        <v>7421</v>
      </c>
      <c r="B278" s="7">
        <v>0</v>
      </c>
      <c r="C278" s="7">
        <v>1.2416824560958308</v>
      </c>
      <c r="D278" s="7">
        <v>3.7165802258385154</v>
      </c>
    </row>
    <row r="279" spans="1:4" ht="27.75" customHeight="1">
      <c r="A279" s="7" t="s">
        <v>7422</v>
      </c>
      <c r="B279" s="7">
        <v>0</v>
      </c>
      <c r="C279" s="7">
        <v>0.89959395766505013</v>
      </c>
      <c r="D279" s="7">
        <v>4.1152093058616437</v>
      </c>
    </row>
    <row r="280" spans="1:4" ht="27.75" customHeight="1">
      <c r="A280" s="7" t="s">
        <v>7423</v>
      </c>
      <c r="B280" s="7">
        <v>0</v>
      </c>
      <c r="C280" s="7">
        <v>1.5616261044837991</v>
      </c>
      <c r="D280" s="7">
        <v>17.432233566066355</v>
      </c>
    </row>
    <row r="281" spans="1:4" ht="27.75" customHeight="1">
      <c r="A281" s="7" t="s">
        <v>7424</v>
      </c>
      <c r="B281" s="7">
        <v>0</v>
      </c>
      <c r="C281" s="7">
        <v>0.54504645182265721</v>
      </c>
      <c r="D281" s="7">
        <v>2.6201725814528438</v>
      </c>
    </row>
    <row r="282" spans="1:4" ht="27.75" customHeight="1">
      <c r="A282" s="7" t="s">
        <v>7425</v>
      </c>
      <c r="B282" s="7">
        <v>0</v>
      </c>
      <c r="C282" s="7">
        <v>0.99780675381232931</v>
      </c>
      <c r="D282" s="7">
        <v>9.1178562991470873</v>
      </c>
    </row>
    <row r="283" spans="1:4" ht="27.75" customHeight="1">
      <c r="A283" s="7" t="s">
        <v>7426</v>
      </c>
      <c r="B283" s="7">
        <v>0</v>
      </c>
      <c r="C283" s="7">
        <v>0.41762993970838247</v>
      </c>
      <c r="D283" s="7">
        <v>2.6499862381882124</v>
      </c>
    </row>
    <row r="284" spans="1:4" ht="27.75" customHeight="1">
      <c r="A284" s="7" t="s">
        <v>7427</v>
      </c>
      <c r="B284" s="7">
        <v>0</v>
      </c>
      <c r="C284" s="7">
        <v>0.34546298732020436</v>
      </c>
      <c r="D284" s="7">
        <v>2.1441281402946406</v>
      </c>
    </row>
    <row r="285" spans="1:4" ht="27.75" customHeight="1">
      <c r="A285" s="7" t="s">
        <v>7428</v>
      </c>
      <c r="B285" s="7">
        <v>0</v>
      </c>
      <c r="C285" s="7">
        <v>0.22097104960598207</v>
      </c>
      <c r="D285" s="7">
        <v>1.1455124177359666</v>
      </c>
    </row>
    <row r="286" spans="1:4" ht="27.75" customHeight="1">
      <c r="A286" s="7" t="s">
        <v>7429</v>
      </c>
      <c r="B286" s="7">
        <v>0</v>
      </c>
      <c r="C286" s="7">
        <v>0.21918384923870382</v>
      </c>
      <c r="D286" s="7">
        <v>5.6051243371817714</v>
      </c>
    </row>
    <row r="287" spans="1:4" ht="27.75" customHeight="1">
      <c r="A287" s="7" t="s">
        <v>7430</v>
      </c>
      <c r="B287" s="7">
        <v>0</v>
      </c>
      <c r="C287" s="7">
        <v>2.2952927110413035</v>
      </c>
      <c r="D287" s="7">
        <v>8.5158572013497853</v>
      </c>
    </row>
    <row r="288" spans="1:4" ht="27.75" customHeight="1">
      <c r="A288" s="7" t="s">
        <v>7431</v>
      </c>
      <c r="B288" s="7">
        <v>0</v>
      </c>
      <c r="C288" s="7">
        <v>1.5522752409438869</v>
      </c>
      <c r="D288" s="7">
        <v>0.3780010613294103</v>
      </c>
    </row>
    <row r="289" spans="1:4" ht="27.75" customHeight="1">
      <c r="A289" s="7" t="s">
        <v>7432</v>
      </c>
      <c r="B289" s="7">
        <v>0</v>
      </c>
      <c r="C289" s="7">
        <v>2.4287886775990564</v>
      </c>
      <c r="D289" s="7">
        <v>1.0042410852927401</v>
      </c>
    </row>
    <row r="290" spans="1:4" ht="27.75" customHeight="1">
      <c r="A290" s="7" t="s">
        <v>7433</v>
      </c>
      <c r="B290" s="7">
        <v>0</v>
      </c>
      <c r="C290" s="7">
        <v>0.63116668765976192</v>
      </c>
      <c r="D290" s="7">
        <v>1.8922885033367525</v>
      </c>
    </row>
    <row r="291" spans="1:4" ht="27.75" customHeight="1">
      <c r="A291" s="7" t="s">
        <v>7434</v>
      </c>
      <c r="B291" s="7">
        <v>0</v>
      </c>
      <c r="C291" s="7">
        <v>0.48079811708812403</v>
      </c>
      <c r="D291" s="7">
        <v>3.1525338635801612</v>
      </c>
    </row>
    <row r="292" spans="1:4" ht="27.75" customHeight="1">
      <c r="A292" s="7" t="s">
        <v>7435</v>
      </c>
      <c r="B292" s="7">
        <v>0</v>
      </c>
      <c r="C292" s="7">
        <v>0.58961601008070619</v>
      </c>
      <c r="D292" s="7">
        <v>2.6525247361288655</v>
      </c>
    </row>
    <row r="293" spans="1:4" ht="27.75" customHeight="1">
      <c r="A293" s="7" t="s">
        <v>7436</v>
      </c>
      <c r="B293" s="7">
        <v>0</v>
      </c>
      <c r="C293" s="7">
        <v>2.1628586535067531</v>
      </c>
      <c r="D293" s="7">
        <v>4.9201111857935551</v>
      </c>
    </row>
    <row r="294" spans="1:4" ht="27.75" customHeight="1">
      <c r="A294" s="7" t="s">
        <v>7437</v>
      </c>
      <c r="B294" s="7">
        <v>0</v>
      </c>
      <c r="C294" s="7">
        <v>0.59218407097390091</v>
      </c>
      <c r="D294" s="7">
        <v>3.4504498834454562</v>
      </c>
    </row>
    <row r="295" spans="1:4" ht="27.75" customHeight="1">
      <c r="A295" s="7" t="s">
        <v>7438</v>
      </c>
      <c r="B295" s="7">
        <v>0</v>
      </c>
      <c r="C295" s="7">
        <v>1.9190338006001564</v>
      </c>
      <c r="D295" s="7">
        <v>4.1951583986676573</v>
      </c>
    </row>
    <row r="296" spans="1:4" ht="27.75" customHeight="1">
      <c r="A296" s="7" t="s">
        <v>6893</v>
      </c>
      <c r="B296" s="7">
        <v>0</v>
      </c>
      <c r="C296" s="7">
        <v>0.63720294535802924</v>
      </c>
      <c r="D296" s="7">
        <v>6.6067924175891113</v>
      </c>
    </row>
    <row r="297" spans="1:4" ht="27.75" customHeight="1">
      <c r="A297" s="7" t="s">
        <v>7439</v>
      </c>
      <c r="B297" s="7">
        <v>0</v>
      </c>
      <c r="C297" s="7">
        <v>0.73341765185636265</v>
      </c>
      <c r="D297" s="7">
        <v>4.5336485701994542</v>
      </c>
    </row>
    <row r="298" spans="1:4" ht="27.75" customHeight="1">
      <c r="A298" s="7" t="s">
        <v>7440</v>
      </c>
      <c r="B298" s="7">
        <v>0</v>
      </c>
      <c r="C298" s="7">
        <v>1.8602851063603267</v>
      </c>
      <c r="D298" s="7">
        <v>19.564612957285465</v>
      </c>
    </row>
    <row r="299" spans="1:4" ht="27.75" customHeight="1">
      <c r="A299" s="7" t="s">
        <v>7441</v>
      </c>
      <c r="B299" s="7">
        <v>0</v>
      </c>
      <c r="C299" s="7">
        <v>1.4356497662010932</v>
      </c>
      <c r="D299" s="7">
        <v>3.2439784939171523</v>
      </c>
    </row>
    <row r="300" spans="1:4" ht="27.75" customHeight="1">
      <c r="A300" s="7" t="s">
        <v>7442</v>
      </c>
      <c r="B300" s="7">
        <v>0</v>
      </c>
      <c r="C300" s="7">
        <v>1.2857860549020976</v>
      </c>
      <c r="D300" s="7">
        <v>10.478175277528649</v>
      </c>
    </row>
    <row r="301" spans="1:4" ht="27.75" customHeight="1">
      <c r="A301" s="7" t="s">
        <v>7443</v>
      </c>
      <c r="B301" s="7">
        <v>0</v>
      </c>
      <c r="C301" s="7">
        <v>0.44690657781649201</v>
      </c>
      <c r="D301" s="7">
        <v>1.7299274723607996</v>
      </c>
    </row>
    <row r="302" spans="1:4" ht="27.75" customHeight="1">
      <c r="A302" s="7" t="s">
        <v>7444</v>
      </c>
      <c r="B302" s="7">
        <v>0</v>
      </c>
      <c r="C302" s="7">
        <v>0.14562459768896718</v>
      </c>
      <c r="D302" s="7">
        <v>3.2874251303681494</v>
      </c>
    </row>
    <row r="303" spans="1:4" ht="27.75" customHeight="1">
      <c r="A303" s="7" t="s">
        <v>7445</v>
      </c>
      <c r="B303" s="7">
        <v>0</v>
      </c>
      <c r="C303" s="7">
        <v>0.71699324177026325</v>
      </c>
      <c r="D303" s="7">
        <v>4.7592791347259515</v>
      </c>
    </row>
    <row r="304" spans="1:4" ht="27.75" customHeight="1">
      <c r="A304" s="7" t="s">
        <v>7446</v>
      </c>
      <c r="B304" s="7">
        <v>0</v>
      </c>
      <c r="C304" s="7">
        <v>2.0755354986751833</v>
      </c>
      <c r="D304" s="7">
        <v>1.7362614405027417</v>
      </c>
    </row>
    <row r="305" spans="1:4" ht="27.75" customHeight="1">
      <c r="A305" s="7" t="s">
        <v>7447</v>
      </c>
      <c r="B305" s="7">
        <v>0</v>
      </c>
      <c r="C305" s="7">
        <v>0.37570862191944487</v>
      </c>
      <c r="D305" s="7">
        <v>13.410120093192873</v>
      </c>
    </row>
    <row r="306" spans="1:4" ht="27.75" customHeight="1">
      <c r="A306" s="7" t="s">
        <v>7448</v>
      </c>
      <c r="B306" s="7">
        <v>0</v>
      </c>
      <c r="C306" s="7">
        <v>0.38116396016304654</v>
      </c>
      <c r="D306" s="7">
        <v>2.4835249684829832</v>
      </c>
    </row>
    <row r="307" spans="1:4" ht="27.75" customHeight="1">
      <c r="A307" s="7" t="s">
        <v>7449</v>
      </c>
      <c r="B307" s="7">
        <v>0</v>
      </c>
      <c r="C307" s="7">
        <v>3.9658549207425529E-2</v>
      </c>
      <c r="D307" s="7">
        <v>6.3733993678014977</v>
      </c>
    </row>
    <row r="308" spans="1:4" ht="27.75" customHeight="1">
      <c r="A308" s="7" t="s">
        <v>7450</v>
      </c>
      <c r="B308" s="7">
        <v>0</v>
      </c>
      <c r="C308" s="7">
        <v>0.71398908410347306</v>
      </c>
      <c r="D308" s="7">
        <v>4.7209287640590576</v>
      </c>
    </row>
    <row r="309" spans="1:4" ht="27.75" customHeight="1">
      <c r="A309" s="7" t="s">
        <v>7451</v>
      </c>
      <c r="B309" s="7">
        <v>0</v>
      </c>
      <c r="C309" s="7">
        <v>0.28293547496769456</v>
      </c>
      <c r="D309" s="7">
        <v>0.90214250847555733</v>
      </c>
    </row>
    <row r="310" spans="1:4" ht="27.75" customHeight="1">
      <c r="A310" s="7" t="s">
        <v>7452</v>
      </c>
      <c r="B310" s="7">
        <v>0</v>
      </c>
      <c r="C310" s="7">
        <v>0.47994829014854801</v>
      </c>
      <c r="D310" s="7">
        <v>3.2601583583613687</v>
      </c>
    </row>
    <row r="311" spans="1:4" ht="27.75" customHeight="1">
      <c r="A311" s="7" t="s">
        <v>7453</v>
      </c>
      <c r="B311" s="7">
        <v>0</v>
      </c>
      <c r="C311" s="7">
        <v>0.15976611117508976</v>
      </c>
      <c r="D311" s="7">
        <v>2.5690855117581286</v>
      </c>
    </row>
    <row r="312" spans="1:4" ht="27.75" customHeight="1">
      <c r="A312" s="7" t="s">
        <v>7454</v>
      </c>
      <c r="B312" s="7">
        <v>0</v>
      </c>
      <c r="C312" s="7">
        <v>0.17718799596664969</v>
      </c>
      <c r="D312" s="7">
        <v>17.166574015720851</v>
      </c>
    </row>
    <row r="313" spans="1:4" ht="27.75" customHeight="1">
      <c r="A313" s="7" t="s">
        <v>7455</v>
      </c>
      <c r="B313" s="7">
        <v>0</v>
      </c>
      <c r="C313" s="7">
        <v>0.41148655804964729</v>
      </c>
      <c r="D313" s="7">
        <v>19.846173310855569</v>
      </c>
    </row>
    <row r="314" spans="1:4" ht="27.75" customHeight="1">
      <c r="A314" s="7" t="s">
        <v>7456</v>
      </c>
      <c r="B314" s="7">
        <v>0</v>
      </c>
      <c r="C314" s="7">
        <v>0.81215441600703986</v>
      </c>
      <c r="D314" s="7">
        <v>3.6234820752924222</v>
      </c>
    </row>
    <row r="315" spans="1:4" ht="27.75" customHeight="1">
      <c r="A315" s="7" t="s">
        <v>7457</v>
      </c>
      <c r="B315" s="7">
        <v>0</v>
      </c>
      <c r="C315" s="7">
        <v>0</v>
      </c>
      <c r="D315" s="7">
        <v>12.284804148912611</v>
      </c>
    </row>
    <row r="316" spans="1:4" ht="27.75" customHeight="1">
      <c r="A316" s="7" t="s">
        <v>7458</v>
      </c>
      <c r="B316" s="7">
        <v>0</v>
      </c>
      <c r="C316" s="7">
        <v>0</v>
      </c>
      <c r="D316" s="7">
        <v>0</v>
      </c>
    </row>
    <row r="317" spans="1:4" ht="27.75" customHeight="1">
      <c r="A317" s="7" t="s">
        <v>7459</v>
      </c>
      <c r="B317" s="7">
        <v>0</v>
      </c>
      <c r="C317" s="7">
        <v>0.17547417218137987</v>
      </c>
      <c r="D317" s="7">
        <v>1.8194313582788093</v>
      </c>
    </row>
    <row r="318" spans="1:4" ht="27.75" customHeight="1">
      <c r="A318" s="7" t="s">
        <v>7460</v>
      </c>
      <c r="B318" s="7">
        <v>0</v>
      </c>
      <c r="C318" s="7">
        <v>0.31185062647471645</v>
      </c>
      <c r="D318" s="7">
        <v>2.8490087247299707</v>
      </c>
    </row>
    <row r="319" spans="1:4" ht="27.75" customHeight="1">
      <c r="A319" s="7" t="s">
        <v>7461</v>
      </c>
      <c r="B319" s="7">
        <v>0</v>
      </c>
      <c r="C319" s="7">
        <v>0.71231412183794118</v>
      </c>
      <c r="D319" s="7">
        <v>1.7352506457890762</v>
      </c>
    </row>
    <row r="320" spans="1:4" ht="27.75" customHeight="1">
      <c r="A320" s="7" t="s">
        <v>7462</v>
      </c>
      <c r="B320" s="7">
        <v>0</v>
      </c>
      <c r="C320" s="7">
        <v>1.1151770564704118</v>
      </c>
      <c r="D320" s="7">
        <v>3.9282905374124506</v>
      </c>
    </row>
    <row r="321" spans="1:4" ht="27.75" customHeight="1">
      <c r="A321" s="7" t="s">
        <v>7463</v>
      </c>
      <c r="B321" s="7">
        <v>0</v>
      </c>
      <c r="C321" s="7">
        <v>0.55933419042027666</v>
      </c>
      <c r="D321" s="7">
        <v>2.732121355744396</v>
      </c>
    </row>
    <row r="322" spans="1:4" ht="27.75" customHeight="1">
      <c r="A322" s="7" t="s">
        <v>7464</v>
      </c>
      <c r="B322" s="7">
        <v>0</v>
      </c>
      <c r="C322" s="7">
        <v>1.3361856256923492</v>
      </c>
      <c r="D322" s="7">
        <v>2.7587648576655606</v>
      </c>
    </row>
    <row r="323" spans="1:4" ht="27.75" customHeight="1">
      <c r="A323" s="7" t="s">
        <v>7465</v>
      </c>
      <c r="B323" s="7">
        <v>0</v>
      </c>
      <c r="C323" s="7">
        <v>2.0173167048666829</v>
      </c>
      <c r="D323" s="7">
        <v>0.76414394795685681</v>
      </c>
    </row>
    <row r="324" spans="1:4" ht="27.75" customHeight="1">
      <c r="A324" s="7" t="s">
        <v>7466</v>
      </c>
      <c r="B324" s="7">
        <v>0</v>
      </c>
      <c r="C324" s="7">
        <v>2.0335075978427586</v>
      </c>
      <c r="D324" s="7">
        <v>16.839759709078056</v>
      </c>
    </row>
    <row r="325" spans="1:4" ht="27.75" customHeight="1">
      <c r="A325" s="7" t="s">
        <v>7467</v>
      </c>
      <c r="B325" s="7">
        <v>0</v>
      </c>
      <c r="C325" s="7">
        <v>0.40577266840304949</v>
      </c>
      <c r="D325" s="7">
        <v>2.0498961080306159</v>
      </c>
    </row>
    <row r="326" spans="1:4" ht="27.75" customHeight="1">
      <c r="A326" s="7" t="s">
        <v>7468</v>
      </c>
      <c r="B326" s="7">
        <v>0</v>
      </c>
      <c r="C326" s="7">
        <v>1.4368597358095636</v>
      </c>
      <c r="D326" s="7">
        <v>2.8375724038579904</v>
      </c>
    </row>
    <row r="327" spans="1:4" ht="27.75" customHeight="1">
      <c r="A327" s="7" t="s">
        <v>7469</v>
      </c>
      <c r="B327" s="7">
        <v>0</v>
      </c>
      <c r="C327" s="7">
        <v>0.61855374799777885</v>
      </c>
      <c r="D327" s="7">
        <v>6.1613725305116702</v>
      </c>
    </row>
    <row r="328" spans="1:4" ht="27.75" customHeight="1">
      <c r="A328" s="7" t="s">
        <v>7470</v>
      </c>
      <c r="B328" s="7">
        <v>0</v>
      </c>
      <c r="C328" s="7">
        <v>1.3487100940079939</v>
      </c>
      <c r="D328" s="7">
        <v>2.4414779605580286</v>
      </c>
    </row>
    <row r="329" spans="1:4" ht="27.75" customHeight="1">
      <c r="A329" s="7" t="s">
        <v>7471</v>
      </c>
      <c r="B329" s="7">
        <v>0</v>
      </c>
      <c r="C329" s="7">
        <v>0.10177445303604568</v>
      </c>
      <c r="D329" s="7">
        <v>2.8470366302993879</v>
      </c>
    </row>
    <row r="330" spans="1:4" ht="27.75" customHeight="1">
      <c r="A330" s="7" t="s">
        <v>7472</v>
      </c>
      <c r="B330" s="7">
        <v>0</v>
      </c>
      <c r="C330" s="7">
        <v>-2.8541973436088441E-2</v>
      </c>
      <c r="D330" s="7">
        <v>3.6607799060148505</v>
      </c>
    </row>
    <row r="331" spans="1:4" ht="27.75" customHeight="1">
      <c r="A331" s="7" t="s">
        <v>7473</v>
      </c>
      <c r="B331" s="7">
        <v>0</v>
      </c>
      <c r="C331" s="7">
        <v>0.14149931601196755</v>
      </c>
      <c r="D331" s="7">
        <v>3.6440985899526592</v>
      </c>
    </row>
    <row r="332" spans="1:4" ht="27.75" customHeight="1">
      <c r="A332" s="7" t="s">
        <v>7474</v>
      </c>
      <c r="B332" s="7">
        <v>0</v>
      </c>
      <c r="C332" s="7">
        <v>-7.775148256103788E-2</v>
      </c>
      <c r="D332" s="7">
        <v>4.2287496799469055</v>
      </c>
    </row>
    <row r="333" spans="1:4" ht="27.75" customHeight="1">
      <c r="A333" s="7" t="s">
        <v>7475</v>
      </c>
      <c r="B333" s="7">
        <v>0</v>
      </c>
      <c r="C333" s="7">
        <v>0.86285764106870688</v>
      </c>
      <c r="D333" s="7">
        <v>15.91418098167969</v>
      </c>
    </row>
    <row r="334" spans="1:4" ht="27.75" customHeight="1">
      <c r="A334" s="7" t="s">
        <v>7476</v>
      </c>
      <c r="B334" s="7">
        <v>0</v>
      </c>
      <c r="C334" s="7">
        <v>0</v>
      </c>
      <c r="D334" s="7">
        <v>0</v>
      </c>
    </row>
    <row r="335" spans="1:4" ht="27.75" customHeight="1">
      <c r="A335" s="7" t="s">
        <v>7477</v>
      </c>
      <c r="B335" s="7">
        <v>0</v>
      </c>
      <c r="C335" s="7">
        <v>2.0858363576077994</v>
      </c>
      <c r="D335" s="7">
        <v>3.9687163997784265</v>
      </c>
    </row>
    <row r="336" spans="1:4" ht="27.75" customHeight="1">
      <c r="A336" s="7" t="s">
        <v>7478</v>
      </c>
      <c r="B336" s="7">
        <v>0</v>
      </c>
      <c r="C336" s="7">
        <v>1.2588128485379109</v>
      </c>
      <c r="D336" s="7">
        <v>1.5396471066627697</v>
      </c>
    </row>
    <row r="337" spans="1:4" ht="27.75" customHeight="1">
      <c r="A337" s="7" t="s">
        <v>7479</v>
      </c>
      <c r="B337" s="7">
        <v>0</v>
      </c>
      <c r="C337" s="7">
        <v>1.079284868709443</v>
      </c>
      <c r="D337" s="7">
        <v>3.9214964696790449</v>
      </c>
    </row>
    <row r="338" spans="1:4" ht="27.75" customHeight="1">
      <c r="A338" s="7" t="s">
        <v>7480</v>
      </c>
      <c r="B338" s="7">
        <v>0</v>
      </c>
      <c r="C338" s="7">
        <v>2.6643909447999481</v>
      </c>
      <c r="D338" s="7">
        <v>0.23340930445078661</v>
      </c>
    </row>
    <row r="339" spans="1:4" ht="27.75" customHeight="1">
      <c r="A339" s="7" t="s">
        <v>7481</v>
      </c>
      <c r="B339" s="7">
        <v>0</v>
      </c>
      <c r="C339" s="7">
        <v>3.1796698878618979</v>
      </c>
      <c r="D339" s="7">
        <v>0.23347777125540359</v>
      </c>
    </row>
    <row r="340" spans="1:4" ht="27.75" customHeight="1">
      <c r="A340" s="7" t="s">
        <v>7482</v>
      </c>
      <c r="B340" s="7">
        <v>0</v>
      </c>
      <c r="C340" s="7">
        <v>0.38034212010583757</v>
      </c>
      <c r="D340" s="7">
        <v>2.4403863337171372</v>
      </c>
    </row>
    <row r="341" spans="1:4" ht="27.75" customHeight="1">
      <c r="A341" s="7" t="s">
        <v>7483</v>
      </c>
      <c r="B341" s="7">
        <v>0</v>
      </c>
      <c r="C341" s="7">
        <v>0.7815179342107782</v>
      </c>
      <c r="D341" s="7">
        <v>1.1093596118297888</v>
      </c>
    </row>
    <row r="342" spans="1:4" ht="27.75" customHeight="1">
      <c r="A342" s="7" t="s">
        <v>7484</v>
      </c>
      <c r="B342" s="7">
        <v>0</v>
      </c>
      <c r="C342" s="7">
        <v>5.3484438379201071</v>
      </c>
      <c r="D342" s="7">
        <v>3.7737436024851405</v>
      </c>
    </row>
    <row r="343" spans="1:4" ht="27.75" customHeight="1">
      <c r="A343" s="7" t="s">
        <v>7485</v>
      </c>
      <c r="B343" s="7">
        <v>0</v>
      </c>
      <c r="C343" s="7">
        <v>0</v>
      </c>
      <c r="D343" s="7">
        <v>1.2127416509910833</v>
      </c>
    </row>
    <row r="344" spans="1:4" ht="27.75" customHeight="1">
      <c r="A344" s="7" t="s">
        <v>7486</v>
      </c>
      <c r="B344" s="7">
        <v>0</v>
      </c>
      <c r="C344" s="7">
        <v>2.2968378721485778</v>
      </c>
      <c r="D344" s="7">
        <v>1.8956448117314493</v>
      </c>
    </row>
    <row r="345" spans="1:4" ht="27.75" customHeight="1">
      <c r="A345" s="7" t="s">
        <v>7487</v>
      </c>
      <c r="B345" s="7">
        <v>0</v>
      </c>
      <c r="C345" s="7">
        <v>14.93714025225036</v>
      </c>
      <c r="D345" s="7">
        <v>3.9202290005358802</v>
      </c>
    </row>
    <row r="346" spans="1:4" ht="27.75" customHeight="1">
      <c r="A346" s="7" t="s">
        <v>7488</v>
      </c>
      <c r="B346" s="7">
        <v>0</v>
      </c>
      <c r="C346" s="7">
        <v>6.4133991503938642E-2</v>
      </c>
      <c r="D346" s="7">
        <v>17.933433434478523</v>
      </c>
    </row>
    <row r="347" spans="1:4" ht="27.75" customHeight="1">
      <c r="A347" s="7" t="s">
        <v>7489</v>
      </c>
      <c r="B347" s="7">
        <v>0</v>
      </c>
      <c r="C347" s="7">
        <v>0.12778340396917837</v>
      </c>
      <c r="D347" s="7">
        <v>2.469389086092542</v>
      </c>
    </row>
    <row r="348" spans="1:4" ht="27.75" customHeight="1">
      <c r="A348" s="7" t="s">
        <v>7490</v>
      </c>
      <c r="B348" s="7">
        <v>0</v>
      </c>
      <c r="C348" s="7">
        <v>2.8174072967279566</v>
      </c>
      <c r="D348" s="7">
        <v>8.7341117361049908E-2</v>
      </c>
    </row>
    <row r="349" spans="1:4" ht="27.75" customHeight="1">
      <c r="A349" s="7" t="s">
        <v>7280</v>
      </c>
      <c r="B349" s="7">
        <v>0</v>
      </c>
      <c r="C349" s="7">
        <v>0</v>
      </c>
      <c r="D349" s="7">
        <v>6.6484004698060621</v>
      </c>
    </row>
    <row r="350" spans="1:4" ht="27.75" customHeight="1">
      <c r="A350" s="7" t="s">
        <v>7290</v>
      </c>
      <c r="B350" s="7">
        <v>0</v>
      </c>
      <c r="C350" s="7">
        <v>2.9779430406763112E-2</v>
      </c>
      <c r="D350" s="7">
        <v>26.116541613439448</v>
      </c>
    </row>
    <row r="351" spans="1:4" ht="27.75" customHeight="1">
      <c r="A351" s="7" t="s">
        <v>7491</v>
      </c>
      <c r="B351" s="7">
        <v>0</v>
      </c>
      <c r="C351" s="7">
        <v>0</v>
      </c>
      <c r="D351" s="7">
        <v>1.3457437234745522</v>
      </c>
    </row>
    <row r="352" spans="1:4" ht="27.75" customHeight="1">
      <c r="A352" s="7" t="s">
        <v>7492</v>
      </c>
      <c r="B352" s="7">
        <v>0</v>
      </c>
      <c r="C352" s="7">
        <v>-0.38386173997778295</v>
      </c>
      <c r="D352" s="7">
        <v>1.1203505788585144</v>
      </c>
    </row>
    <row r="353" spans="1:4" ht="27.75" customHeight="1">
      <c r="A353" s="7" t="s">
        <v>7493</v>
      </c>
      <c r="B353" s="7">
        <v>0</v>
      </c>
      <c r="C353" s="7">
        <v>1.4140710215553367</v>
      </c>
      <c r="D353" s="7">
        <v>1.2643033199599389</v>
      </c>
    </row>
    <row r="354" spans="1:4" ht="27.75" customHeight="1">
      <c r="A354" s="7" t="s">
        <v>7494</v>
      </c>
      <c r="B354" s="7">
        <v>0</v>
      </c>
      <c r="C354" s="7">
        <v>0.50451023918691251</v>
      </c>
      <c r="D354" s="7">
        <v>1.0574888549476498</v>
      </c>
    </row>
    <row r="355" spans="1:4" ht="27.75" customHeight="1">
      <c r="A355" s="7" t="s">
        <v>7495</v>
      </c>
      <c r="B355" s="7">
        <v>0</v>
      </c>
      <c r="C355" s="7">
        <v>0.69453195351562125</v>
      </c>
      <c r="D355" s="7">
        <v>0.36962346773963939</v>
      </c>
    </row>
    <row r="356" spans="1:4" ht="27.75" customHeight="1">
      <c r="A356" s="7" t="s">
        <v>7496</v>
      </c>
      <c r="B356" s="7">
        <v>0</v>
      </c>
      <c r="C356" s="7">
        <v>1.1371695214667983</v>
      </c>
      <c r="D356" s="7">
        <v>3.4546757566473492</v>
      </c>
    </row>
    <row r="357" spans="1:4" ht="27.75" customHeight="1">
      <c r="A357" s="7" t="s">
        <v>7497</v>
      </c>
      <c r="B357" s="7">
        <v>0</v>
      </c>
      <c r="C357" s="7">
        <v>0.56469963143740043</v>
      </c>
      <c r="D357" s="7">
        <v>1.9871966882878869E-3</v>
      </c>
    </row>
    <row r="358" spans="1:4" ht="27.75" customHeight="1">
      <c r="A358" s="7" t="s">
        <v>7498</v>
      </c>
      <c r="B358" s="7">
        <v>0</v>
      </c>
      <c r="C358" s="7">
        <v>0</v>
      </c>
      <c r="D358" s="7">
        <v>0</v>
      </c>
    </row>
    <row r="359" spans="1:4" ht="27.75" customHeight="1">
      <c r="A359" s="7" t="s">
        <v>7499</v>
      </c>
      <c r="B359" s="7">
        <v>0</v>
      </c>
      <c r="C359" s="7">
        <v>1.2794530363494416</v>
      </c>
      <c r="D359" s="7">
        <v>1.1392537802075502</v>
      </c>
    </row>
    <row r="360" spans="1:4" ht="27.75" customHeight="1">
      <c r="A360" s="7" t="s">
        <v>7500</v>
      </c>
      <c r="B360" s="7">
        <v>0</v>
      </c>
      <c r="C360" s="7">
        <v>1.3873089219783397</v>
      </c>
      <c r="D360" s="7">
        <v>0.93422099137181169</v>
      </c>
    </row>
    <row r="361" spans="1:4" ht="27.75" customHeight="1">
      <c r="A361" s="7" t="s">
        <v>7501</v>
      </c>
      <c r="B361" s="7">
        <v>0</v>
      </c>
      <c r="C361" s="7">
        <v>6.4126820331698786</v>
      </c>
      <c r="D361" s="7">
        <v>2.9368800447877685</v>
      </c>
    </row>
    <row r="362" spans="1:4" ht="27.75" customHeight="1">
      <c r="A362" s="7" t="s">
        <v>7502</v>
      </c>
      <c r="B362" s="7">
        <v>0</v>
      </c>
      <c r="C362" s="7">
        <v>2.7800992735317287</v>
      </c>
      <c r="D362" s="7">
        <v>7.5794662030157021</v>
      </c>
    </row>
    <row r="363" spans="1:4" ht="27.75" customHeight="1">
      <c r="A363" s="7" t="s">
        <v>7503</v>
      </c>
      <c r="B363" s="7">
        <v>0</v>
      </c>
      <c r="C363" s="7">
        <v>0.9163297972582003</v>
      </c>
      <c r="D363" s="7">
        <v>-1.4473986234254615E-2</v>
      </c>
    </row>
    <row r="364" spans="1:4" ht="27.75" customHeight="1">
      <c r="A364" s="7" t="s">
        <v>7504</v>
      </c>
      <c r="B364" s="7">
        <v>0</v>
      </c>
      <c r="C364" s="7">
        <v>4.1459080703919255</v>
      </c>
      <c r="D364" s="7">
        <v>1.0995689967773521</v>
      </c>
    </row>
    <row r="365" spans="1:4" ht="27.75" customHeight="1">
      <c r="A365" s="7" t="s">
        <v>7505</v>
      </c>
      <c r="B365" s="7">
        <v>0</v>
      </c>
      <c r="C365" s="7">
        <v>6.893492848400232</v>
      </c>
      <c r="D365" s="7">
        <v>3.8327199001443897</v>
      </c>
    </row>
    <row r="366" spans="1:4" ht="27.75" customHeight="1">
      <c r="A366" s="7" t="s">
        <v>7506</v>
      </c>
      <c r="B366" s="7">
        <v>0</v>
      </c>
      <c r="C366" s="7">
        <v>0.88482567615533492</v>
      </c>
      <c r="D366" s="7">
        <v>25.355843509741689</v>
      </c>
    </row>
    <row r="367" spans="1:4" ht="27.75" customHeight="1">
      <c r="A367" s="7" t="s">
        <v>7507</v>
      </c>
      <c r="B367" s="7">
        <v>0</v>
      </c>
      <c r="C367" s="7">
        <v>0.11957243310998948</v>
      </c>
      <c r="D367" s="7">
        <v>1.1233075205635108</v>
      </c>
    </row>
    <row r="368" spans="1:4" ht="27.75" customHeight="1">
      <c r="A368" s="7" t="s">
        <v>7508</v>
      </c>
      <c r="B368" s="7">
        <v>0</v>
      </c>
      <c r="C368" s="7">
        <v>6.4847324436582199E-2</v>
      </c>
      <c r="D368" s="7">
        <v>1.0915552285313985</v>
      </c>
    </row>
    <row r="369" spans="1:4" ht="27.75" customHeight="1">
      <c r="A369" s="7" t="s">
        <v>7509</v>
      </c>
      <c r="B369" s="7">
        <v>0</v>
      </c>
      <c r="C369" s="7">
        <v>3.2523072127362933E-2</v>
      </c>
      <c r="D369" s="7">
        <v>0</v>
      </c>
    </row>
    <row r="370" spans="1:4" ht="27.75" customHeight="1">
      <c r="A370" s="7" t="s">
        <v>7510</v>
      </c>
      <c r="B370" s="7">
        <v>0</v>
      </c>
      <c r="C370" s="7">
        <v>2.9461155341784471</v>
      </c>
      <c r="D370" s="7">
        <v>3.7334977000479355</v>
      </c>
    </row>
    <row r="371" spans="1:4" ht="27.75" customHeight="1">
      <c r="A371" s="7" t="s">
        <v>7511</v>
      </c>
      <c r="B371" s="7">
        <v>0</v>
      </c>
      <c r="C371" s="7">
        <v>0.73426947316212199</v>
      </c>
      <c r="D371" s="7">
        <v>1.0569855021875876</v>
      </c>
    </row>
    <row r="372" spans="1:4" ht="27.75" customHeight="1">
      <c r="A372" s="7" t="s">
        <v>7512</v>
      </c>
      <c r="B372" s="7">
        <v>0</v>
      </c>
      <c r="C372" s="7">
        <v>0.3624060472858025</v>
      </c>
      <c r="D372" s="7">
        <v>0.56461896177074211</v>
      </c>
    </row>
    <row r="373" spans="1:4" ht="27.75" customHeight="1">
      <c r="A373" s="7" t="s">
        <v>7513</v>
      </c>
      <c r="B373" s="7">
        <v>0</v>
      </c>
      <c r="C373" s="7">
        <v>0.52587392354526252</v>
      </c>
      <c r="D373" s="7">
        <v>1.1161128624341254</v>
      </c>
    </row>
    <row r="374" spans="1:4" ht="27.75" customHeight="1">
      <c r="A374" s="7" t="s">
        <v>7514</v>
      </c>
      <c r="B374" s="7">
        <v>0</v>
      </c>
      <c r="C374" s="7">
        <v>0.58210932159700024</v>
      </c>
      <c r="D374" s="7">
        <v>1.1197611467584181</v>
      </c>
    </row>
    <row r="375" spans="1:4" ht="27.75" customHeight="1">
      <c r="A375" s="7" t="s">
        <v>7515</v>
      </c>
      <c r="B375" s="7">
        <v>0</v>
      </c>
      <c r="C375" s="7">
        <v>0.69863174725506683</v>
      </c>
      <c r="D375" s="7">
        <v>20.062714731315587</v>
      </c>
    </row>
    <row r="376" spans="1:4" ht="27.75" customHeight="1">
      <c r="A376" s="7" t="s">
        <v>7516</v>
      </c>
      <c r="B376" s="7">
        <v>0</v>
      </c>
      <c r="C376" s="7">
        <v>0.77427652146361059</v>
      </c>
      <c r="D376" s="7">
        <v>0.37326837801283719</v>
      </c>
    </row>
    <row r="377" spans="1:4" ht="27.75" customHeight="1">
      <c r="A377" s="7" t="s">
        <v>7517</v>
      </c>
      <c r="B377" s="7">
        <v>0</v>
      </c>
      <c r="C377" s="7">
        <v>1.2760713418391207</v>
      </c>
      <c r="D377" s="7">
        <v>0.84394080076681033</v>
      </c>
    </row>
    <row r="378" spans="1:4" ht="27.75" customHeight="1">
      <c r="A378" s="7" t="s">
        <v>7518</v>
      </c>
      <c r="B378" s="7">
        <v>0</v>
      </c>
      <c r="C378" s="7">
        <v>2.1917932280624064</v>
      </c>
      <c r="D378" s="7">
        <v>4.7509942055190644</v>
      </c>
    </row>
    <row r="379" spans="1:4" ht="27.75" customHeight="1">
      <c r="A379" s="7" t="s">
        <v>7519</v>
      </c>
      <c r="B379" s="7">
        <v>0</v>
      </c>
      <c r="C379" s="7">
        <v>3.5830476299136307</v>
      </c>
      <c r="D379" s="7">
        <v>3.697132580635333</v>
      </c>
    </row>
    <row r="380" spans="1:4" ht="27.75" customHeight="1">
      <c r="A380" s="7" t="s">
        <v>7520</v>
      </c>
      <c r="B380" s="7">
        <v>0</v>
      </c>
      <c r="C380" s="7">
        <v>0.44837472856322963</v>
      </c>
      <c r="D380" s="7">
        <v>4.2228380584901304</v>
      </c>
    </row>
    <row r="381" spans="1:4" ht="27.75" customHeight="1">
      <c r="A381" s="7" t="s">
        <v>7521</v>
      </c>
      <c r="B381" s="7">
        <v>0</v>
      </c>
      <c r="C381" s="7">
        <v>0.69122361507630958</v>
      </c>
      <c r="D381" s="7">
        <v>0.36777181118712843</v>
      </c>
    </row>
    <row r="382" spans="1:4" ht="27.75" customHeight="1">
      <c r="A382" s="7" t="s">
        <v>7522</v>
      </c>
      <c r="B382" s="7">
        <v>0</v>
      </c>
      <c r="C382" s="7">
        <v>0.30298897306062011</v>
      </c>
      <c r="D382" s="7">
        <v>4.5170991573343233</v>
      </c>
    </row>
    <row r="383" spans="1:4" ht="27.75" customHeight="1">
      <c r="A383" s="7" t="s">
        <v>7523</v>
      </c>
      <c r="B383" s="7">
        <v>0</v>
      </c>
      <c r="C383" s="7">
        <v>2.440695014810045</v>
      </c>
      <c r="D383" s="7">
        <v>8.6111716843808472E-2</v>
      </c>
    </row>
    <row r="384" spans="1:4" ht="27.75" customHeight="1">
      <c r="A384" s="7" t="s">
        <v>7524</v>
      </c>
      <c r="B384" s="7">
        <v>0</v>
      </c>
      <c r="C384" s="7">
        <v>0.50546995075784973</v>
      </c>
      <c r="D384" s="7">
        <v>0.71130308255600805</v>
      </c>
    </row>
    <row r="385" spans="1:4" ht="27.75" customHeight="1">
      <c r="A385" s="7" t="s">
        <v>7525</v>
      </c>
      <c r="B385" s="7">
        <v>0</v>
      </c>
      <c r="C385" s="7">
        <v>2.6732749071815998</v>
      </c>
      <c r="D385" s="7">
        <v>1.033335868020367</v>
      </c>
    </row>
    <row r="386" spans="1:4" ht="27.75" customHeight="1">
      <c r="A386" s="7" t="s">
        <v>7526</v>
      </c>
      <c r="B386" s="7">
        <v>0</v>
      </c>
      <c r="C386" s="7">
        <v>0.92762376950941516</v>
      </c>
      <c r="D386" s="7">
        <v>1.1657804991870326</v>
      </c>
    </row>
    <row r="387" spans="1:4" ht="27.75" customHeight="1">
      <c r="A387" s="7" t="s">
        <v>7527</v>
      </c>
      <c r="B387" s="7">
        <v>0</v>
      </c>
      <c r="C387" s="7">
        <v>0.51991902482130681</v>
      </c>
      <c r="D387" s="7">
        <v>1.0284134543521022</v>
      </c>
    </row>
    <row r="388" spans="1:4" ht="27.75" customHeight="1">
      <c r="A388" s="7" t="s">
        <v>7528</v>
      </c>
      <c r="B388" s="7">
        <v>0</v>
      </c>
      <c r="C388" s="7">
        <v>1.4743852358015452</v>
      </c>
      <c r="D388" s="7">
        <v>1.1877101223878828</v>
      </c>
    </row>
    <row r="389" spans="1:4" ht="27.75" customHeight="1">
      <c r="A389" s="7" t="s">
        <v>7529</v>
      </c>
      <c r="B389" s="7">
        <v>0</v>
      </c>
      <c r="C389" s="7">
        <v>0.5066228797997725</v>
      </c>
      <c r="D389" s="7">
        <v>4.0851457645858753</v>
      </c>
    </row>
    <row r="390" spans="1:4" ht="27.75" customHeight="1">
      <c r="A390" s="7" t="s">
        <v>7530</v>
      </c>
      <c r="B390" s="7">
        <v>0</v>
      </c>
      <c r="C390" s="7">
        <v>3.572454230830413</v>
      </c>
      <c r="D390" s="7">
        <v>4.8852413675868185</v>
      </c>
    </row>
    <row r="391" spans="1:4" ht="27.75" customHeight="1">
      <c r="A391" s="7" t="s">
        <v>7531</v>
      </c>
      <c r="B391" s="7">
        <v>0</v>
      </c>
      <c r="C391" s="7">
        <v>-2.9223825566354784E-2</v>
      </c>
      <c r="D391" s="7">
        <v>0.40310894894554244</v>
      </c>
    </row>
    <row r="392" spans="1:4" ht="27.75" customHeight="1">
      <c r="A392" s="7" t="s">
        <v>7532</v>
      </c>
      <c r="B392" s="7">
        <v>0</v>
      </c>
      <c r="C392" s="7">
        <v>0.46579041803172078</v>
      </c>
      <c r="D392" s="7">
        <v>1.0593010054882726</v>
      </c>
    </row>
    <row r="393" spans="1:4" ht="27.75" customHeight="1">
      <c r="A393" s="7" t="s">
        <v>7533</v>
      </c>
      <c r="B393" s="7">
        <v>0</v>
      </c>
      <c r="C393" s="7">
        <v>1.1251240800135367</v>
      </c>
      <c r="D393" s="7">
        <v>0.7169238601637965</v>
      </c>
    </row>
    <row r="394" spans="1:4" ht="27.75" customHeight="1">
      <c r="A394" s="7" t="s">
        <v>7534</v>
      </c>
      <c r="B394" s="7">
        <v>0</v>
      </c>
      <c r="C394" s="7">
        <v>0.71645777590585358</v>
      </c>
      <c r="D394" s="7">
        <v>0.71138962921520454</v>
      </c>
    </row>
    <row r="395" spans="1:4" ht="27.75" customHeight="1">
      <c r="A395" s="7" t="s">
        <v>7535</v>
      </c>
      <c r="B395" s="7">
        <v>0</v>
      </c>
      <c r="C395" s="7">
        <v>0.62650739466912242</v>
      </c>
      <c r="D395" s="7">
        <v>1.0757343636489833</v>
      </c>
    </row>
    <row r="396" spans="1:4" ht="27.75" customHeight="1">
      <c r="A396" s="7" t="s">
        <v>7536</v>
      </c>
      <c r="B396" s="7">
        <v>0</v>
      </c>
      <c r="C396" s="7">
        <v>0.10347125755481178</v>
      </c>
      <c r="D396" s="7">
        <v>0</v>
      </c>
    </row>
    <row r="397" spans="1:4" ht="27.75" customHeight="1">
      <c r="A397" s="7" t="s">
        <v>7537</v>
      </c>
      <c r="B397" s="7">
        <v>0</v>
      </c>
      <c r="C397" s="7">
        <v>1.403583632145071</v>
      </c>
      <c r="D397" s="7">
        <v>1.1350332800845107</v>
      </c>
    </row>
    <row r="398" spans="1:4" ht="27.75" customHeight="1">
      <c r="A398" s="7" t="s">
        <v>7538</v>
      </c>
      <c r="B398" s="7">
        <v>0</v>
      </c>
      <c r="C398" s="7">
        <v>1.7170838750478521</v>
      </c>
      <c r="D398" s="7">
        <v>1.1104248373507897</v>
      </c>
    </row>
    <row r="399" spans="1:4" ht="27.75" customHeight="1">
      <c r="A399" s="7" t="s">
        <v>7539</v>
      </c>
      <c r="B399" s="7">
        <v>0</v>
      </c>
      <c r="C399" s="7">
        <v>15.085780526866079</v>
      </c>
      <c r="D399" s="7">
        <v>3.1107692407169543</v>
      </c>
    </row>
    <row r="400" spans="1:4" ht="27.75" customHeight="1">
      <c r="A400" s="7" t="s">
        <v>7540</v>
      </c>
      <c r="B400" s="7">
        <v>0</v>
      </c>
      <c r="C400" s="7">
        <v>0.6751199301280747</v>
      </c>
      <c r="D400" s="7">
        <v>1.1448970556969262</v>
      </c>
    </row>
    <row r="401" spans="1:4" ht="27.75" customHeight="1">
      <c r="A401" s="7" t="s">
        <v>7541</v>
      </c>
      <c r="B401" s="7">
        <v>0</v>
      </c>
      <c r="C401" s="7">
        <v>1.7693035940426431</v>
      </c>
      <c r="D401" s="7">
        <v>4.4204264642636266</v>
      </c>
    </row>
    <row r="402" spans="1:4" ht="27.75" customHeight="1">
      <c r="A402" s="7" t="s">
        <v>7542</v>
      </c>
      <c r="B402" s="7">
        <v>0</v>
      </c>
      <c r="C402" s="7">
        <v>8.1482644655931552E-2</v>
      </c>
      <c r="D402" s="7">
        <v>5.5171266270125831E-3</v>
      </c>
    </row>
    <row r="403" spans="1:4" ht="27.75" customHeight="1">
      <c r="A403" s="7" t="s">
        <v>7543</v>
      </c>
      <c r="B403" s="7">
        <v>0</v>
      </c>
      <c r="C403" s="7">
        <v>2.4464072998448936</v>
      </c>
      <c r="D403" s="7">
        <v>1.0295283827516757</v>
      </c>
    </row>
    <row r="404" spans="1:4" ht="27.75" customHeight="1">
      <c r="A404" s="7" t="s">
        <v>7544</v>
      </c>
      <c r="B404" s="7">
        <v>0</v>
      </c>
      <c r="C404" s="7">
        <v>0.98659261453062208</v>
      </c>
      <c r="D404" s="7">
        <v>1.0748915762789872</v>
      </c>
    </row>
    <row r="405" spans="1:4" ht="27.75" customHeight="1">
      <c r="A405" s="7" t="s">
        <v>7545</v>
      </c>
      <c r="B405" s="7">
        <v>0</v>
      </c>
      <c r="C405" s="7">
        <v>2.6987420218384988</v>
      </c>
      <c r="D405" s="7">
        <v>26.027954763555446</v>
      </c>
    </row>
    <row r="406" spans="1:4" ht="27.75" customHeight="1">
      <c r="A406" s="7" t="s">
        <v>7546</v>
      </c>
      <c r="B406" s="7">
        <v>0</v>
      </c>
      <c r="C406" s="7">
        <v>0.88139103285995735</v>
      </c>
      <c r="D406" s="7">
        <v>20.072068526987461</v>
      </c>
    </row>
    <row r="407" spans="1:4" ht="27.75" customHeight="1">
      <c r="A407" s="7" t="s">
        <v>7547</v>
      </c>
      <c r="B407" s="7">
        <v>0</v>
      </c>
      <c r="C407" s="7">
        <v>6.0813416025240024</v>
      </c>
      <c r="D407" s="7">
        <v>2.9018859472291161</v>
      </c>
    </row>
    <row r="408" spans="1:4" ht="27.75" customHeight="1">
      <c r="A408" s="7" t="s">
        <v>7548</v>
      </c>
      <c r="B408" s="7">
        <v>0</v>
      </c>
      <c r="C408" s="7">
        <v>2.4900558868502625</v>
      </c>
      <c r="D408" s="7">
        <v>1.4440085947534822</v>
      </c>
    </row>
    <row r="409" spans="1:4" ht="27.75" customHeight="1">
      <c r="A409" s="7" t="s">
        <v>7549</v>
      </c>
      <c r="B409" s="7">
        <v>0</v>
      </c>
      <c r="C409" s="7">
        <v>5.1051782673022137</v>
      </c>
      <c r="D409" s="7">
        <v>3.7654516130474014</v>
      </c>
    </row>
    <row r="410" spans="1:4" ht="27.75" customHeight="1">
      <c r="A410" s="7" t="s">
        <v>7550</v>
      </c>
      <c r="B410" s="7">
        <v>0</v>
      </c>
      <c r="C410" s="7">
        <v>5.3799193008728192</v>
      </c>
      <c r="D410" s="7">
        <v>3.7737898491267488</v>
      </c>
    </row>
    <row r="411" spans="1:4" ht="27.75" customHeight="1">
      <c r="A411" s="7" t="s">
        <v>7551</v>
      </c>
      <c r="B411" s="7">
        <v>0</v>
      </c>
      <c r="C411" s="7">
        <v>0.20256779144980946</v>
      </c>
      <c r="D411" s="7">
        <v>2.4379176072288415</v>
      </c>
    </row>
    <row r="412" spans="1:4" ht="27.75" customHeight="1">
      <c r="A412" s="7" t="s">
        <v>7552</v>
      </c>
      <c r="B412" s="7">
        <v>0</v>
      </c>
      <c r="C412" s="7">
        <v>1.6325216042863642</v>
      </c>
      <c r="D412" s="7">
        <v>1.1013623932795913</v>
      </c>
    </row>
    <row r="413" spans="1:4" ht="27.75" customHeight="1">
      <c r="A413" s="7" t="s">
        <v>7553</v>
      </c>
      <c r="B413" s="7">
        <v>0</v>
      </c>
      <c r="C413" s="7">
        <v>3.9909656731499528</v>
      </c>
      <c r="D413" s="7">
        <v>2.4573672421808133</v>
      </c>
    </row>
    <row r="414" spans="1:4" ht="27.75" customHeight="1">
      <c r="A414" s="7" t="s">
        <v>7554</v>
      </c>
      <c r="B414" s="7">
        <v>0</v>
      </c>
      <c r="C414" s="7">
        <v>3.8852266939016973</v>
      </c>
      <c r="D414" s="7">
        <v>0.52136497400964321</v>
      </c>
    </row>
    <row r="415" spans="1:4" ht="27.75" customHeight="1">
      <c r="A415" s="7" t="s">
        <v>7555</v>
      </c>
      <c r="B415" s="7">
        <v>0</v>
      </c>
      <c r="C415" s="7">
        <v>1.1463010495568144</v>
      </c>
      <c r="D415" s="7">
        <v>4.2237521475137489</v>
      </c>
    </row>
    <row r="416" spans="1:4" ht="27.75" customHeight="1">
      <c r="A416" s="7" t="s">
        <v>7556</v>
      </c>
      <c r="B416" s="7">
        <v>0</v>
      </c>
      <c r="C416" s="7">
        <v>2.2618231401007027</v>
      </c>
      <c r="D416" s="7">
        <v>0.50851688189787203</v>
      </c>
    </row>
    <row r="417" spans="1:4" ht="27.75" customHeight="1">
      <c r="A417" s="7" t="s">
        <v>7557</v>
      </c>
      <c r="B417" s="7">
        <v>0</v>
      </c>
      <c r="C417" s="7">
        <v>0.19331121271936497</v>
      </c>
      <c r="D417" s="7">
        <v>1.0131620951763629</v>
      </c>
    </row>
    <row r="418" spans="1:4" ht="27.75" customHeight="1">
      <c r="A418" s="7" t="s">
        <v>7558</v>
      </c>
      <c r="B418" s="7">
        <v>0</v>
      </c>
      <c r="C418" s="7">
        <v>0.98842539826358844</v>
      </c>
      <c r="D418" s="7">
        <v>0.93139010474552286</v>
      </c>
    </row>
    <row r="419" spans="1:4" ht="27.75" customHeight="1">
      <c r="A419" s="7" t="s">
        <v>7559</v>
      </c>
      <c r="B419" s="7">
        <v>0</v>
      </c>
      <c r="C419" s="7">
        <v>1.7301797911168038</v>
      </c>
      <c r="D419" s="7">
        <v>1.4306622856575493</v>
      </c>
    </row>
    <row r="420" spans="1:4" ht="27.75" customHeight="1">
      <c r="A420" s="7" t="s">
        <v>7560</v>
      </c>
      <c r="B420" s="7">
        <v>0</v>
      </c>
      <c r="C420" s="7">
        <v>1.8021290816200761</v>
      </c>
      <c r="D420" s="7">
        <v>1.4370706293793942</v>
      </c>
    </row>
    <row r="421" spans="1:4" ht="27.75" customHeight="1">
      <c r="A421" s="7" t="s">
        <v>7561</v>
      </c>
      <c r="B421" s="7">
        <v>0</v>
      </c>
      <c r="C421" s="7">
        <v>0.69418199685766302</v>
      </c>
      <c r="D421" s="7">
        <v>1.0703049246982463</v>
      </c>
    </row>
    <row r="422" spans="1:4" ht="27.75" customHeight="1">
      <c r="A422" s="7" t="s">
        <v>7562</v>
      </c>
      <c r="B422" s="7">
        <v>0</v>
      </c>
      <c r="C422" s="7">
        <v>0.57557374309169196</v>
      </c>
      <c r="D422" s="7">
        <v>0</v>
      </c>
    </row>
    <row r="423" spans="1:4" ht="27.75" customHeight="1">
      <c r="A423" s="7" t="s">
        <v>7563</v>
      </c>
      <c r="B423" s="7">
        <v>0</v>
      </c>
      <c r="C423" s="7">
        <v>2.0392139278829426</v>
      </c>
      <c r="D423" s="7">
        <v>0.73803150472539203</v>
      </c>
    </row>
    <row r="424" spans="1:4" ht="27.75" customHeight="1">
      <c r="A424" s="7" t="s">
        <v>7564</v>
      </c>
      <c r="B424" s="7">
        <v>0</v>
      </c>
      <c r="C424" s="7">
        <v>0.41801949650508213</v>
      </c>
      <c r="D424" s="7">
        <v>2.191578996494155</v>
      </c>
    </row>
    <row r="425" spans="1:4" ht="27.75" customHeight="1">
      <c r="A425" s="7" t="s">
        <v>7565</v>
      </c>
      <c r="B425" s="7">
        <v>0</v>
      </c>
      <c r="C425" s="7">
        <v>2.1030185338515435</v>
      </c>
      <c r="D425" s="7">
        <v>4.6654135152213785</v>
      </c>
    </row>
    <row r="426" spans="1:4" ht="27.75" customHeight="1">
      <c r="A426" s="7" t="s">
        <v>7566</v>
      </c>
      <c r="B426" s="7">
        <v>0</v>
      </c>
      <c r="C426" s="7">
        <v>0.52669344401417717</v>
      </c>
      <c r="D426" s="7">
        <v>0.71075112853207534</v>
      </c>
    </row>
    <row r="427" spans="1:4" ht="27.75" customHeight="1">
      <c r="A427" s="7" t="s">
        <v>7567</v>
      </c>
      <c r="B427" s="7">
        <v>0</v>
      </c>
      <c r="C427" s="7">
        <v>1.1177744954115847</v>
      </c>
      <c r="D427" s="7">
        <v>0.92664895613103537</v>
      </c>
    </row>
    <row r="428" spans="1:4" ht="27.75" customHeight="1">
      <c r="A428" s="7" t="s">
        <v>7568</v>
      </c>
      <c r="B428" s="7">
        <v>0</v>
      </c>
      <c r="C428" s="7">
        <v>4.6898239836120919</v>
      </c>
      <c r="D428" s="7">
        <v>0.5237694848943123</v>
      </c>
    </row>
    <row r="429" spans="1:4" ht="27.75" customHeight="1">
      <c r="A429" s="7" t="s">
        <v>7569</v>
      </c>
      <c r="B429" s="7">
        <v>0</v>
      </c>
      <c r="C429" s="7">
        <v>3.0430317435386631</v>
      </c>
      <c r="D429" s="7">
        <v>8.7689598575228747E-2</v>
      </c>
    </row>
    <row r="430" spans="1:4" ht="27.75" customHeight="1">
      <c r="A430" s="7" t="s">
        <v>7570</v>
      </c>
      <c r="B430" s="7">
        <v>0</v>
      </c>
      <c r="C430" s="7">
        <v>1.9626928367965215</v>
      </c>
      <c r="D430" s="7">
        <v>2.7852590018287309</v>
      </c>
    </row>
    <row r="431" spans="1:4" ht="27.75" customHeight="1">
      <c r="A431" s="7" t="s">
        <v>7571</v>
      </c>
      <c r="B431" s="7">
        <v>0</v>
      </c>
      <c r="C431" s="7">
        <v>1.8197088342687431</v>
      </c>
      <c r="D431" s="7">
        <v>1.7519347628867583</v>
      </c>
    </row>
    <row r="432" spans="1:4" ht="27.75" customHeight="1">
      <c r="A432" s="7" t="s">
        <v>7572</v>
      </c>
      <c r="B432" s="7">
        <v>0</v>
      </c>
      <c r="C432" s="7">
        <v>0.68612401036628734</v>
      </c>
      <c r="D432" s="7">
        <v>0.36488046816627318</v>
      </c>
    </row>
    <row r="433" spans="1:4" ht="27.75" customHeight="1">
      <c r="A433" s="7" t="s">
        <v>7573</v>
      </c>
      <c r="B433" s="7">
        <v>0</v>
      </c>
      <c r="C433" s="7">
        <v>2.4837326880315813</v>
      </c>
      <c r="D433" s="7">
        <v>4.8590392367118582E-2</v>
      </c>
    </row>
    <row r="434" spans="1:4" ht="27.75" customHeight="1">
      <c r="A434" s="7" t="s">
        <v>7574</v>
      </c>
      <c r="B434" s="7">
        <v>0</v>
      </c>
      <c r="C434" s="7">
        <v>0.23240770407277761</v>
      </c>
      <c r="D434" s="7">
        <v>4.5140907034985345</v>
      </c>
    </row>
    <row r="435" spans="1:4" ht="27.75" customHeight="1">
      <c r="A435" s="7" t="s">
        <v>7575</v>
      </c>
      <c r="B435" s="7">
        <v>0</v>
      </c>
      <c r="C435" s="7">
        <v>0.59962672070910794</v>
      </c>
      <c r="D435" s="7">
        <v>1.0293947398303829</v>
      </c>
    </row>
    <row r="436" spans="1:4" ht="27.75" customHeight="1">
      <c r="A436" s="7" t="s">
        <v>7576</v>
      </c>
      <c r="B436" s="7">
        <v>0</v>
      </c>
      <c r="C436" s="7">
        <v>-6.6135825367094059E-2</v>
      </c>
      <c r="D436" s="7">
        <v>1.3366226712024203</v>
      </c>
    </row>
    <row r="437" spans="1:4" ht="27.75" customHeight="1">
      <c r="A437" s="7" t="s">
        <v>7577</v>
      </c>
      <c r="B437" s="7">
        <v>0</v>
      </c>
      <c r="C437" s="7">
        <v>1.5569819655079113</v>
      </c>
      <c r="D437" s="7">
        <v>1.4182299679465644</v>
      </c>
    </row>
    <row r="438" spans="1:4" ht="27.75" customHeight="1">
      <c r="A438" s="7" t="s">
        <v>7578</v>
      </c>
      <c r="B438" s="7">
        <v>0</v>
      </c>
      <c r="C438" s="7">
        <v>2.019156006384168</v>
      </c>
      <c r="D438" s="7">
        <v>0</v>
      </c>
    </row>
    <row r="439" spans="1:4" ht="27.75" customHeight="1">
      <c r="A439" s="7" t="s">
        <v>7579</v>
      </c>
      <c r="B439" s="7">
        <v>0</v>
      </c>
      <c r="C439" s="7">
        <v>0.26120400152240059</v>
      </c>
      <c r="D439" s="7">
        <v>4.518064635655124</v>
      </c>
    </row>
    <row r="440" spans="1:4" ht="27.75" customHeight="1">
      <c r="A440" s="7" t="s">
        <v>7580</v>
      </c>
      <c r="B440" s="7">
        <v>0</v>
      </c>
      <c r="C440" s="7">
        <v>1.6388995279780969</v>
      </c>
      <c r="D440" s="7">
        <v>3.5051293017231191</v>
      </c>
    </row>
    <row r="441" spans="1:4" ht="27.75" customHeight="1">
      <c r="A441" s="7" t="s">
        <v>7581</v>
      </c>
      <c r="B441" s="7">
        <v>0</v>
      </c>
      <c r="C441" s="7">
        <v>1.6903348104244524</v>
      </c>
      <c r="D441" s="7">
        <v>0.73470661423562644</v>
      </c>
    </row>
    <row r="442" spans="1:4" ht="27.75" customHeight="1">
      <c r="A442" s="7" t="s">
        <v>7582</v>
      </c>
      <c r="B442" s="7">
        <v>0</v>
      </c>
      <c r="C442" s="7">
        <v>3.2971618470060262</v>
      </c>
      <c r="D442" s="7">
        <v>1.1655124631464697</v>
      </c>
    </row>
    <row r="443" spans="1:4" ht="27.75" customHeight="1">
      <c r="A443" s="7" t="s">
        <v>7583</v>
      </c>
      <c r="B443" s="7">
        <v>0</v>
      </c>
      <c r="C443" s="7">
        <v>0.35739308759464422</v>
      </c>
      <c r="D443" s="7">
        <v>19.795897369793597</v>
      </c>
    </row>
    <row r="444" spans="1:4" ht="27.75" customHeight="1">
      <c r="A444" s="7" t="s">
        <v>7584</v>
      </c>
      <c r="B444" s="7">
        <v>0</v>
      </c>
      <c r="C444" s="7">
        <v>2.7306749955122998</v>
      </c>
      <c r="D444" s="7">
        <v>1.4516291397166898</v>
      </c>
    </row>
    <row r="445" spans="1:4" ht="27.75" customHeight="1">
      <c r="A445" s="7" t="s">
        <v>7585</v>
      </c>
      <c r="B445" s="7">
        <v>0</v>
      </c>
      <c r="C445" s="7">
        <v>1.2948599660684217</v>
      </c>
      <c r="D445" s="7">
        <v>3.9093235789179799</v>
      </c>
    </row>
    <row r="446" spans="1:4" ht="27.75" customHeight="1">
      <c r="A446" s="7" t="s">
        <v>7586</v>
      </c>
      <c r="B446" s="7">
        <v>0</v>
      </c>
      <c r="C446" s="7">
        <v>1.2642283178235798</v>
      </c>
      <c r="D446" s="7">
        <v>3.9106997399159784</v>
      </c>
    </row>
    <row r="447" spans="1:4" ht="27.75" customHeight="1">
      <c r="A447" s="7" t="s">
        <v>7587</v>
      </c>
      <c r="B447" s="7">
        <v>0</v>
      </c>
      <c r="C447" s="7">
        <v>8.1483414343421462E-2</v>
      </c>
      <c r="D447" s="7">
        <v>5.5171559769857485E-3</v>
      </c>
    </row>
    <row r="448" spans="1:4" ht="27.75" customHeight="1">
      <c r="A448" s="7" t="s">
        <v>7588</v>
      </c>
      <c r="B448" s="7">
        <v>0</v>
      </c>
      <c r="C448" s="7">
        <v>5.6977356335905807</v>
      </c>
      <c r="D448" s="7">
        <v>2.7990786543259025</v>
      </c>
    </row>
    <row r="449" spans="1:4" ht="27.75" customHeight="1">
      <c r="A449" s="7" t="s">
        <v>7589</v>
      </c>
      <c r="B449" s="7">
        <v>0</v>
      </c>
      <c r="C449" s="7">
        <v>3.8632368966654553</v>
      </c>
      <c r="D449" s="7">
        <v>0.51270032150546763</v>
      </c>
    </row>
    <row r="450" spans="1:4" ht="27.75" customHeight="1">
      <c r="A450" s="7" t="s">
        <v>7590</v>
      </c>
      <c r="B450" s="7">
        <v>0</v>
      </c>
      <c r="C450" s="7">
        <v>4.7380436371409811</v>
      </c>
      <c r="D450" s="7">
        <v>0.52389636983176291</v>
      </c>
    </row>
    <row r="451" spans="1:4" ht="27.75" customHeight="1">
      <c r="A451" s="7" t="s">
        <v>7591</v>
      </c>
      <c r="B451" s="7">
        <v>0</v>
      </c>
      <c r="C451" s="7">
        <v>9.7154185872309048E-2</v>
      </c>
      <c r="D451" s="7">
        <v>1.1171952919258092</v>
      </c>
    </row>
    <row r="452" spans="1:4" ht="27.75" customHeight="1">
      <c r="A452" s="7" t="s">
        <v>7592</v>
      </c>
      <c r="B452" s="7">
        <v>0</v>
      </c>
      <c r="C452" s="7">
        <v>3.4418087921121048</v>
      </c>
      <c r="D452" s="7">
        <v>3.7416333760165075</v>
      </c>
    </row>
    <row r="453" spans="1:4" ht="27.75" customHeight="1">
      <c r="A453" s="7" t="s">
        <v>7593</v>
      </c>
      <c r="B453" s="7">
        <v>0</v>
      </c>
      <c r="C453" s="7">
        <v>3.081850337400041</v>
      </c>
      <c r="D453" s="7">
        <v>9.0002396743277827E-2</v>
      </c>
    </row>
    <row r="454" spans="1:4" ht="27.75" customHeight="1">
      <c r="A454" s="7" t="s">
        <v>7594</v>
      </c>
      <c r="B454" s="7">
        <v>0</v>
      </c>
      <c r="C454" s="7">
        <v>1.4861505045073415</v>
      </c>
      <c r="D454" s="7">
        <v>0.93600504183535782</v>
      </c>
    </row>
    <row r="455" spans="1:4" ht="27.75" customHeight="1">
      <c r="A455" s="7" t="s">
        <v>7595</v>
      </c>
      <c r="B455" s="7">
        <v>0</v>
      </c>
      <c r="C455" s="7">
        <v>1.0357676320835345</v>
      </c>
      <c r="D455" s="7">
        <v>15.493076090532689</v>
      </c>
    </row>
    <row r="456" spans="1:4" ht="27.75" customHeight="1">
      <c r="A456" s="7" t="s">
        <v>7596</v>
      </c>
      <c r="B456" s="7">
        <v>0</v>
      </c>
      <c r="C456" s="7">
        <v>3.5660706975563055</v>
      </c>
      <c r="D456" s="7">
        <v>0.98079445709006652</v>
      </c>
    </row>
    <row r="457" spans="1:4" ht="27.75" customHeight="1">
      <c r="A457" s="7" t="s">
        <v>7597</v>
      </c>
      <c r="B457" s="7">
        <v>0</v>
      </c>
      <c r="C457" s="7">
        <v>0.23252121382429866</v>
      </c>
      <c r="D457" s="7">
        <v>4.5137558159475333</v>
      </c>
    </row>
    <row r="458" spans="1:4" ht="27.75" customHeight="1">
      <c r="A458" s="7" t="s">
        <v>7598</v>
      </c>
      <c r="B458" s="7">
        <v>0</v>
      </c>
      <c r="C458" s="7">
        <v>0.10259079339872484</v>
      </c>
      <c r="D458" s="7">
        <v>-5.535729756239359E-3</v>
      </c>
    </row>
    <row r="459" spans="1:4" ht="27.75" customHeight="1">
      <c r="A459" s="7" t="s">
        <v>7599</v>
      </c>
      <c r="B459" s="7">
        <v>0</v>
      </c>
      <c r="C459" s="7">
        <v>0.2645283330712162</v>
      </c>
      <c r="D459" s="7">
        <v>-8.5694965675611589E-3</v>
      </c>
    </row>
    <row r="460" spans="1:4" ht="27.75" customHeight="1">
      <c r="A460" s="7" t="s">
        <v>7600</v>
      </c>
      <c r="B460" s="7">
        <v>0</v>
      </c>
      <c r="C460" s="7">
        <v>2.2697802780282381</v>
      </c>
      <c r="D460" s="7">
        <v>0.9716208900313692</v>
      </c>
    </row>
    <row r="461" spans="1:4" ht="27.75" customHeight="1">
      <c r="A461" s="7" t="s">
        <v>7601</v>
      </c>
      <c r="B461" s="7">
        <v>0</v>
      </c>
      <c r="C461" s="7">
        <v>2.264280395383242</v>
      </c>
      <c r="D461" s="7">
        <v>0.97132696409323294</v>
      </c>
    </row>
    <row r="462" spans="1:4" ht="27.75" customHeight="1">
      <c r="A462" s="7" t="s">
        <v>7602</v>
      </c>
      <c r="B462" s="7">
        <v>0</v>
      </c>
      <c r="C462" s="7">
        <v>0.98797371445696236</v>
      </c>
      <c r="D462" s="7">
        <v>2.056653349762124</v>
      </c>
    </row>
    <row r="463" spans="1:4" ht="27.75" customHeight="1">
      <c r="A463" s="7" t="s">
        <v>7603</v>
      </c>
      <c r="B463" s="7">
        <v>0</v>
      </c>
      <c r="C463" s="7">
        <v>3.5393949473869242</v>
      </c>
      <c r="D463" s="7">
        <v>4.4204220122696158</v>
      </c>
    </row>
    <row r="464" spans="1:4" ht="27.75" customHeight="1">
      <c r="A464" s="7" t="s">
        <v>7604</v>
      </c>
      <c r="B464" s="7">
        <v>0</v>
      </c>
      <c r="C464" s="7">
        <v>1.3187346539119447</v>
      </c>
      <c r="D464" s="7">
        <v>0.74727089274455605</v>
      </c>
    </row>
    <row r="465" spans="1:4" ht="27.75" customHeight="1">
      <c r="A465" s="7" t="s">
        <v>7605</v>
      </c>
      <c r="B465" s="7">
        <v>0</v>
      </c>
      <c r="C465" s="7">
        <v>1.6051052814139313</v>
      </c>
      <c r="D465" s="7">
        <v>8.5920242347318293E-2</v>
      </c>
    </row>
    <row r="466" spans="1:4" ht="27.75" customHeight="1">
      <c r="A466" s="7" t="s">
        <v>7606</v>
      </c>
      <c r="B466" s="7">
        <v>0</v>
      </c>
      <c r="C466" s="7">
        <v>5.7478352649133821</v>
      </c>
      <c r="D466" s="7">
        <v>1.4350942845923502</v>
      </c>
    </row>
    <row r="467" spans="1:4" ht="27.75" customHeight="1">
      <c r="A467" s="7" t="s">
        <v>7607</v>
      </c>
      <c r="B467" s="7">
        <v>0</v>
      </c>
      <c r="C467" s="7">
        <v>2.083328697096412</v>
      </c>
      <c r="D467" s="7">
        <v>4.3367647479455611</v>
      </c>
    </row>
    <row r="468" spans="1:4" ht="27.75" customHeight="1">
      <c r="A468" s="7" t="s">
        <v>7608</v>
      </c>
      <c r="B468" s="7">
        <v>0</v>
      </c>
      <c r="C468" s="7">
        <v>0.49768644215601343</v>
      </c>
      <c r="D468" s="7">
        <v>1.1566077527756498</v>
      </c>
    </row>
    <row r="469" spans="1:4" ht="27.75" customHeight="1">
      <c r="A469" s="7" t="s">
        <v>7609</v>
      </c>
      <c r="B469" s="7">
        <v>0</v>
      </c>
      <c r="C469" s="7">
        <v>1.0297919380493137</v>
      </c>
      <c r="D469" s="7">
        <v>1.1557922655012194</v>
      </c>
    </row>
    <row r="470" spans="1:4" ht="27.75" customHeight="1">
      <c r="A470" s="7" t="s">
        <v>7610</v>
      </c>
      <c r="B470" s="7">
        <v>0</v>
      </c>
      <c r="C470" s="7">
        <v>3.2304882761285838</v>
      </c>
      <c r="D470" s="7">
        <v>1.5166036246968573</v>
      </c>
    </row>
    <row r="471" spans="1:4" ht="27.75" customHeight="1">
      <c r="A471" s="7" t="s">
        <v>7611</v>
      </c>
      <c r="B471" s="7">
        <v>0</v>
      </c>
      <c r="C471" s="7">
        <v>1.0491364627457089</v>
      </c>
      <c r="D471" s="7">
        <v>1.1379447019742865</v>
      </c>
    </row>
    <row r="472" spans="1:4" ht="27.75" customHeight="1">
      <c r="A472" s="7" t="s">
        <v>7612</v>
      </c>
      <c r="B472" s="7">
        <v>0</v>
      </c>
      <c r="C472" s="7">
        <v>2.5680872370533718</v>
      </c>
      <c r="D472" s="7">
        <v>7.631168668682335</v>
      </c>
    </row>
    <row r="473" spans="1:4" ht="27.75" customHeight="1">
      <c r="A473" s="7" t="s">
        <v>7613</v>
      </c>
      <c r="B473" s="7">
        <v>0</v>
      </c>
      <c r="C473" s="7">
        <v>0.10072977223104002</v>
      </c>
      <c r="D473" s="7">
        <v>1.1178129356437903</v>
      </c>
    </row>
    <row r="474" spans="1:4" ht="27.75" customHeight="1">
      <c r="A474" s="7" t="s">
        <v>7614</v>
      </c>
      <c r="B474" s="7">
        <v>0</v>
      </c>
      <c r="C474" s="7">
        <v>3.380748574704791</v>
      </c>
      <c r="D474" s="7">
        <v>1.4620316101918205</v>
      </c>
    </row>
    <row r="475" spans="1:4" ht="27.75" customHeight="1">
      <c r="A475" s="7" t="s">
        <v>7615</v>
      </c>
      <c r="B475" s="7">
        <v>0</v>
      </c>
      <c r="C475" s="7">
        <v>5.7053351247464894</v>
      </c>
      <c r="D475" s="7">
        <v>1.2736640486176649</v>
      </c>
    </row>
    <row r="476" spans="1:4" ht="27.75" customHeight="1">
      <c r="A476" s="7" t="s">
        <v>7616</v>
      </c>
      <c r="B476" s="7">
        <v>0</v>
      </c>
      <c r="C476" s="7">
        <v>0.97460686192793589</v>
      </c>
      <c r="D476" s="7">
        <v>0</v>
      </c>
    </row>
    <row r="477" spans="1:4" ht="27.75" customHeight="1">
      <c r="A477" s="7" t="s">
        <v>7617</v>
      </c>
      <c r="B477" s="7">
        <v>0</v>
      </c>
      <c r="C477" s="7">
        <v>0</v>
      </c>
      <c r="D477" s="7">
        <v>0</v>
      </c>
    </row>
    <row r="478" spans="1:4" ht="27.75" customHeight="1">
      <c r="A478" s="7" t="s">
        <v>7618</v>
      </c>
      <c r="B478" s="7">
        <v>0</v>
      </c>
      <c r="C478" s="7">
        <v>-2.3055084672653021</v>
      </c>
      <c r="D478" s="7">
        <v>0</v>
      </c>
    </row>
    <row r="479" spans="1:4" ht="27.75" customHeight="1">
      <c r="A479" s="7" t="s">
        <v>7619</v>
      </c>
      <c r="B479" s="7">
        <v>0</v>
      </c>
      <c r="C479" s="7">
        <v>0.18526226929191097</v>
      </c>
      <c r="D479" s="7">
        <v>1.73895579427066E-2</v>
      </c>
    </row>
    <row r="480" spans="1:4" ht="27.75" customHeight="1">
      <c r="A480" s="7" t="s">
        <v>7620</v>
      </c>
      <c r="B480" s="7">
        <v>0</v>
      </c>
      <c r="C480" s="7">
        <v>0.49768952094005564</v>
      </c>
      <c r="D480" s="7">
        <v>1.1565991883561257</v>
      </c>
    </row>
    <row r="481" spans="1:4" ht="27.75" customHeight="1">
      <c r="A481" s="7" t="s">
        <v>7621</v>
      </c>
      <c r="B481" s="7">
        <v>0</v>
      </c>
      <c r="C481" s="7">
        <v>0.64749231897441439</v>
      </c>
      <c r="D481" s="7">
        <v>0.7456887012213711</v>
      </c>
    </row>
    <row r="482" spans="1:4" ht="27.75" customHeight="1">
      <c r="A482" s="7" t="s">
        <v>7622</v>
      </c>
      <c r="B482" s="7">
        <v>0</v>
      </c>
      <c r="C482" s="7">
        <v>0.64752508241038631</v>
      </c>
      <c r="D482" s="7">
        <v>0.74579850501150657</v>
      </c>
    </row>
    <row r="483" spans="1:4" ht="27.75" customHeight="1">
      <c r="A483" s="7" t="s">
        <v>7623</v>
      </c>
      <c r="B483" s="7">
        <v>0</v>
      </c>
      <c r="C483" s="7">
        <v>3.6608051960945938</v>
      </c>
      <c r="D483" s="7">
        <v>9.1574104143279003E-2</v>
      </c>
    </row>
    <row r="484" spans="1:4" ht="27.75" customHeight="1">
      <c r="A484" s="7" t="s">
        <v>7624</v>
      </c>
      <c r="B484" s="7">
        <v>0</v>
      </c>
      <c r="C484" s="7">
        <v>1.9665703921131354</v>
      </c>
      <c r="D484" s="7">
        <v>2.7908209560801973</v>
      </c>
    </row>
    <row r="485" spans="1:4" ht="27.75" customHeight="1">
      <c r="A485" s="7" t="s">
        <v>7625</v>
      </c>
      <c r="B485" s="7">
        <v>0</v>
      </c>
      <c r="C485" s="7">
        <v>4.6903437370926921</v>
      </c>
      <c r="D485" s="7">
        <v>0.52385716267573013</v>
      </c>
    </row>
    <row r="486" spans="1:4" ht="27.75" customHeight="1">
      <c r="A486" s="7" t="s">
        <v>7626</v>
      </c>
      <c r="B486" s="7">
        <v>0</v>
      </c>
      <c r="C486" s="7">
        <v>5.5035481910213742E-2</v>
      </c>
      <c r="D486" s="7">
        <v>0.35590844249003828</v>
      </c>
    </row>
    <row r="487" spans="1:4" ht="27.75" customHeight="1">
      <c r="A487" s="7" t="s">
        <v>7627</v>
      </c>
      <c r="B487" s="7">
        <v>0</v>
      </c>
      <c r="C487" s="7">
        <v>1.3138386519511589</v>
      </c>
      <c r="D487" s="7">
        <v>4.1146958662309112</v>
      </c>
    </row>
    <row r="488" spans="1:4" ht="27.75" customHeight="1">
      <c r="A488" s="7" t="s">
        <v>7628</v>
      </c>
      <c r="B488" s="7">
        <v>0</v>
      </c>
      <c r="C488" s="7">
        <v>9.4565589241744981</v>
      </c>
      <c r="D488" s="7">
        <v>16.258420160531756</v>
      </c>
    </row>
    <row r="489" spans="1:4" ht="27.75" customHeight="1">
      <c r="A489" s="7" t="s">
        <v>7629</v>
      </c>
      <c r="B489" s="7">
        <v>0</v>
      </c>
      <c r="C489" s="7">
        <v>4.1243709826962771</v>
      </c>
      <c r="D489" s="7">
        <v>0.99090753318939806</v>
      </c>
    </row>
    <row r="490" spans="1:4" ht="27.75" customHeight="1">
      <c r="A490" s="7" t="s">
        <v>7630</v>
      </c>
      <c r="B490" s="7">
        <v>0</v>
      </c>
      <c r="C490" s="7">
        <v>2.9530322456548057</v>
      </c>
      <c r="D490" s="7">
        <v>3.7336047022495533</v>
      </c>
    </row>
    <row r="491" spans="1:4" ht="27.75" customHeight="1">
      <c r="A491" s="7" t="s">
        <v>7631</v>
      </c>
      <c r="B491" s="7">
        <v>0</v>
      </c>
      <c r="C491" s="7">
        <v>0.70005759614095364</v>
      </c>
      <c r="D491" s="7">
        <v>1.055859115392344</v>
      </c>
    </row>
    <row r="492" spans="1:4" ht="27.75" customHeight="1">
      <c r="A492" s="7" t="s">
        <v>7632</v>
      </c>
      <c r="B492" s="7">
        <v>0</v>
      </c>
      <c r="C492" s="7">
        <v>1.6051832769115182</v>
      </c>
      <c r="D492" s="7">
        <v>8.4737747550457682E-2</v>
      </c>
    </row>
    <row r="493" spans="1:4" ht="27.75" customHeight="1">
      <c r="A493" s="7" t="s">
        <v>7633</v>
      </c>
      <c r="B493" s="7">
        <v>0</v>
      </c>
      <c r="C493" s="7">
        <v>4.1458867939457766</v>
      </c>
      <c r="D493" s="7">
        <v>1.0995443718130913</v>
      </c>
    </row>
    <row r="494" spans="1:4" ht="27.75" customHeight="1">
      <c r="A494" s="7" t="s">
        <v>7634</v>
      </c>
      <c r="B494" s="7">
        <v>0</v>
      </c>
      <c r="C494" s="7">
        <v>0.69745582409753182</v>
      </c>
      <c r="D494" s="7">
        <v>2.4723054598819409</v>
      </c>
    </row>
    <row r="495" spans="1:4" ht="27.75" customHeight="1">
      <c r="A495" s="7" t="s">
        <v>7635</v>
      </c>
      <c r="B495" s="7">
        <v>0</v>
      </c>
      <c r="C495" s="7">
        <v>0.69424511854821902</v>
      </c>
      <c r="D495" s="7">
        <v>0.81971847343151349</v>
      </c>
    </row>
    <row r="496" spans="1:4" ht="27.75" customHeight="1">
      <c r="A496" s="7" t="s">
        <v>7636</v>
      </c>
      <c r="B496" s="7">
        <v>0</v>
      </c>
      <c r="C496" s="7">
        <v>0.76078812743458391</v>
      </c>
      <c r="D496" s="7">
        <v>0.82165676845309821</v>
      </c>
    </row>
    <row r="497" spans="1:4" ht="27.75" customHeight="1">
      <c r="A497" s="7" t="s">
        <v>7637</v>
      </c>
      <c r="B497" s="7">
        <v>0</v>
      </c>
      <c r="C497" s="7">
        <v>0.93862998389814234</v>
      </c>
      <c r="D497" s="7">
        <v>15.575396631577826</v>
      </c>
    </row>
    <row r="498" spans="1:4" ht="27.75" customHeight="1">
      <c r="A498" s="7" t="s">
        <v>7638</v>
      </c>
      <c r="B498" s="7">
        <v>0</v>
      </c>
      <c r="C498" s="7">
        <v>1.1202139433267213</v>
      </c>
      <c r="D498" s="7">
        <v>15.680296543421068</v>
      </c>
    </row>
    <row r="499" spans="1:4" ht="27.75" customHeight="1">
      <c r="A499" s="7" t="s">
        <v>7639</v>
      </c>
      <c r="B499" s="7">
        <v>0</v>
      </c>
      <c r="C499" s="7">
        <v>1.1100032835733493</v>
      </c>
      <c r="D499" s="7">
        <v>15.669357797573205</v>
      </c>
    </row>
    <row r="500" spans="1:4" ht="27.75" customHeight="1">
      <c r="A500" s="7" t="s">
        <v>7640</v>
      </c>
      <c r="B500" s="7">
        <v>0</v>
      </c>
      <c r="C500" s="7">
        <v>2.6661332422627733</v>
      </c>
      <c r="D500" s="7">
        <v>0.96055940781992522</v>
      </c>
    </row>
    <row r="501" spans="1:4" ht="27.75" customHeight="1">
      <c r="A501" s="7" t="s">
        <v>7641</v>
      </c>
      <c r="B501" s="7">
        <v>0</v>
      </c>
      <c r="C501" s="7">
        <v>0.85937378541002496</v>
      </c>
      <c r="D501" s="7">
        <v>0.93054130778607957</v>
      </c>
    </row>
    <row r="502" spans="1:4" ht="27.75" customHeight="1">
      <c r="A502" s="7" t="s">
        <v>7642</v>
      </c>
      <c r="B502" s="7">
        <v>0</v>
      </c>
      <c r="C502" s="7">
        <v>0.33325229404136414</v>
      </c>
      <c r="D502" s="7">
        <v>0.88265643282087725</v>
      </c>
    </row>
    <row r="503" spans="1:4" ht="27.75" customHeight="1">
      <c r="A503" s="7" t="s">
        <v>7643</v>
      </c>
      <c r="B503" s="7">
        <v>0</v>
      </c>
      <c r="C503" s="7">
        <v>3.9413829169626386</v>
      </c>
      <c r="D503" s="7">
        <v>2.4350564579337624</v>
      </c>
    </row>
    <row r="504" spans="1:4" ht="27.75" customHeight="1">
      <c r="A504" s="7" t="s">
        <v>7644</v>
      </c>
      <c r="B504" s="7">
        <v>0</v>
      </c>
      <c r="C504" s="7">
        <v>0.15802609642410692</v>
      </c>
      <c r="D504" s="7">
        <v>0.5633332480958273</v>
      </c>
    </row>
    <row r="505" spans="1:4" ht="27.75" customHeight="1">
      <c r="A505" s="7" t="s">
        <v>7645</v>
      </c>
      <c r="B505" s="7">
        <v>0</v>
      </c>
      <c r="C505" s="7">
        <v>1.7620751132218229</v>
      </c>
      <c r="D505" s="7">
        <v>1.8113906322844491</v>
      </c>
    </row>
    <row r="506" spans="1:4" ht="27.75" customHeight="1">
      <c r="A506" s="7" t="s">
        <v>7646</v>
      </c>
      <c r="B506" s="7">
        <v>0</v>
      </c>
      <c r="C506" s="7">
        <v>2.8960721210877378</v>
      </c>
      <c r="D506" s="7">
        <v>1.4605807036718192</v>
      </c>
    </row>
    <row r="507" spans="1:4" ht="27.75" customHeight="1">
      <c r="A507" s="7" t="s">
        <v>7647</v>
      </c>
      <c r="B507" s="7">
        <v>0</v>
      </c>
      <c r="C507" s="7">
        <v>3.9173832056008742</v>
      </c>
      <c r="D507" s="7">
        <v>2.4254671838201669</v>
      </c>
    </row>
    <row r="508" spans="1:4" ht="27.75" customHeight="1">
      <c r="A508" s="7" t="s">
        <v>7648</v>
      </c>
      <c r="B508" s="7">
        <v>0</v>
      </c>
      <c r="C508" s="7">
        <v>3.3758496934110847</v>
      </c>
      <c r="D508" s="7">
        <v>7.6669697710485423</v>
      </c>
    </row>
    <row r="509" spans="1:4" ht="27.75" customHeight="1">
      <c r="A509" s="7" t="s">
        <v>7649</v>
      </c>
      <c r="B509" s="7">
        <v>0</v>
      </c>
      <c r="C509" s="7">
        <v>1.4194580569783202</v>
      </c>
      <c r="D509" s="7">
        <v>7.4641506134352698</v>
      </c>
    </row>
    <row r="510" spans="1:4" ht="27.75" customHeight="1">
      <c r="A510" s="7" t="s">
        <v>7650</v>
      </c>
      <c r="B510" s="7">
        <v>0</v>
      </c>
      <c r="C510" s="7">
        <v>1.5077806168270043</v>
      </c>
      <c r="D510" s="7">
        <v>3.0267985405719569</v>
      </c>
    </row>
    <row r="511" spans="1:4" ht="27.75" customHeight="1">
      <c r="A511" s="7" t="s">
        <v>7651</v>
      </c>
      <c r="B511" s="7">
        <v>0</v>
      </c>
      <c r="C511" s="7">
        <v>2.0391798169475797</v>
      </c>
      <c r="D511" s="7">
        <v>0.73803256773021897</v>
      </c>
    </row>
    <row r="512" spans="1:4" ht="27.75" customHeight="1">
      <c r="A512" s="7" t="s">
        <v>7652</v>
      </c>
      <c r="B512" s="7">
        <v>0</v>
      </c>
      <c r="C512" s="7">
        <v>0.83517807908557906</v>
      </c>
      <c r="D512" s="7">
        <v>1.0684439578664247</v>
      </c>
    </row>
    <row r="513" spans="1:4" ht="27.75" customHeight="1">
      <c r="A513" s="7" t="s">
        <v>7653</v>
      </c>
      <c r="B513" s="7">
        <v>0</v>
      </c>
      <c r="C513" s="7">
        <v>0.10385375670311586</v>
      </c>
      <c r="D513" s="7">
        <v>0</v>
      </c>
    </row>
    <row r="514" spans="1:4" ht="27.75" customHeight="1">
      <c r="A514" s="7" t="s">
        <v>7654</v>
      </c>
      <c r="B514" s="7">
        <v>0</v>
      </c>
      <c r="C514" s="7">
        <v>0.35848200666938107</v>
      </c>
      <c r="D514" s="7">
        <v>1.0965327810294345</v>
      </c>
    </row>
    <row r="515" spans="1:4" ht="27.75" customHeight="1">
      <c r="A515" s="7" t="s">
        <v>7655</v>
      </c>
      <c r="B515" s="7">
        <v>0</v>
      </c>
      <c r="C515" s="7">
        <v>0.5755701888831537</v>
      </c>
      <c r="D515" s="7">
        <v>0</v>
      </c>
    </row>
    <row r="516" spans="1:4" ht="27.75" customHeight="1">
      <c r="A516" s="7" t="s">
        <v>7656</v>
      </c>
      <c r="B516" s="7">
        <v>0</v>
      </c>
      <c r="C516" s="7">
        <v>1.1071378267822261</v>
      </c>
      <c r="D516" s="7">
        <v>1.1449399409262893</v>
      </c>
    </row>
    <row r="517" spans="1:4" ht="27.75" customHeight="1">
      <c r="A517" s="7" t="s">
        <v>7657</v>
      </c>
      <c r="B517" s="7">
        <v>0</v>
      </c>
      <c r="C517" s="7">
        <v>1.0335169505788333</v>
      </c>
      <c r="D517" s="7">
        <v>1.0733924221994948</v>
      </c>
    </row>
    <row r="518" spans="1:4" ht="27.75" customHeight="1">
      <c r="A518" s="7" t="s">
        <v>7658</v>
      </c>
      <c r="B518" s="7">
        <v>0</v>
      </c>
      <c r="C518" s="7">
        <v>1.2680278368196418</v>
      </c>
      <c r="D518" s="7">
        <v>1.3844229779147093</v>
      </c>
    </row>
    <row r="519" spans="1:4" ht="27.75" customHeight="1">
      <c r="A519" s="7" t="s">
        <v>7659</v>
      </c>
      <c r="B519" s="7">
        <v>0</v>
      </c>
      <c r="C519" s="7">
        <v>0.26812179849136719</v>
      </c>
      <c r="D519" s="7">
        <v>3.1530169689322518</v>
      </c>
    </row>
    <row r="520" spans="1:4" ht="27.75" customHeight="1">
      <c r="A520" s="7" t="s">
        <v>7660</v>
      </c>
      <c r="B520" s="7">
        <v>0</v>
      </c>
      <c r="C520" s="7">
        <v>0.84796745712604404</v>
      </c>
      <c r="D520" s="7">
        <v>6.1701241096439541E-2</v>
      </c>
    </row>
    <row r="521" spans="1:4" ht="27.75" customHeight="1">
      <c r="A521" s="7" t="s">
        <v>7661</v>
      </c>
      <c r="B521" s="7">
        <v>0</v>
      </c>
      <c r="C521" s="7">
        <v>6.4242754024109328</v>
      </c>
      <c r="D521" s="7">
        <v>2.8273892906446032</v>
      </c>
    </row>
    <row r="522" spans="1:4" ht="27.75" customHeight="1">
      <c r="A522" s="7" t="s">
        <v>7662</v>
      </c>
      <c r="B522" s="7">
        <v>0</v>
      </c>
      <c r="C522" s="7">
        <v>1.0287696113394624</v>
      </c>
      <c r="D522" s="7">
        <v>3.8709927547281135</v>
      </c>
    </row>
    <row r="523" spans="1:4" ht="27.75" customHeight="1">
      <c r="A523" s="7" t="s">
        <v>7663</v>
      </c>
      <c r="B523" s="7">
        <v>0</v>
      </c>
      <c r="C523" s="7">
        <v>0.93791883827650491</v>
      </c>
      <c r="D523" s="7">
        <v>3.8579414986600202</v>
      </c>
    </row>
    <row r="524" spans="1:4" ht="27.75" customHeight="1">
      <c r="A524" s="7" t="s">
        <v>7664</v>
      </c>
      <c r="B524" s="7">
        <v>0</v>
      </c>
      <c r="C524" s="7">
        <v>2.1837169290810787</v>
      </c>
      <c r="D524" s="7">
        <v>3.937976371179821</v>
      </c>
    </row>
    <row r="525" spans="1:4" ht="27.75" customHeight="1">
      <c r="A525" s="7" t="s">
        <v>7665</v>
      </c>
      <c r="B525" s="7">
        <v>0</v>
      </c>
      <c r="C525" s="7">
        <v>5.2931972731595382E-2</v>
      </c>
      <c r="D525" s="7">
        <v>0.40221137953614527</v>
      </c>
    </row>
    <row r="526" spans="1:4" ht="27.75" customHeight="1">
      <c r="A526" s="7" t="s">
        <v>7666</v>
      </c>
      <c r="B526" s="7">
        <v>0</v>
      </c>
      <c r="C526" s="7">
        <v>3.5805820334801246</v>
      </c>
      <c r="D526" s="7">
        <v>1.6907829479357297</v>
      </c>
    </row>
    <row r="527" spans="1:4" ht="27.75" customHeight="1">
      <c r="A527" s="7" t="s">
        <v>7667</v>
      </c>
      <c r="B527" s="7">
        <v>0</v>
      </c>
      <c r="C527" s="7">
        <v>1.8128355202699</v>
      </c>
      <c r="D527" s="7">
        <v>0.78031768756117215</v>
      </c>
    </row>
    <row r="528" spans="1:4" ht="27.75" customHeight="1">
      <c r="A528" s="7" t="s">
        <v>7668</v>
      </c>
      <c r="B528" s="7">
        <v>0</v>
      </c>
      <c r="C528" s="7">
        <v>0.54719310424997447</v>
      </c>
      <c r="D528" s="7">
        <v>1.1311581665180273</v>
      </c>
    </row>
    <row r="529" spans="1:4" ht="27.75" customHeight="1">
      <c r="A529" s="7" t="s">
        <v>7669</v>
      </c>
      <c r="B529" s="7">
        <v>0</v>
      </c>
      <c r="C529" s="7">
        <v>4.1800293461398121</v>
      </c>
      <c r="D529" s="7">
        <v>1.07875570297349</v>
      </c>
    </row>
    <row r="530" spans="1:4" ht="27.75" customHeight="1">
      <c r="A530" s="7" t="s">
        <v>7670</v>
      </c>
      <c r="B530" s="7">
        <v>0</v>
      </c>
      <c r="C530" s="7">
        <v>0.74089553454065993</v>
      </c>
      <c r="D530" s="7">
        <v>0.81691920224682246</v>
      </c>
    </row>
    <row r="531" spans="1:4" ht="27.75" customHeight="1">
      <c r="A531" s="7" t="s">
        <v>7671</v>
      </c>
      <c r="B531" s="7">
        <v>0</v>
      </c>
      <c r="C531" s="7">
        <v>0.20247642171724947</v>
      </c>
      <c r="D531" s="7">
        <v>2.4367443269502105</v>
      </c>
    </row>
    <row r="532" spans="1:4" ht="27.75" customHeight="1">
      <c r="A532" s="7" t="s">
        <v>7672</v>
      </c>
      <c r="B532" s="7">
        <v>0</v>
      </c>
      <c r="C532" s="7">
        <v>8.3262941330054019E-2</v>
      </c>
      <c r="D532" s="7">
        <v>1.1343545917150466</v>
      </c>
    </row>
    <row r="533" spans="1:4" ht="27.75" customHeight="1">
      <c r="A533" s="7" t="s">
        <v>7673</v>
      </c>
      <c r="B533" s="7">
        <v>0</v>
      </c>
      <c r="C533" s="7">
        <v>0</v>
      </c>
      <c r="D533" s="7">
        <v>0</v>
      </c>
    </row>
    <row r="534" spans="1:4" ht="27.75" customHeight="1">
      <c r="A534" s="7" t="s">
        <v>7674</v>
      </c>
      <c r="B534" s="7">
        <v>0</v>
      </c>
      <c r="C534" s="7">
        <v>0.15798375510878088</v>
      </c>
      <c r="D534" s="7">
        <v>0.56323525204452518</v>
      </c>
    </row>
    <row r="535" spans="1:4" ht="27.75" customHeight="1">
      <c r="A535" s="7" t="s">
        <v>7675</v>
      </c>
      <c r="B535" s="7">
        <v>0</v>
      </c>
      <c r="C535" s="7">
        <v>2.2278263913076191</v>
      </c>
      <c r="D535" s="7">
        <v>0.44223368240640387</v>
      </c>
    </row>
    <row r="536" spans="1:4" ht="27.75" customHeight="1">
      <c r="A536" s="7" t="s">
        <v>7676</v>
      </c>
      <c r="B536" s="7">
        <v>0</v>
      </c>
      <c r="C536" s="7">
        <v>0.78291188191177552</v>
      </c>
      <c r="D536" s="7">
        <v>-1.2287734477889011E-2</v>
      </c>
    </row>
    <row r="537" spans="1:4" ht="27.75" customHeight="1">
      <c r="A537" s="7" t="s">
        <v>7677</v>
      </c>
      <c r="B537" s="7">
        <v>0</v>
      </c>
      <c r="C537" s="7">
        <v>1.1047688839750551</v>
      </c>
      <c r="D537" s="7">
        <v>0.73983503821489882</v>
      </c>
    </row>
    <row r="538" spans="1:4" ht="27.75" customHeight="1">
      <c r="A538" s="7" t="s">
        <v>7678</v>
      </c>
      <c r="B538" s="7">
        <v>0</v>
      </c>
      <c r="C538" s="7">
        <v>1.2680278368196418</v>
      </c>
      <c r="D538" s="7">
        <v>1.3844229779147093</v>
      </c>
    </row>
    <row r="539" spans="1:4" ht="27.75" customHeight="1">
      <c r="A539" s="7" t="s">
        <v>7679</v>
      </c>
      <c r="B539" s="7">
        <v>0</v>
      </c>
      <c r="C539" s="7">
        <v>0.49768879398255583</v>
      </c>
      <c r="D539" s="7">
        <v>1.156597858518291</v>
      </c>
    </row>
    <row r="540" spans="1:4" ht="27.75" customHeight="1">
      <c r="A540" s="7" t="s">
        <v>7680</v>
      </c>
      <c r="B540" s="7">
        <v>0</v>
      </c>
      <c r="C540" s="7">
        <v>6.4234144276347607</v>
      </c>
      <c r="D540" s="7">
        <v>3.8435953108479421</v>
      </c>
    </row>
    <row r="541" spans="1:4" ht="27.75" customHeight="1">
      <c r="A541" s="7" t="s">
        <v>7681</v>
      </c>
      <c r="B541" s="7">
        <v>0</v>
      </c>
      <c r="C541" s="7">
        <v>0.7828490589427447</v>
      </c>
      <c r="D541" s="7">
        <v>-1.2291279081823491E-2</v>
      </c>
    </row>
    <row r="542" spans="1:4" ht="27.75" customHeight="1">
      <c r="A542" s="7" t="s">
        <v>7682</v>
      </c>
      <c r="B542" s="7">
        <v>0</v>
      </c>
      <c r="C542" s="7">
        <v>1.9133130956232428E-2</v>
      </c>
      <c r="D542" s="7">
        <v>0.72832433041222444</v>
      </c>
    </row>
    <row r="543" spans="1:4" ht="27.75" customHeight="1">
      <c r="A543" s="7" t="s">
        <v>7683</v>
      </c>
      <c r="B543" s="7">
        <v>0</v>
      </c>
      <c r="C543" s="7">
        <v>0.45317650570603368</v>
      </c>
      <c r="D543" s="7">
        <v>3.1894046559326994</v>
      </c>
    </row>
    <row r="544" spans="1:4" ht="27.75" customHeight="1">
      <c r="A544" s="7" t="s">
        <v>7684</v>
      </c>
      <c r="B544" s="7">
        <v>0</v>
      </c>
      <c r="C544" s="7">
        <v>1.0705133210181397</v>
      </c>
      <c r="D544" s="7">
        <v>0.93169335242616413</v>
      </c>
    </row>
    <row r="545" spans="1:4" ht="27.75" customHeight="1">
      <c r="A545" s="7" t="s">
        <v>7685</v>
      </c>
      <c r="B545" s="7">
        <v>0</v>
      </c>
      <c r="C545" s="7">
        <v>0.4545094691027915</v>
      </c>
      <c r="D545" s="7">
        <v>0.91573916910502118</v>
      </c>
    </row>
    <row r="546" spans="1:4" ht="27.75" customHeight="1">
      <c r="A546" s="7" t="s">
        <v>7686</v>
      </c>
      <c r="B546" s="7">
        <v>0</v>
      </c>
      <c r="C546" s="7">
        <v>0</v>
      </c>
      <c r="D546" s="7">
        <v>0</v>
      </c>
    </row>
    <row r="547" spans="1:4" ht="27.75" customHeight="1">
      <c r="A547" s="7" t="s">
        <v>7687</v>
      </c>
      <c r="B547" s="7">
        <v>0</v>
      </c>
      <c r="C547" s="7">
        <v>0.56350514286572218</v>
      </c>
      <c r="D547" s="7">
        <v>1.8495607324768477</v>
      </c>
    </row>
    <row r="548" spans="1:4" ht="27.75" customHeight="1">
      <c r="A548" s="7" t="s">
        <v>7688</v>
      </c>
      <c r="B548" s="7">
        <v>0</v>
      </c>
      <c r="C548" s="7">
        <v>0</v>
      </c>
      <c r="D548" s="7">
        <v>0</v>
      </c>
    </row>
    <row r="549" spans="1:4" ht="27.75" customHeight="1">
      <c r="A549" s="7" t="s">
        <v>7689</v>
      </c>
      <c r="B549" s="7">
        <v>0</v>
      </c>
      <c r="C549" s="7">
        <v>0.10450790656510357</v>
      </c>
      <c r="D549" s="7">
        <v>0</v>
      </c>
    </row>
    <row r="550" spans="1:4" ht="27.75" customHeight="1">
      <c r="A550" s="7" t="s">
        <v>7690</v>
      </c>
      <c r="B550" s="7">
        <v>0</v>
      </c>
      <c r="C550" s="7">
        <v>0</v>
      </c>
      <c r="D550" s="7">
        <v>0</v>
      </c>
    </row>
    <row r="551" spans="1:4" ht="27.75" customHeight="1">
      <c r="A551" s="7" t="s">
        <v>7691</v>
      </c>
      <c r="B551" s="7">
        <v>0</v>
      </c>
      <c r="C551" s="7">
        <v>5.1828827207127337E-2</v>
      </c>
      <c r="D551" s="7">
        <v>0.3946404281296394</v>
      </c>
    </row>
    <row r="552" spans="1:4" ht="27.75" customHeight="1">
      <c r="A552" s="7" t="s">
        <v>7692</v>
      </c>
      <c r="B552" s="7">
        <v>0</v>
      </c>
      <c r="C552" s="7">
        <v>0.15213794983992515</v>
      </c>
      <c r="D552" s="7">
        <v>0.96064587947601843</v>
      </c>
    </row>
    <row r="553" spans="1:4" ht="27.75" customHeight="1">
      <c r="A553" s="7" t="s">
        <v>7693</v>
      </c>
      <c r="B553" s="7">
        <v>0</v>
      </c>
      <c r="C553" s="7">
        <v>0.10436130443020154</v>
      </c>
      <c r="D553" s="7">
        <v>0</v>
      </c>
    </row>
    <row r="554" spans="1:4" ht="27.75" customHeight="1">
      <c r="A554" s="7" t="s">
        <v>7694</v>
      </c>
      <c r="B554" s="7">
        <v>0</v>
      </c>
      <c r="C554" s="7">
        <v>0.16361899118512727</v>
      </c>
      <c r="D554" s="7">
        <v>2.3429524160309669</v>
      </c>
    </row>
    <row r="555" spans="1:4" ht="27.75" customHeight="1">
      <c r="A555" s="7" t="s">
        <v>7695</v>
      </c>
      <c r="B555" s="7">
        <v>0</v>
      </c>
      <c r="C555" s="7">
        <v>0.38198168169649477</v>
      </c>
      <c r="D555" s="7">
        <v>2.4557942765426533</v>
      </c>
    </row>
    <row r="556" spans="1:4" ht="27.75" customHeight="1">
      <c r="A556" s="7" t="s">
        <v>7696</v>
      </c>
      <c r="B556" s="7">
        <v>0</v>
      </c>
      <c r="C556" s="7">
        <v>5.7763259732901348E-2</v>
      </c>
      <c r="D556" s="7">
        <v>7.6474522921624799E-3</v>
      </c>
    </row>
    <row r="557" spans="1:4" ht="27.75" customHeight="1">
      <c r="A557" s="7" t="s">
        <v>7697</v>
      </c>
      <c r="B557" s="7">
        <v>0</v>
      </c>
      <c r="C557" s="7">
        <v>0</v>
      </c>
      <c r="D557" s="7">
        <v>0</v>
      </c>
    </row>
    <row r="558" spans="1:4" ht="27.75" customHeight="1">
      <c r="A558" s="7" t="s">
        <v>7698</v>
      </c>
      <c r="B558" s="7">
        <v>0</v>
      </c>
      <c r="C558" s="7">
        <v>0.32527568106233434</v>
      </c>
      <c r="D558" s="7">
        <v>0.85455665096184863</v>
      </c>
    </row>
    <row r="559" spans="1:4" ht="27.75" customHeight="1">
      <c r="A559" s="7" t="s">
        <v>7699</v>
      </c>
      <c r="B559" s="7">
        <v>0</v>
      </c>
      <c r="C559" s="7">
        <v>0</v>
      </c>
      <c r="D559" s="7">
        <v>0</v>
      </c>
    </row>
    <row r="560" spans="1:4" ht="27.75" customHeight="1">
      <c r="A560" s="7" t="s">
        <v>7700</v>
      </c>
      <c r="B560" s="7">
        <v>0</v>
      </c>
      <c r="C560" s="7">
        <v>0</v>
      </c>
      <c r="D560" s="7">
        <v>0.76895948200723574</v>
      </c>
    </row>
    <row r="561" spans="1:4" ht="27.75" customHeight="1">
      <c r="A561" s="7" t="s">
        <v>7701</v>
      </c>
      <c r="B561" s="7">
        <v>0</v>
      </c>
      <c r="C561" s="7">
        <v>0.78925256688815659</v>
      </c>
      <c r="D561" s="7">
        <v>1.3653695431122035</v>
      </c>
    </row>
    <row r="562" spans="1:4" ht="27.75" customHeight="1">
      <c r="A562" s="7" t="s">
        <v>7702</v>
      </c>
      <c r="B562" s="7">
        <v>0</v>
      </c>
      <c r="C562" s="7">
        <v>5.2438494660999556E-2</v>
      </c>
      <c r="D562" s="7">
        <v>0.39858563688596715</v>
      </c>
    </row>
    <row r="563" spans="1:4" ht="27.75" customHeight="1">
      <c r="A563" s="7" t="s">
        <v>7703</v>
      </c>
      <c r="B563" s="7">
        <v>0</v>
      </c>
      <c r="C563" s="7">
        <v>0</v>
      </c>
      <c r="D563" s="7">
        <v>0</v>
      </c>
    </row>
    <row r="564" spans="1:4" ht="27.75" customHeight="1">
      <c r="A564" s="7" t="s">
        <v>7704</v>
      </c>
      <c r="B564" s="7">
        <v>0</v>
      </c>
      <c r="C564" s="7">
        <v>1.6759699562606156</v>
      </c>
      <c r="D564" s="7">
        <v>1.3706124642742625</v>
      </c>
    </row>
    <row r="565" spans="1:4" ht="27.75" customHeight="1">
      <c r="A565" s="7" t="s">
        <v>7705</v>
      </c>
      <c r="B565" s="7">
        <v>0</v>
      </c>
      <c r="C565" s="7">
        <v>0.15189503496003937</v>
      </c>
      <c r="D565" s="7">
        <v>0.95887052751211987</v>
      </c>
    </row>
    <row r="566" spans="1:4" ht="27.75" customHeight="1">
      <c r="A566" s="7" t="s">
        <v>7706</v>
      </c>
      <c r="B566" s="7">
        <v>0</v>
      </c>
      <c r="C566" s="7">
        <v>1.1783987561134088</v>
      </c>
      <c r="D566" s="7">
        <v>0.49778433931385435</v>
      </c>
    </row>
    <row r="567" spans="1:4" ht="27.75" customHeight="1">
      <c r="A567" s="7" t="s">
        <v>7707</v>
      </c>
      <c r="B567" s="7">
        <v>0</v>
      </c>
      <c r="C567" s="7">
        <v>0.51746248322421817</v>
      </c>
      <c r="D567" s="7">
        <v>0</v>
      </c>
    </row>
    <row r="568" spans="1:4" ht="27.75" customHeight="1">
      <c r="A568" s="7" t="s">
        <v>7708</v>
      </c>
      <c r="B568" s="7">
        <v>0</v>
      </c>
      <c r="C568" s="7">
        <v>0.8752757664217562</v>
      </c>
      <c r="D568" s="7">
        <v>-2.678259777410901E-3</v>
      </c>
    </row>
    <row r="569" spans="1:4" ht="27.75" customHeight="1">
      <c r="A569" s="7" t="s">
        <v>7709</v>
      </c>
      <c r="B569" s="7">
        <v>0</v>
      </c>
      <c r="C569" s="7">
        <v>0.17628515284659502</v>
      </c>
      <c r="D569" s="7">
        <v>19.735864844883924</v>
      </c>
    </row>
    <row r="570" spans="1:4" ht="27.75" customHeight="1">
      <c r="A570" s="7" t="s">
        <v>7710</v>
      </c>
      <c r="B570" s="7">
        <v>0</v>
      </c>
      <c r="C570" s="7">
        <v>2.2148770183808346</v>
      </c>
      <c r="D570" s="7">
        <v>1.8308166226788631</v>
      </c>
    </row>
    <row r="571" spans="1:4" ht="27.75" customHeight="1">
      <c r="A571" s="7" t="s">
        <v>7711</v>
      </c>
      <c r="B571" s="7">
        <v>0</v>
      </c>
      <c r="C571" s="7">
        <v>2.2245524163327741</v>
      </c>
      <c r="D571" s="7">
        <v>4.7923921185876335</v>
      </c>
    </row>
    <row r="572" spans="1:4" ht="27.75" customHeight="1">
      <c r="A572" s="7" t="s">
        <v>7712</v>
      </c>
      <c r="B572" s="7">
        <v>0</v>
      </c>
      <c r="C572" s="7">
        <v>2.2245524163327741</v>
      </c>
      <c r="D572" s="7">
        <v>4.7923921185876335</v>
      </c>
    </row>
    <row r="573" spans="1:4" ht="27.75" customHeight="1">
      <c r="A573" s="7" t="s">
        <v>7713</v>
      </c>
      <c r="B573" s="7">
        <v>0</v>
      </c>
      <c r="C573" s="7">
        <v>0</v>
      </c>
      <c r="D573" s="7">
        <v>0</v>
      </c>
    </row>
  </sheetData>
  <sheetProtection selectLockedCells="1" selectUnlockedCells="1"/>
  <mergeCells count="1">
    <mergeCell ref="A2:D2"/>
  </mergeCells>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3"/>
  <sheetViews>
    <sheetView zoomScale="85" zoomScaleNormal="85" workbookViewId="0"/>
  </sheetViews>
  <sheetFormatPr defaultRowHeight="27.75" customHeight="1"/>
  <cols>
    <col min="1" max="1" width="29.85546875" style="2" customWidth="1"/>
    <col min="2" max="2" width="48.5703125" style="2" customWidth="1"/>
    <col min="3" max="4" width="23.7109375" style="3" customWidth="1"/>
    <col min="5" max="5" width="15.5703125" style="2" customWidth="1"/>
    <col min="6" max="16384" width="9.140625" style="2"/>
  </cols>
  <sheetData>
    <row r="1" spans="1:7" ht="27.75" customHeight="1">
      <c r="A1" s="14" t="s">
        <v>87</v>
      </c>
      <c r="B1" s="3"/>
      <c r="C1" s="2"/>
      <c r="E1" s="10"/>
      <c r="F1" s="4"/>
      <c r="G1" s="4"/>
    </row>
    <row r="2" spans="1:7" s="11" customFormat="1" ht="39" customHeight="1">
      <c r="A2" s="367" t="str">
        <f>Overview!B4&amp; " - Effective from "&amp;Overview!D4&amp;" - "&amp;Overview!E4&amp;" Nodal/Zonal charges in NPG Yorkshire Area (GSP Group _M)"</f>
        <v>Southern Electric Power Distribution plc - Effective from 1 April 2020 - Final Nodal/Zonal charges in NPG Yorkshire Area (GSP Group _M)</v>
      </c>
      <c r="B2" s="394"/>
      <c r="C2" s="394"/>
      <c r="D2" s="419"/>
    </row>
    <row r="3" spans="1:7" ht="60.75" customHeight="1">
      <c r="A3" s="21" t="s">
        <v>484</v>
      </c>
      <c r="B3" s="21" t="s">
        <v>51</v>
      </c>
      <c r="C3" s="21" t="s">
        <v>455</v>
      </c>
      <c r="D3" s="21" t="s">
        <v>456</v>
      </c>
    </row>
    <row r="4" spans="1:7" ht="21.75" customHeight="1">
      <c r="A4" s="7" t="s">
        <v>7714</v>
      </c>
      <c r="B4" s="8" t="s">
        <v>7715</v>
      </c>
      <c r="C4" s="267">
        <v>0.14877430166200001</v>
      </c>
      <c r="D4" s="267">
        <v>1.5794503695899999E-2</v>
      </c>
    </row>
    <row r="5" spans="1:7" ht="21.75" customHeight="1">
      <c r="A5" s="7" t="s">
        <v>7716</v>
      </c>
      <c r="B5" s="8" t="s">
        <v>7715</v>
      </c>
      <c r="C5" s="267">
        <v>0.76418067633400011</v>
      </c>
      <c r="D5" s="267">
        <v>0.435503512845</v>
      </c>
    </row>
    <row r="6" spans="1:7" ht="21.75" customHeight="1">
      <c r="A6" s="7" t="s">
        <v>7717</v>
      </c>
      <c r="B6" s="8" t="s">
        <v>7715</v>
      </c>
      <c r="C6" s="267">
        <v>0.47246435790800001</v>
      </c>
      <c r="D6" s="267">
        <v>1.7953977839199999</v>
      </c>
    </row>
    <row r="7" spans="1:7" ht="21.75" customHeight="1">
      <c r="A7" s="7" t="s">
        <v>7718</v>
      </c>
      <c r="B7" s="8" t="s">
        <v>7715</v>
      </c>
      <c r="C7" s="267">
        <v>0.51200236985799996</v>
      </c>
      <c r="D7" s="267">
        <v>1.85028894834</v>
      </c>
    </row>
    <row r="8" spans="1:7" ht="21.75" customHeight="1">
      <c r="A8" s="7" t="s">
        <v>7719</v>
      </c>
      <c r="B8" s="8" t="s">
        <v>7715</v>
      </c>
      <c r="C8" s="267">
        <v>2.4348509308700002</v>
      </c>
      <c r="D8" s="267">
        <v>11.233672690900001</v>
      </c>
    </row>
    <row r="9" spans="1:7" ht="21.75" customHeight="1">
      <c r="A9" s="7" t="s">
        <v>7720</v>
      </c>
      <c r="B9" s="8" t="s">
        <v>7715</v>
      </c>
      <c r="C9" s="267">
        <v>0.60788953092999998</v>
      </c>
      <c r="D9" s="267">
        <v>0.89022368738199997</v>
      </c>
    </row>
    <row r="10" spans="1:7" ht="21.75" customHeight="1">
      <c r="A10" s="7" t="s">
        <v>7721</v>
      </c>
      <c r="B10" s="8" t="s">
        <v>7715</v>
      </c>
      <c r="C10" s="267">
        <v>0.80024563584600006</v>
      </c>
      <c r="D10" s="267">
        <v>4.1026693659499998</v>
      </c>
    </row>
    <row r="11" spans="1:7" ht="21.75" customHeight="1">
      <c r="A11" s="7" t="s">
        <v>7722</v>
      </c>
      <c r="B11" s="8" t="s">
        <v>7715</v>
      </c>
      <c r="C11" s="267">
        <v>0</v>
      </c>
      <c r="D11" s="267">
        <v>0.209548169358</v>
      </c>
    </row>
    <row r="12" spans="1:7" ht="21.75" customHeight="1">
      <c r="A12" s="7" t="s">
        <v>7723</v>
      </c>
      <c r="B12" s="8" t="s">
        <v>7715</v>
      </c>
      <c r="C12" s="267">
        <v>7.1719803488999997E-3</v>
      </c>
      <c r="D12" s="267">
        <v>2.3639176851900001</v>
      </c>
    </row>
    <row r="13" spans="1:7" ht="21.75" customHeight="1">
      <c r="A13" s="7" t="s">
        <v>7724</v>
      </c>
      <c r="B13" s="8" t="s">
        <v>7715</v>
      </c>
      <c r="C13" s="267">
        <v>7.8309236153899994E-3</v>
      </c>
      <c r="D13" s="267">
        <v>4.4376433050299999</v>
      </c>
    </row>
    <row r="14" spans="1:7" ht="21.75" customHeight="1">
      <c r="A14" s="7" t="s">
        <v>7725</v>
      </c>
      <c r="B14" s="8" t="s">
        <v>7715</v>
      </c>
      <c r="C14" s="267">
        <v>8.1061362436799997E-2</v>
      </c>
      <c r="D14" s="267">
        <v>2.3114763643400003</v>
      </c>
    </row>
    <row r="15" spans="1:7" ht="21.75" customHeight="1">
      <c r="A15" s="7" t="s">
        <v>7726</v>
      </c>
      <c r="B15" s="8" t="s">
        <v>7715</v>
      </c>
      <c r="C15" s="267">
        <v>0.61989203023700001</v>
      </c>
      <c r="D15" s="267">
        <v>11.759864969700001</v>
      </c>
    </row>
    <row r="16" spans="1:7" ht="21.75" customHeight="1">
      <c r="A16" s="7" t="s">
        <v>7727</v>
      </c>
      <c r="B16" s="8" t="s">
        <v>7715</v>
      </c>
      <c r="C16" s="267">
        <v>2.03451529725</v>
      </c>
      <c r="D16" s="267">
        <v>4.1318937573800003</v>
      </c>
    </row>
    <row r="17" spans="1:4" ht="21.75" customHeight="1">
      <c r="A17" s="7" t="s">
        <v>7728</v>
      </c>
      <c r="B17" s="8" t="s">
        <v>7715</v>
      </c>
      <c r="C17" s="267">
        <v>2.1566641413299999E-2</v>
      </c>
      <c r="D17" s="267">
        <v>0.69106786464400005</v>
      </c>
    </row>
    <row r="18" spans="1:4" ht="21.75" customHeight="1">
      <c r="A18" s="7" t="s">
        <v>7729</v>
      </c>
      <c r="B18" s="8" t="s">
        <v>7715</v>
      </c>
      <c r="C18" s="267">
        <v>0.102714278999</v>
      </c>
      <c r="D18" s="267">
        <v>3.2221086940199997</v>
      </c>
    </row>
    <row r="19" spans="1:4" ht="21.75" customHeight="1">
      <c r="A19" s="7" t="s">
        <v>7730</v>
      </c>
      <c r="B19" s="8" t="s">
        <v>7715</v>
      </c>
      <c r="C19" s="267">
        <v>0.62427403782099999</v>
      </c>
      <c r="D19" s="267">
        <v>0.57123311296099999</v>
      </c>
    </row>
    <row r="20" spans="1:4" ht="21.75" customHeight="1">
      <c r="A20" s="7" t="s">
        <v>7731</v>
      </c>
      <c r="B20" s="8" t="s">
        <v>7715</v>
      </c>
      <c r="C20" s="267">
        <v>0.39685657136999997</v>
      </c>
      <c r="D20" s="267">
        <v>1.2084468582199999</v>
      </c>
    </row>
    <row r="21" spans="1:4" ht="21.75" customHeight="1">
      <c r="A21" s="7" t="s">
        <v>7732</v>
      </c>
      <c r="B21" s="8" t="s">
        <v>7715</v>
      </c>
      <c r="C21" s="267">
        <v>1.1178605135899999</v>
      </c>
      <c r="D21" s="267">
        <v>1.9587288556200002</v>
      </c>
    </row>
    <row r="22" spans="1:4" ht="21.75" customHeight="1">
      <c r="A22" s="7" t="s">
        <v>7733</v>
      </c>
      <c r="B22" s="8" t="s">
        <v>7715</v>
      </c>
      <c r="C22" s="267">
        <v>1.2338755939200001</v>
      </c>
      <c r="D22" s="267">
        <v>2.6237558773000003</v>
      </c>
    </row>
    <row r="23" spans="1:4" ht="21.75" customHeight="1">
      <c r="A23" s="7" t="s">
        <v>7734</v>
      </c>
      <c r="B23" s="8" t="s">
        <v>7715</v>
      </c>
      <c r="C23" s="267">
        <v>0.26122171684199996</v>
      </c>
      <c r="D23" s="267">
        <v>2.9797085667099998</v>
      </c>
    </row>
    <row r="24" spans="1:4" ht="21.75" customHeight="1">
      <c r="A24" s="7" t="s">
        <v>7735</v>
      </c>
      <c r="B24" s="8" t="s">
        <v>7715</v>
      </c>
      <c r="C24" s="267">
        <v>1.6655378933000002E-2</v>
      </c>
      <c r="D24" s="267">
        <v>1.0029700835499999</v>
      </c>
    </row>
    <row r="25" spans="1:4" ht="21.75" customHeight="1">
      <c r="A25" s="7" t="s">
        <v>7736</v>
      </c>
      <c r="B25" s="8" t="s">
        <v>7715</v>
      </c>
      <c r="C25" s="267">
        <v>0.10567344179600001</v>
      </c>
      <c r="D25" s="267">
        <v>4.7701014950299996</v>
      </c>
    </row>
    <row r="26" spans="1:4" ht="21.75" customHeight="1">
      <c r="A26" s="7" t="s">
        <v>7737</v>
      </c>
      <c r="B26" s="8" t="s">
        <v>7715</v>
      </c>
      <c r="C26" s="267">
        <v>0.10567344179600001</v>
      </c>
      <c r="D26" s="267">
        <v>4.7701014950299996</v>
      </c>
    </row>
    <row r="27" spans="1:4" ht="27.75" customHeight="1">
      <c r="A27" s="7" t="s">
        <v>7738</v>
      </c>
      <c r="B27" s="8" t="s">
        <v>7715</v>
      </c>
      <c r="C27" s="267">
        <v>1.5229957239</v>
      </c>
      <c r="D27" s="267">
        <v>1.80129390666</v>
      </c>
    </row>
    <row r="28" spans="1:4" ht="27.75" customHeight="1">
      <c r="A28" s="7" t="s">
        <v>7739</v>
      </c>
      <c r="B28" s="8" t="s">
        <v>7715</v>
      </c>
      <c r="C28" s="267">
        <v>0.99426694313300001</v>
      </c>
      <c r="D28" s="267">
        <v>5.59496437516</v>
      </c>
    </row>
    <row r="29" spans="1:4" ht="27.75" customHeight="1">
      <c r="A29" s="7" t="s">
        <v>7740</v>
      </c>
      <c r="B29" s="8" t="s">
        <v>7715</v>
      </c>
      <c r="C29" s="267">
        <v>-8.1629207899300005E-2</v>
      </c>
      <c r="D29" s="267">
        <v>6.1208817356999994</v>
      </c>
    </row>
    <row r="30" spans="1:4" ht="27.75" customHeight="1">
      <c r="A30" s="7" t="s">
        <v>7741</v>
      </c>
      <c r="B30" s="8" t="s">
        <v>7715</v>
      </c>
      <c r="C30" s="267">
        <v>1.0149135308600001</v>
      </c>
      <c r="D30" s="267">
        <v>0.510805910892</v>
      </c>
    </row>
    <row r="31" spans="1:4" ht="27.75" customHeight="1">
      <c r="A31" s="7" t="s">
        <v>7742</v>
      </c>
      <c r="B31" s="8" t="s">
        <v>7715</v>
      </c>
      <c r="C31" s="267">
        <v>-2.5073089253099998E-3</v>
      </c>
      <c r="D31" s="267">
        <v>3.9387762574699998</v>
      </c>
    </row>
    <row r="32" spans="1:4" ht="27.75" customHeight="1">
      <c r="A32" s="7" t="s">
        <v>7743</v>
      </c>
      <c r="B32" s="8" t="s">
        <v>7715</v>
      </c>
      <c r="C32" s="267">
        <v>0.71138924126600001</v>
      </c>
      <c r="D32" s="267">
        <v>5.8325694563799999</v>
      </c>
    </row>
    <row r="33" spans="1:4" ht="27.75" customHeight="1">
      <c r="A33" s="7" t="s">
        <v>7744</v>
      </c>
      <c r="B33" s="8" t="s">
        <v>7715</v>
      </c>
      <c r="C33" s="267">
        <v>0.600088355367</v>
      </c>
      <c r="D33" s="267">
        <v>0.32851743102299996</v>
      </c>
    </row>
    <row r="34" spans="1:4" ht="27.75" customHeight="1">
      <c r="A34" s="7" t="s">
        <v>7745</v>
      </c>
      <c r="B34" s="8" t="s">
        <v>7715</v>
      </c>
      <c r="C34" s="267">
        <v>0.19576479642899999</v>
      </c>
      <c r="D34" s="267">
        <v>1.9264336442399999</v>
      </c>
    </row>
    <row r="35" spans="1:4" ht="27.75" customHeight="1">
      <c r="A35" s="7" t="s">
        <v>7746</v>
      </c>
      <c r="B35" s="8" t="s">
        <v>7715</v>
      </c>
      <c r="C35" s="267">
        <v>1.29929566406</v>
      </c>
      <c r="D35" s="267">
        <v>2.1947118823</v>
      </c>
    </row>
    <row r="36" spans="1:4" ht="27.75" customHeight="1">
      <c r="A36" s="7" t="s">
        <v>7747</v>
      </c>
      <c r="B36" s="8" t="s">
        <v>7715</v>
      </c>
      <c r="C36" s="267">
        <v>1.0929147715300001</v>
      </c>
      <c r="D36" s="267">
        <v>2.5739835661999999</v>
      </c>
    </row>
    <row r="37" spans="1:4" ht="27.75" customHeight="1">
      <c r="A37" s="7" t="s">
        <v>7748</v>
      </c>
      <c r="B37" s="8" t="s">
        <v>7715</v>
      </c>
      <c r="C37" s="267">
        <v>0.207909129813</v>
      </c>
      <c r="D37" s="267">
        <v>1.2192631605700002</v>
      </c>
    </row>
    <row r="38" spans="1:4" ht="27.75" customHeight="1">
      <c r="A38" s="7" t="s">
        <v>7749</v>
      </c>
      <c r="B38" s="8" t="s">
        <v>7715</v>
      </c>
      <c r="C38" s="267">
        <v>0.87380751351599995</v>
      </c>
      <c r="D38" s="267">
        <v>4.2077302446100004</v>
      </c>
    </row>
    <row r="39" spans="1:4" ht="27.75" customHeight="1">
      <c r="A39" s="7" t="s">
        <v>7750</v>
      </c>
      <c r="B39" s="8" t="s">
        <v>7715</v>
      </c>
      <c r="C39" s="267">
        <v>9.095395369470001E-2</v>
      </c>
      <c r="D39" s="267">
        <v>4.8058189370799997</v>
      </c>
    </row>
    <row r="40" spans="1:4" ht="27.75" customHeight="1">
      <c r="A40" s="7" t="s">
        <v>7751</v>
      </c>
      <c r="B40" s="8" t="s">
        <v>7715</v>
      </c>
      <c r="C40" s="267">
        <v>0.55086465905000004</v>
      </c>
      <c r="D40" s="267">
        <v>1.72893936541</v>
      </c>
    </row>
    <row r="41" spans="1:4" ht="27.75" customHeight="1">
      <c r="A41" s="7" t="s">
        <v>7752</v>
      </c>
      <c r="B41" s="8" t="s">
        <v>7715</v>
      </c>
      <c r="C41" s="267">
        <v>0.49716568857700005</v>
      </c>
      <c r="D41" s="267">
        <v>0.93657814287999996</v>
      </c>
    </row>
    <row r="42" spans="1:4" ht="27.75" customHeight="1">
      <c r="A42" s="7" t="s">
        <v>7753</v>
      </c>
      <c r="B42" s="8" t="s">
        <v>7715</v>
      </c>
      <c r="C42" s="267">
        <v>9.2131217567999996E-2</v>
      </c>
      <c r="D42" s="267">
        <v>0.39159455406299998</v>
      </c>
    </row>
    <row r="43" spans="1:4" ht="27.75" customHeight="1">
      <c r="A43" s="7" t="s">
        <v>7754</v>
      </c>
      <c r="B43" s="8" t="s">
        <v>7715</v>
      </c>
      <c r="C43" s="267">
        <v>3.3516593240900003</v>
      </c>
      <c r="D43" s="267">
        <v>12.1195932778</v>
      </c>
    </row>
    <row r="44" spans="1:4" ht="27.75" customHeight="1">
      <c r="A44" s="7" t="s">
        <v>7755</v>
      </c>
      <c r="B44" s="8" t="s">
        <v>7715</v>
      </c>
      <c r="C44" s="267">
        <v>0.51690685781800005</v>
      </c>
      <c r="D44" s="267">
        <v>4.1169974435199999</v>
      </c>
    </row>
    <row r="45" spans="1:4" ht="27.75" customHeight="1">
      <c r="A45" s="7" t="s">
        <v>7756</v>
      </c>
      <c r="B45" s="8" t="s">
        <v>7715</v>
      </c>
      <c r="C45" s="267">
        <v>0.28538899634699999</v>
      </c>
      <c r="D45" s="267">
        <v>9.2687484738799988</v>
      </c>
    </row>
    <row r="46" spans="1:4" ht="27.75" customHeight="1">
      <c r="A46" s="7" t="s">
        <v>7757</v>
      </c>
      <c r="B46" s="8" t="s">
        <v>7715</v>
      </c>
      <c r="C46" s="267">
        <v>0.163261323056</v>
      </c>
      <c r="D46" s="267">
        <v>6.02159828944</v>
      </c>
    </row>
    <row r="47" spans="1:4" ht="27.75" customHeight="1">
      <c r="A47" s="7" t="s">
        <v>7758</v>
      </c>
      <c r="B47" s="8" t="s">
        <v>7715</v>
      </c>
      <c r="C47" s="267">
        <v>1.45057894855</v>
      </c>
      <c r="D47" s="267">
        <v>3.8087183806899998</v>
      </c>
    </row>
    <row r="48" spans="1:4" ht="27.75" customHeight="1">
      <c r="A48" s="7" t="s">
        <v>7759</v>
      </c>
      <c r="B48" s="8" t="s">
        <v>7715</v>
      </c>
      <c r="C48" s="267">
        <v>0.70651983419299991</v>
      </c>
      <c r="D48" s="267">
        <v>0.52224324239099995</v>
      </c>
    </row>
    <row r="49" spans="1:4" ht="27.75" customHeight="1">
      <c r="A49" s="7" t="s">
        <v>7760</v>
      </c>
      <c r="B49" s="8" t="s">
        <v>7761</v>
      </c>
      <c r="C49" s="267">
        <v>1.69476332945</v>
      </c>
      <c r="D49" s="267">
        <v>0.33845605809000001</v>
      </c>
    </row>
    <row r="50" spans="1:4" ht="27.75" customHeight="1">
      <c r="A50" s="7" t="s">
        <v>7762</v>
      </c>
      <c r="B50" s="8" t="s">
        <v>7761</v>
      </c>
      <c r="C50" s="267">
        <v>0</v>
      </c>
      <c r="D50" s="267">
        <v>0</v>
      </c>
    </row>
    <row r="51" spans="1:4" ht="27.75" customHeight="1">
      <c r="A51" s="7" t="s">
        <v>7763</v>
      </c>
      <c r="B51" s="8" t="s">
        <v>7761</v>
      </c>
      <c r="C51" s="267">
        <v>0</v>
      </c>
      <c r="D51" s="267">
        <v>0</v>
      </c>
    </row>
    <row r="52" spans="1:4" ht="27.75" customHeight="1">
      <c r="A52" s="7" t="s">
        <v>7764</v>
      </c>
      <c r="B52" s="8" t="s">
        <v>7761</v>
      </c>
      <c r="C52" s="267">
        <v>0.722825573474</v>
      </c>
      <c r="D52" s="267">
        <v>1.4596264701099999</v>
      </c>
    </row>
    <row r="53" spans="1:4" ht="27.75" customHeight="1">
      <c r="A53" s="7" t="s">
        <v>7765</v>
      </c>
      <c r="B53" s="8" t="s">
        <v>7761</v>
      </c>
      <c r="C53" s="267">
        <v>0.14517550044199998</v>
      </c>
      <c r="D53" s="267">
        <v>2.73416925697E-2</v>
      </c>
    </row>
    <row r="54" spans="1:4" ht="27.75" customHeight="1">
      <c r="A54" s="7" t="s">
        <v>7766</v>
      </c>
      <c r="B54" s="8" t="s">
        <v>7761</v>
      </c>
      <c r="C54" s="267">
        <v>2.6301269915600001</v>
      </c>
      <c r="D54" s="267">
        <v>0.172884103431</v>
      </c>
    </row>
    <row r="55" spans="1:4" ht="27.75" customHeight="1">
      <c r="A55" s="7" t="s">
        <v>7767</v>
      </c>
      <c r="B55" s="8" t="s">
        <v>7761</v>
      </c>
      <c r="C55" s="267">
        <v>1.90156842</v>
      </c>
      <c r="D55" s="267">
        <v>0.31797696730799996</v>
      </c>
    </row>
    <row r="56" spans="1:4" ht="27.75" customHeight="1">
      <c r="A56" s="7" t="s">
        <v>7768</v>
      </c>
      <c r="B56" s="8" t="s">
        <v>7761</v>
      </c>
      <c r="C56" s="267">
        <v>1.6827223904800002</v>
      </c>
      <c r="D56" s="267">
        <v>0.33631609626199999</v>
      </c>
    </row>
    <row r="57" spans="1:4" ht="27.75" customHeight="1">
      <c r="A57" s="7" t="s">
        <v>7769</v>
      </c>
      <c r="B57" s="8" t="s">
        <v>7761</v>
      </c>
      <c r="C57" s="267">
        <v>5.75270779077E-3</v>
      </c>
      <c r="D57" s="267">
        <v>0</v>
      </c>
    </row>
    <row r="58" spans="1:4" ht="27.75" customHeight="1">
      <c r="A58" s="7" t="s">
        <v>7770</v>
      </c>
      <c r="B58" s="8" t="s">
        <v>7761</v>
      </c>
      <c r="C58" s="267">
        <v>0.39502918726899999</v>
      </c>
      <c r="D58" s="267">
        <v>0.39067019918900003</v>
      </c>
    </row>
    <row r="59" spans="1:4" ht="27.75" customHeight="1">
      <c r="A59" s="7" t="s">
        <v>7771</v>
      </c>
      <c r="B59" s="8" t="s">
        <v>7761</v>
      </c>
      <c r="C59" s="267">
        <v>0.57045260107100004</v>
      </c>
      <c r="D59" s="267">
        <v>1.4206787011799999</v>
      </c>
    </row>
    <row r="60" spans="1:4" ht="27.75" customHeight="1">
      <c r="A60" s="7" t="s">
        <v>7772</v>
      </c>
      <c r="B60" s="8" t="s">
        <v>7761</v>
      </c>
      <c r="C60" s="267">
        <v>0.33613003220899995</v>
      </c>
      <c r="D60" s="267">
        <v>1.0657286258700001</v>
      </c>
    </row>
    <row r="61" spans="1:4" ht="27.75" customHeight="1">
      <c r="A61" s="7" t="s">
        <v>7773</v>
      </c>
      <c r="B61" s="8" t="s">
        <v>7761</v>
      </c>
      <c r="C61" s="267">
        <v>0.38845953444699999</v>
      </c>
      <c r="D61" s="267">
        <v>1.1172775314200001</v>
      </c>
    </row>
    <row r="62" spans="1:4" ht="27.75" customHeight="1">
      <c r="A62" s="7" t="s">
        <v>7774</v>
      </c>
      <c r="B62" s="8" t="s">
        <v>7761</v>
      </c>
      <c r="C62" s="267">
        <v>0</v>
      </c>
      <c r="D62" s="267">
        <v>0</v>
      </c>
    </row>
    <row r="63" spans="1:4" ht="27.75" customHeight="1">
      <c r="A63" s="7" t="s">
        <v>7775</v>
      </c>
      <c r="B63" s="8" t="s">
        <v>7761</v>
      </c>
      <c r="C63" s="267">
        <v>0.32995131664299998</v>
      </c>
      <c r="D63" s="267">
        <v>3.22196677708</v>
      </c>
    </row>
    <row r="64" spans="1:4" ht="27.75" customHeight="1">
      <c r="A64" s="7" t="s">
        <v>7776</v>
      </c>
      <c r="B64" s="8" t="s">
        <v>7761</v>
      </c>
      <c r="C64" s="267">
        <v>2.8124662542800001E-2</v>
      </c>
      <c r="D64" s="267">
        <v>2.47079200198</v>
      </c>
    </row>
    <row r="65" spans="1:4" ht="27.75" customHeight="1">
      <c r="A65" s="7" t="s">
        <v>7777</v>
      </c>
      <c r="B65" s="8" t="s">
        <v>7761</v>
      </c>
      <c r="C65" s="267">
        <v>0.64221002773699998</v>
      </c>
      <c r="D65" s="267">
        <v>2.9227699438500001</v>
      </c>
    </row>
    <row r="66" spans="1:4" ht="27.75" customHeight="1">
      <c r="A66" s="7" t="s">
        <v>7778</v>
      </c>
      <c r="B66" s="8" t="s">
        <v>7761</v>
      </c>
      <c r="C66" s="267">
        <v>3.3935157996700001E-2</v>
      </c>
      <c r="D66" s="267">
        <v>1.48750194457</v>
      </c>
    </row>
    <row r="67" spans="1:4" ht="27.75" customHeight="1">
      <c r="A67" s="7" t="s">
        <v>7779</v>
      </c>
      <c r="B67" s="8" t="s">
        <v>7761</v>
      </c>
      <c r="C67" s="267">
        <v>2.7498051410700001E-2</v>
      </c>
      <c r="D67" s="267">
        <v>2.37535865698</v>
      </c>
    </row>
    <row r="68" spans="1:4" ht="27.75" customHeight="1">
      <c r="A68" s="7" t="s">
        <v>7780</v>
      </c>
      <c r="B68" s="8" t="s">
        <v>7761</v>
      </c>
      <c r="C68" s="267">
        <v>0.90202751159599992</v>
      </c>
      <c r="D68" s="267">
        <v>2.44526472037</v>
      </c>
    </row>
    <row r="69" spans="1:4" ht="27.75" customHeight="1">
      <c r="A69" s="7" t="s">
        <v>7781</v>
      </c>
      <c r="B69" s="8" t="s">
        <v>7761</v>
      </c>
      <c r="C69" s="267">
        <v>0.496439313454</v>
      </c>
      <c r="D69" s="267">
        <v>0</v>
      </c>
    </row>
    <row r="70" spans="1:4" ht="27.75" customHeight="1">
      <c r="A70" s="7" t="s">
        <v>7782</v>
      </c>
      <c r="B70" s="8" t="s">
        <v>7761</v>
      </c>
      <c r="C70" s="267">
        <v>0.37731535380100001</v>
      </c>
      <c r="D70" s="267">
        <v>1.8334893539100001</v>
      </c>
    </row>
    <row r="71" spans="1:4" ht="27.75" customHeight="1">
      <c r="A71" s="7" t="s">
        <v>7783</v>
      </c>
      <c r="B71" s="8" t="s">
        <v>7761</v>
      </c>
      <c r="C71" s="267">
        <v>0.44757159769999999</v>
      </c>
      <c r="D71" s="267">
        <v>2.29081220549</v>
      </c>
    </row>
    <row r="72" spans="1:4" ht="27.75" customHeight="1">
      <c r="A72" s="7" t="s">
        <v>7784</v>
      </c>
      <c r="B72" s="8" t="s">
        <v>7761</v>
      </c>
      <c r="C72" s="267">
        <v>1.5648644167800001</v>
      </c>
      <c r="D72" s="267">
        <v>1.70013735178</v>
      </c>
    </row>
    <row r="73" spans="1:4" ht="27.75" customHeight="1">
      <c r="A73" s="7" t="s">
        <v>7785</v>
      </c>
      <c r="B73" s="8" t="s">
        <v>7761</v>
      </c>
      <c r="C73" s="267">
        <v>0.2236474436</v>
      </c>
      <c r="D73" s="267">
        <v>2.7444513332900002</v>
      </c>
    </row>
    <row r="74" spans="1:4" ht="27.75" customHeight="1">
      <c r="A74" s="7" t="s">
        <v>7786</v>
      </c>
      <c r="B74" s="8" t="s">
        <v>7761</v>
      </c>
      <c r="C74" s="267">
        <v>0.99699899885800003</v>
      </c>
      <c r="D74" s="267">
        <v>3.42108406975</v>
      </c>
    </row>
    <row r="75" spans="1:4" ht="27.75" customHeight="1">
      <c r="A75" s="7" t="s">
        <v>7787</v>
      </c>
      <c r="B75" s="8" t="s">
        <v>7761</v>
      </c>
      <c r="C75" s="267">
        <v>1.2804948244100001</v>
      </c>
      <c r="D75" s="267">
        <v>2.58137452219</v>
      </c>
    </row>
    <row r="76" spans="1:4" ht="27.75" customHeight="1">
      <c r="A76" s="7" t="s">
        <v>7788</v>
      </c>
      <c r="B76" s="8" t="s">
        <v>7761</v>
      </c>
      <c r="C76" s="267">
        <v>2.0212980303600001</v>
      </c>
      <c r="D76" s="267">
        <v>3.1632833251200001</v>
      </c>
    </row>
    <row r="77" spans="1:4" ht="27.75" customHeight="1">
      <c r="A77" s="7" t="s">
        <v>7789</v>
      </c>
      <c r="B77" s="8" t="s">
        <v>7761</v>
      </c>
      <c r="C77" s="267">
        <v>0.59552532633400002</v>
      </c>
      <c r="D77" s="267">
        <v>2.2273858451900002</v>
      </c>
    </row>
    <row r="78" spans="1:4" ht="27.75" customHeight="1">
      <c r="A78" s="7" t="s">
        <v>7790</v>
      </c>
      <c r="B78" s="8" t="s">
        <v>7761</v>
      </c>
      <c r="C78" s="267">
        <v>0.59552532633400002</v>
      </c>
      <c r="D78" s="267">
        <v>2.2273858451900002</v>
      </c>
    </row>
    <row r="79" spans="1:4" ht="27.75" customHeight="1">
      <c r="A79" s="7" t="s">
        <v>7791</v>
      </c>
      <c r="B79" s="8" t="s">
        <v>7761</v>
      </c>
      <c r="C79" s="267">
        <v>2.8344074383700002E-3</v>
      </c>
      <c r="D79" s="267">
        <v>0.28744810174200003</v>
      </c>
    </row>
    <row r="80" spans="1:4" ht="27.75" customHeight="1">
      <c r="A80" s="7" t="s">
        <v>7792</v>
      </c>
      <c r="B80" s="8" t="s">
        <v>7761</v>
      </c>
      <c r="C80" s="267">
        <v>2.6855854042499998E-2</v>
      </c>
      <c r="D80" s="267">
        <v>14.4824456211</v>
      </c>
    </row>
    <row r="81" spans="1:4" ht="27.75" customHeight="1">
      <c r="A81" s="7" t="s">
        <v>7793</v>
      </c>
      <c r="B81" s="8" t="s">
        <v>7761</v>
      </c>
      <c r="C81" s="267">
        <v>5.6262456557800003E-2</v>
      </c>
      <c r="D81" s="267">
        <v>2.3086019814400003</v>
      </c>
    </row>
    <row r="82" spans="1:4" ht="27.75" customHeight="1">
      <c r="A82" s="7" t="s">
        <v>7794</v>
      </c>
      <c r="B82" s="8" t="s">
        <v>7761</v>
      </c>
      <c r="C82" s="267">
        <v>6.9437058072299995E-3</v>
      </c>
      <c r="D82" s="267">
        <v>2.3340604099900002</v>
      </c>
    </row>
    <row r="83" spans="1:4" ht="27.75" customHeight="1">
      <c r="A83" s="7" t="s">
        <v>7795</v>
      </c>
      <c r="B83" s="8" t="s">
        <v>7761</v>
      </c>
      <c r="C83" s="267">
        <v>3.1992982155200003</v>
      </c>
      <c r="D83" s="267">
        <v>2.8103633982299998</v>
      </c>
    </row>
    <row r="84" spans="1:4" ht="27.75" customHeight="1">
      <c r="A84" s="7" t="s">
        <v>7796</v>
      </c>
      <c r="B84" s="8" t="s">
        <v>7761</v>
      </c>
      <c r="C84" s="267">
        <v>3.7270540949400001E-2</v>
      </c>
      <c r="D84" s="267">
        <v>1.8457632725399999</v>
      </c>
    </row>
    <row r="85" spans="1:4" ht="27.75" customHeight="1">
      <c r="A85" s="7" t="s">
        <v>7797</v>
      </c>
      <c r="B85" s="8" t="s">
        <v>7761</v>
      </c>
      <c r="C85" s="267">
        <v>0.54929929786599996</v>
      </c>
      <c r="D85" s="267">
        <v>4.83961660747</v>
      </c>
    </row>
    <row r="86" spans="1:4" ht="27.75" customHeight="1">
      <c r="A86" s="7" t="s">
        <v>7798</v>
      </c>
      <c r="B86" s="8" t="s">
        <v>7761</v>
      </c>
      <c r="C86" s="267">
        <v>0.66145755263799999</v>
      </c>
      <c r="D86" s="267">
        <v>2.9439304424900001</v>
      </c>
    </row>
    <row r="87" spans="1:4" ht="27.75" customHeight="1">
      <c r="A87" s="7" t="s">
        <v>7799</v>
      </c>
      <c r="B87" s="8" t="s">
        <v>7761</v>
      </c>
      <c r="C87" s="267">
        <v>0.23790108197400001</v>
      </c>
      <c r="D87" s="267">
        <v>1.5264081097400002</v>
      </c>
    </row>
    <row r="88" spans="1:4" ht="27.75" customHeight="1">
      <c r="A88" s="7" t="s">
        <v>7800</v>
      </c>
      <c r="B88" s="8" t="s">
        <v>7761</v>
      </c>
      <c r="C88" s="267">
        <v>0.37140801123900002</v>
      </c>
      <c r="D88" s="267">
        <v>0.32207526619400001</v>
      </c>
    </row>
    <row r="89" spans="1:4" ht="27.75" customHeight="1">
      <c r="A89" s="7" t="s">
        <v>7801</v>
      </c>
      <c r="B89" s="8" t="s">
        <v>7761</v>
      </c>
      <c r="C89" s="267">
        <v>1.5672688378499999E-2</v>
      </c>
      <c r="D89" s="267">
        <v>3.1793304988300002</v>
      </c>
    </row>
    <row r="90" spans="1:4" ht="27.75" customHeight="1">
      <c r="A90" s="7" t="s">
        <v>7802</v>
      </c>
      <c r="B90" s="8" t="s">
        <v>7761</v>
      </c>
      <c r="C90" s="267">
        <v>1.8497176484900002</v>
      </c>
      <c r="D90" s="267">
        <v>9.7017666835200005E-4</v>
      </c>
    </row>
    <row r="91" spans="1:4" ht="27.75" customHeight="1">
      <c r="A91" s="7" t="s">
        <v>7803</v>
      </c>
      <c r="B91" s="8" t="s">
        <v>7761</v>
      </c>
      <c r="C91" s="267">
        <v>1.9970334485300001</v>
      </c>
      <c r="D91" s="267">
        <v>1.9246516822699999</v>
      </c>
    </row>
    <row r="92" spans="1:4" ht="27.75" customHeight="1">
      <c r="A92" s="7" t="s">
        <v>7804</v>
      </c>
      <c r="B92" s="8" t="s">
        <v>7761</v>
      </c>
      <c r="C92" s="267">
        <v>0.52071849251699998</v>
      </c>
      <c r="D92" s="267">
        <v>4.3061012559199998</v>
      </c>
    </row>
    <row r="93" spans="1:4" ht="27.75" customHeight="1">
      <c r="A93" s="7" t="s">
        <v>7805</v>
      </c>
      <c r="B93" s="8" t="s">
        <v>7761</v>
      </c>
      <c r="C93" s="267">
        <v>1.9069238290400001E-2</v>
      </c>
      <c r="D93" s="267">
        <v>2.4998432202499998</v>
      </c>
    </row>
    <row r="94" spans="1:4" ht="27.75" customHeight="1">
      <c r="A94" s="7" t="s">
        <v>7806</v>
      </c>
      <c r="B94" s="8" t="s">
        <v>7761</v>
      </c>
      <c r="C94" s="267">
        <v>0.53953449678799992</v>
      </c>
      <c r="D94" s="267">
        <v>3.46389327728</v>
      </c>
    </row>
    <row r="95" spans="1:4" ht="27.75" customHeight="1">
      <c r="A95" s="7" t="s">
        <v>7807</v>
      </c>
      <c r="B95" s="8" t="s">
        <v>7761</v>
      </c>
      <c r="C95" s="267">
        <v>0.63087172696799998</v>
      </c>
      <c r="D95" s="267">
        <v>1.78410046412</v>
      </c>
    </row>
    <row r="96" spans="1:4" ht="27.75" customHeight="1">
      <c r="A96" s="7" t="s">
        <v>7808</v>
      </c>
      <c r="B96" s="8" t="s">
        <v>7761</v>
      </c>
      <c r="C96" s="267">
        <v>0.31964611296599998</v>
      </c>
      <c r="D96" s="267">
        <v>0.79235585324500002</v>
      </c>
    </row>
    <row r="97" spans="1:4" ht="27.75" customHeight="1">
      <c r="A97" s="7" t="s">
        <v>7809</v>
      </c>
      <c r="B97" s="8" t="s">
        <v>7761</v>
      </c>
      <c r="C97" s="267">
        <v>7.1695446505299992E-2</v>
      </c>
      <c r="D97" s="267">
        <v>0.75137239355300001</v>
      </c>
    </row>
    <row r="98" spans="1:4" ht="27.75" customHeight="1">
      <c r="A98" s="7" t="s">
        <v>7810</v>
      </c>
      <c r="B98" s="8" t="s">
        <v>7761</v>
      </c>
      <c r="C98" s="267">
        <v>0.253732285063</v>
      </c>
      <c r="D98" s="267">
        <v>1.2087047398899999</v>
      </c>
    </row>
    <row r="99" spans="1:4" ht="27.75" customHeight="1">
      <c r="A99" s="7" t="s">
        <v>7811</v>
      </c>
      <c r="B99" s="8" t="s">
        <v>7812</v>
      </c>
      <c r="C99" s="267">
        <v>0.75728041209699992</v>
      </c>
      <c r="D99" s="267">
        <v>4.2463735739499998E-3</v>
      </c>
    </row>
    <row r="100" spans="1:4" ht="27.75" customHeight="1">
      <c r="A100" s="7" t="s">
        <v>7813</v>
      </c>
      <c r="B100" s="8" t="s">
        <v>7812</v>
      </c>
      <c r="C100" s="267">
        <v>3.3901993417399998</v>
      </c>
      <c r="D100" s="267">
        <v>-0.83704344494300009</v>
      </c>
    </row>
    <row r="101" spans="1:4" ht="27.75" customHeight="1">
      <c r="A101" s="7" t="s">
        <v>7814</v>
      </c>
      <c r="B101" s="8" t="s">
        <v>7812</v>
      </c>
      <c r="C101" s="267">
        <v>0</v>
      </c>
      <c r="D101" s="267">
        <v>0</v>
      </c>
    </row>
    <row r="102" spans="1:4" ht="27.75" customHeight="1">
      <c r="A102" s="7" t="s">
        <v>7815</v>
      </c>
      <c r="B102" s="8" t="s">
        <v>7812</v>
      </c>
      <c r="C102" s="267">
        <v>12.6474120327</v>
      </c>
      <c r="D102" s="267">
        <v>0.91968810391900002</v>
      </c>
    </row>
    <row r="103" spans="1:4" ht="27.75" customHeight="1">
      <c r="A103" s="7" t="s">
        <v>7816</v>
      </c>
      <c r="B103" s="8" t="s">
        <v>7812</v>
      </c>
      <c r="C103" s="267">
        <v>0</v>
      </c>
      <c r="D103" s="267">
        <v>0</v>
      </c>
    </row>
    <row r="104" spans="1:4" ht="27.75" customHeight="1">
      <c r="A104" s="7" t="s">
        <v>7817</v>
      </c>
      <c r="B104" s="8" t="s">
        <v>7812</v>
      </c>
      <c r="C104" s="267">
        <v>-0.37169083354900001</v>
      </c>
      <c r="D104" s="267">
        <v>0</v>
      </c>
    </row>
    <row r="105" spans="1:4" ht="27.75" customHeight="1">
      <c r="A105" s="7" t="s">
        <v>7818</v>
      </c>
      <c r="B105" s="8" t="s">
        <v>7812</v>
      </c>
      <c r="C105" s="267">
        <v>1.03660748296</v>
      </c>
      <c r="D105" s="267">
        <v>7.6536954820899998</v>
      </c>
    </row>
    <row r="106" spans="1:4" ht="27.75" customHeight="1">
      <c r="A106" s="7" t="s">
        <v>7819</v>
      </c>
      <c r="B106" s="8" t="s">
        <v>7812</v>
      </c>
      <c r="C106" s="267">
        <v>0</v>
      </c>
      <c r="D106" s="267">
        <v>0</v>
      </c>
    </row>
    <row r="107" spans="1:4" ht="27.75" customHeight="1">
      <c r="A107" s="7" t="s">
        <v>7820</v>
      </c>
      <c r="B107" s="8" t="s">
        <v>7812</v>
      </c>
      <c r="C107" s="267">
        <v>0.36641721849200004</v>
      </c>
      <c r="D107" s="267">
        <v>0.54916748800400006</v>
      </c>
    </row>
    <row r="108" spans="1:4" ht="27.75" customHeight="1">
      <c r="A108" s="7" t="s">
        <v>7821</v>
      </c>
      <c r="B108" s="8" t="s">
        <v>7812</v>
      </c>
      <c r="C108" s="267">
        <v>0</v>
      </c>
      <c r="D108" s="267">
        <v>0</v>
      </c>
    </row>
    <row r="109" spans="1:4" ht="27.75" customHeight="1">
      <c r="A109" s="7" t="s">
        <v>7822</v>
      </c>
      <c r="B109" s="8" t="s">
        <v>7812</v>
      </c>
      <c r="C109" s="267">
        <v>0.68698606698599995</v>
      </c>
      <c r="D109" s="267">
        <v>1.9957283327499999</v>
      </c>
    </row>
    <row r="110" spans="1:4" ht="27.75" customHeight="1">
      <c r="A110" s="7" t="s">
        <v>7823</v>
      </c>
      <c r="B110" s="8" t="s">
        <v>7812</v>
      </c>
      <c r="C110" s="267">
        <v>0.86156118641000001</v>
      </c>
      <c r="D110" s="267">
        <v>5.1804212003199996</v>
      </c>
    </row>
    <row r="111" spans="1:4" ht="27.75" customHeight="1">
      <c r="A111" s="7" t="s">
        <v>7824</v>
      </c>
      <c r="B111" s="8" t="s">
        <v>7825</v>
      </c>
      <c r="C111" s="267">
        <v>0.36170932135</v>
      </c>
      <c r="D111" s="267">
        <v>0.69750356997999996</v>
      </c>
    </row>
    <row r="112" spans="1:4" ht="27.75" customHeight="1">
      <c r="A112" s="7" t="s">
        <v>7826</v>
      </c>
      <c r="B112" s="8" t="s">
        <v>7825</v>
      </c>
      <c r="C112" s="267">
        <v>2.8387594463599997</v>
      </c>
      <c r="D112" s="267">
        <v>0.51231875285299999</v>
      </c>
    </row>
    <row r="113" spans="1:4" ht="27.75" customHeight="1">
      <c r="A113" s="7" t="s">
        <v>7827</v>
      </c>
      <c r="B113" s="8" t="s">
        <v>7825</v>
      </c>
      <c r="C113" s="267">
        <v>8.8725796461699993E-2</v>
      </c>
      <c r="D113" s="267">
        <v>1.1687322573900001</v>
      </c>
    </row>
    <row r="114" spans="1:4" ht="27.75" customHeight="1">
      <c r="A114" s="7" t="s">
        <v>7828</v>
      </c>
      <c r="B114" s="8" t="s">
        <v>7825</v>
      </c>
      <c r="C114" s="267">
        <v>2.3322506625300004</v>
      </c>
      <c r="D114" s="267">
        <v>2.6319250855999998</v>
      </c>
    </row>
    <row r="115" spans="1:4" ht="27.75" customHeight="1">
      <c r="A115" s="7" t="s">
        <v>7829</v>
      </c>
      <c r="B115" s="8" t="s">
        <v>7825</v>
      </c>
      <c r="C115" s="267">
        <v>3.0233233905199999</v>
      </c>
      <c r="D115" s="267">
        <v>0.7659350467210001</v>
      </c>
    </row>
    <row r="116" spans="1:4" ht="27.75" customHeight="1">
      <c r="A116" s="7" t="s">
        <v>7830</v>
      </c>
      <c r="B116" s="8" t="s">
        <v>7825</v>
      </c>
      <c r="C116" s="267">
        <v>1.75310978274</v>
      </c>
      <c r="D116" s="267">
        <v>1.4079424448300002</v>
      </c>
    </row>
    <row r="117" spans="1:4" ht="27.75" customHeight="1">
      <c r="A117" s="7" t="s">
        <v>7831</v>
      </c>
      <c r="B117" s="8" t="s">
        <v>7825</v>
      </c>
      <c r="C117" s="267">
        <v>2.32842225542</v>
      </c>
      <c r="D117" s="267">
        <v>3.1689919021300001</v>
      </c>
    </row>
    <row r="118" spans="1:4" ht="27.75" customHeight="1">
      <c r="A118" s="7" t="s">
        <v>7832</v>
      </c>
      <c r="B118" s="8" t="s">
        <v>7825</v>
      </c>
      <c r="C118" s="267">
        <v>4.8344218581000001E-3</v>
      </c>
      <c r="D118" s="267">
        <v>2.4651575595999997</v>
      </c>
    </row>
    <row r="119" spans="1:4" ht="27.75" customHeight="1">
      <c r="A119" s="7" t="s">
        <v>7833</v>
      </c>
      <c r="B119" s="8" t="s">
        <v>7825</v>
      </c>
      <c r="C119" s="267">
        <v>0.17053643226000001</v>
      </c>
      <c r="D119" s="267">
        <v>1.3661249472199999</v>
      </c>
    </row>
    <row r="120" spans="1:4" ht="27.75" customHeight="1">
      <c r="A120" s="7" t="s">
        <v>7834</v>
      </c>
      <c r="B120" s="8" t="s">
        <v>7825</v>
      </c>
      <c r="C120" s="267">
        <v>0.68587552943300001</v>
      </c>
      <c r="D120" s="267">
        <v>2.6763164379999997</v>
      </c>
    </row>
    <row r="121" spans="1:4" ht="27.75" customHeight="1">
      <c r="A121" s="7" t="s">
        <v>7835</v>
      </c>
      <c r="B121" s="8" t="s">
        <v>7825</v>
      </c>
      <c r="C121" s="267">
        <v>0.38249706099000003</v>
      </c>
      <c r="D121" s="267">
        <v>1.36069194569</v>
      </c>
    </row>
    <row r="122" spans="1:4" ht="27.75" customHeight="1">
      <c r="A122" s="7" t="s">
        <v>7836</v>
      </c>
      <c r="B122" s="8" t="s">
        <v>7825</v>
      </c>
      <c r="C122" s="267">
        <v>-3.4798743320300002E-4</v>
      </c>
      <c r="D122" s="267">
        <v>0.517944502887</v>
      </c>
    </row>
    <row r="123" spans="1:4" ht="27.75" customHeight="1">
      <c r="A123" s="7" t="s">
        <v>7837</v>
      </c>
      <c r="B123" s="8" t="s">
        <v>7825</v>
      </c>
      <c r="C123" s="267">
        <v>0.18927981242800002</v>
      </c>
      <c r="D123" s="267">
        <v>7.9733065317999996</v>
      </c>
    </row>
    <row r="124" spans="1:4" ht="27.75" customHeight="1">
      <c r="A124" s="7" t="s">
        <v>7838</v>
      </c>
      <c r="B124" s="8" t="s">
        <v>7825</v>
      </c>
      <c r="C124" s="267">
        <v>0.352932296433</v>
      </c>
      <c r="D124" s="267">
        <v>2.3342836258299999</v>
      </c>
    </row>
    <row r="125" spans="1:4" ht="27.75" customHeight="1">
      <c r="A125" s="7" t="s">
        <v>7839</v>
      </c>
      <c r="B125" s="8" t="s">
        <v>7825</v>
      </c>
      <c r="C125" s="267">
        <v>0.26741437760800002</v>
      </c>
      <c r="D125" s="267">
        <v>5.7910987700100005</v>
      </c>
    </row>
    <row r="126" spans="1:4" ht="27.75" customHeight="1">
      <c r="A126" s="7" t="s">
        <v>7840</v>
      </c>
      <c r="B126" s="8" t="s">
        <v>7825</v>
      </c>
      <c r="C126" s="267">
        <v>0.34808854196700001</v>
      </c>
      <c r="D126" s="267">
        <v>3.6682102189700001</v>
      </c>
    </row>
    <row r="127" spans="1:4" ht="27.75" customHeight="1">
      <c r="A127" s="7" t="s">
        <v>7841</v>
      </c>
      <c r="B127" s="8" t="s">
        <v>7825</v>
      </c>
      <c r="C127" s="267">
        <v>4.6465816222599994E-2</v>
      </c>
      <c r="D127" s="267">
        <v>1.2547755645000001</v>
      </c>
    </row>
    <row r="128" spans="1:4" ht="27.75" customHeight="1">
      <c r="A128" s="7" t="s">
        <v>7842</v>
      </c>
      <c r="B128" s="8" t="s">
        <v>7825</v>
      </c>
      <c r="C128" s="267">
        <v>0.21976029216599999</v>
      </c>
      <c r="D128" s="267">
        <v>4.6663122056599997</v>
      </c>
    </row>
    <row r="129" spans="1:4" ht="27.75" customHeight="1">
      <c r="A129" s="7" t="s">
        <v>7843</v>
      </c>
      <c r="B129" s="8" t="s">
        <v>7825</v>
      </c>
      <c r="C129" s="267">
        <v>3.9149605558</v>
      </c>
      <c r="D129" s="267">
        <v>1.36328286342</v>
      </c>
    </row>
    <row r="130" spans="1:4" ht="27.75" customHeight="1">
      <c r="A130" s="7" t="s">
        <v>7844</v>
      </c>
      <c r="B130" s="8" t="s">
        <v>7825</v>
      </c>
      <c r="C130" s="267">
        <v>0.61552382586099996</v>
      </c>
      <c r="D130" s="267">
        <v>2.1726138862700002</v>
      </c>
    </row>
    <row r="131" spans="1:4" ht="27.75" customHeight="1">
      <c r="A131" s="7" t="s">
        <v>7845</v>
      </c>
      <c r="B131" s="8" t="s">
        <v>7825</v>
      </c>
      <c r="C131" s="267">
        <v>0.71340623902400002</v>
      </c>
      <c r="D131" s="267">
        <v>1.62534069544</v>
      </c>
    </row>
    <row r="132" spans="1:4" ht="27.75" customHeight="1">
      <c r="A132" s="7" t="s">
        <v>7846</v>
      </c>
      <c r="B132" s="8" t="s">
        <v>7825</v>
      </c>
      <c r="C132" s="267">
        <v>0.37322084896899999</v>
      </c>
      <c r="D132" s="267">
        <v>0.67597899040000009</v>
      </c>
    </row>
    <row r="133" spans="1:4" ht="27.75" customHeight="1">
      <c r="A133" s="7" t="s">
        <v>7847</v>
      </c>
      <c r="B133" s="8" t="s">
        <v>7825</v>
      </c>
      <c r="C133" s="267">
        <v>1.64825984647</v>
      </c>
      <c r="D133" s="267">
        <v>2.7723887791099999</v>
      </c>
    </row>
    <row r="134" spans="1:4" ht="27.75" customHeight="1">
      <c r="A134" s="7" t="s">
        <v>7848</v>
      </c>
      <c r="B134" s="8" t="s">
        <v>7825</v>
      </c>
      <c r="C134" s="267">
        <v>0.32584493794399999</v>
      </c>
      <c r="D134" s="267">
        <v>0.727605083865</v>
      </c>
    </row>
    <row r="135" spans="1:4" ht="27.75" customHeight="1">
      <c r="A135" s="7" t="s">
        <v>7849</v>
      </c>
      <c r="B135" s="8" t="s">
        <v>7825</v>
      </c>
      <c r="C135" s="267">
        <v>0.69253082219600004</v>
      </c>
      <c r="D135" s="267">
        <v>3.2991917483900002</v>
      </c>
    </row>
    <row r="136" spans="1:4" ht="27.75" customHeight="1">
      <c r="A136" s="7" t="s">
        <v>7850</v>
      </c>
      <c r="B136" s="8" t="s">
        <v>7825</v>
      </c>
      <c r="C136" s="267">
        <v>0.19711269171999998</v>
      </c>
      <c r="D136" s="267">
        <v>8.02842266667</v>
      </c>
    </row>
    <row r="137" spans="1:4" ht="27.75" customHeight="1">
      <c r="A137" s="7" t="s">
        <v>7851</v>
      </c>
      <c r="B137" s="8" t="s">
        <v>7825</v>
      </c>
      <c r="C137" s="267">
        <v>9.1122382559699996E-2</v>
      </c>
      <c r="D137" s="267">
        <v>2.0589663265700002</v>
      </c>
    </row>
    <row r="138" spans="1:4" ht="27.75" customHeight="1">
      <c r="A138" s="7" t="s">
        <v>7852</v>
      </c>
      <c r="B138" s="8" t="s">
        <v>7825</v>
      </c>
      <c r="C138" s="267">
        <v>0.39909234918300002</v>
      </c>
      <c r="D138" s="267">
        <v>1.77909828082</v>
      </c>
    </row>
    <row r="139" spans="1:4" ht="27.75" customHeight="1">
      <c r="A139" s="7" t="s">
        <v>7853</v>
      </c>
      <c r="B139" s="8" t="s">
        <v>7825</v>
      </c>
      <c r="C139" s="267">
        <v>0.86736152800400002</v>
      </c>
      <c r="D139" s="267">
        <v>0.75541401299799993</v>
      </c>
    </row>
    <row r="140" spans="1:4" ht="27.75" customHeight="1">
      <c r="A140" s="7" t="s">
        <v>7854</v>
      </c>
      <c r="B140" s="8" t="s">
        <v>7825</v>
      </c>
      <c r="C140" s="267">
        <v>0.123917877345</v>
      </c>
      <c r="D140" s="267">
        <v>3.4212620618300003</v>
      </c>
    </row>
    <row r="141" spans="1:4" ht="27.75" customHeight="1">
      <c r="A141" s="7" t="s">
        <v>7855</v>
      </c>
      <c r="B141" s="8" t="s">
        <v>7825</v>
      </c>
      <c r="C141" s="267">
        <v>0.217912152448</v>
      </c>
      <c r="D141" s="267">
        <v>0.384204778277</v>
      </c>
    </row>
    <row r="142" spans="1:4" ht="27.75" customHeight="1">
      <c r="A142" s="7" t="s">
        <v>7856</v>
      </c>
      <c r="B142" s="8" t="s">
        <v>7825</v>
      </c>
      <c r="C142" s="267">
        <v>-6.1572152959800007E-3</v>
      </c>
      <c r="D142" s="267">
        <v>4.1966355502599999</v>
      </c>
    </row>
    <row r="143" spans="1:4" ht="27.75" customHeight="1">
      <c r="A143" s="7" t="s">
        <v>7857</v>
      </c>
      <c r="B143" s="8" t="s">
        <v>7858</v>
      </c>
      <c r="C143" s="267">
        <v>0</v>
      </c>
      <c r="D143" s="267">
        <v>0</v>
      </c>
    </row>
    <row r="144" spans="1:4" ht="27.75" customHeight="1">
      <c r="A144" s="7" t="s">
        <v>7859</v>
      </c>
      <c r="B144" s="8" t="s">
        <v>7858</v>
      </c>
      <c r="C144" s="267">
        <v>0</v>
      </c>
      <c r="D144" s="267">
        <v>0</v>
      </c>
    </row>
    <row r="145" spans="1:4" ht="27.75" customHeight="1">
      <c r="A145" s="7" t="s">
        <v>7860</v>
      </c>
      <c r="B145" s="8" t="s">
        <v>7858</v>
      </c>
      <c r="C145" s="267">
        <v>0</v>
      </c>
      <c r="D145" s="267">
        <v>0</v>
      </c>
    </row>
    <row r="146" spans="1:4" ht="27.75" customHeight="1">
      <c r="A146" s="7" t="s">
        <v>7861</v>
      </c>
      <c r="B146" s="8" t="s">
        <v>7858</v>
      </c>
      <c r="C146" s="267">
        <v>0</v>
      </c>
      <c r="D146" s="267">
        <v>0</v>
      </c>
    </row>
    <row r="147" spans="1:4" ht="27.75" customHeight="1">
      <c r="A147" s="7" t="s">
        <v>7862</v>
      </c>
      <c r="B147" s="8" t="s">
        <v>7858</v>
      </c>
      <c r="C147" s="267">
        <v>0.19799816452400001</v>
      </c>
      <c r="D147" s="267">
        <v>0</v>
      </c>
    </row>
    <row r="148" spans="1:4" ht="27.75" customHeight="1">
      <c r="A148" s="7" t="s">
        <v>7863</v>
      </c>
      <c r="B148" s="8" t="s">
        <v>7858</v>
      </c>
      <c r="C148" s="267">
        <v>0.57393296740899991</v>
      </c>
      <c r="D148" s="267">
        <v>8.5072643632599996E-4</v>
      </c>
    </row>
    <row r="149" spans="1:4" ht="27.75" customHeight="1">
      <c r="A149" s="7" t="s">
        <v>7864</v>
      </c>
      <c r="B149" s="8" t="s">
        <v>7858</v>
      </c>
      <c r="C149" s="267">
        <v>0.60851977157000003</v>
      </c>
      <c r="D149" s="267">
        <v>6.6341857642899999E-6</v>
      </c>
    </row>
    <row r="150" spans="1:4" ht="27.75" customHeight="1">
      <c r="A150" s="7" t="s">
        <v>7865</v>
      </c>
      <c r="B150" s="8" t="s">
        <v>7858</v>
      </c>
      <c r="C150" s="267">
        <v>1.3524026757300001</v>
      </c>
      <c r="D150" s="267">
        <v>0.205419837065</v>
      </c>
    </row>
    <row r="151" spans="1:4" ht="27.75" customHeight="1">
      <c r="A151" s="7" t="s">
        <v>7866</v>
      </c>
      <c r="B151" s="8" t="s">
        <v>7858</v>
      </c>
      <c r="C151" s="267">
        <v>2.2272549703800002</v>
      </c>
      <c r="D151" s="267">
        <v>4.4564610905000003E-2</v>
      </c>
    </row>
    <row r="152" spans="1:4" ht="27.75" customHeight="1">
      <c r="A152" s="7" t="s">
        <v>7867</v>
      </c>
      <c r="B152" s="8" t="s">
        <v>7858</v>
      </c>
      <c r="C152" s="267">
        <v>1.3924938386599999</v>
      </c>
      <c r="D152" s="267">
        <v>0</v>
      </c>
    </row>
    <row r="153" spans="1:4" ht="27.75" customHeight="1">
      <c r="A153" s="7" t="s">
        <v>7868</v>
      </c>
      <c r="B153" s="8" t="s">
        <v>7858</v>
      </c>
      <c r="C153" s="267">
        <v>0.120931178909</v>
      </c>
      <c r="D153" s="267">
        <v>4.2501716777</v>
      </c>
    </row>
    <row r="154" spans="1:4" ht="27.75" customHeight="1">
      <c r="A154" s="7" t="s">
        <v>7869</v>
      </c>
      <c r="B154" s="8" t="s">
        <v>7858</v>
      </c>
      <c r="C154" s="267">
        <v>8.0277269339400006E-3</v>
      </c>
      <c r="D154" s="267">
        <v>0</v>
      </c>
    </row>
    <row r="155" spans="1:4" ht="27.75" customHeight="1">
      <c r="A155" s="7" t="s">
        <v>7870</v>
      </c>
      <c r="B155" s="8" t="s">
        <v>7858</v>
      </c>
      <c r="C155" s="267">
        <v>0</v>
      </c>
      <c r="D155" s="267">
        <v>0</v>
      </c>
    </row>
    <row r="156" spans="1:4" ht="27.75" customHeight="1">
      <c r="A156" s="7" t="s">
        <v>7871</v>
      </c>
      <c r="B156" s="8" t="s">
        <v>7858</v>
      </c>
      <c r="C156" s="267">
        <v>1.3015181210600002</v>
      </c>
      <c r="D156" s="267">
        <v>3.7662472873400001</v>
      </c>
    </row>
    <row r="157" spans="1:4" ht="27.75" customHeight="1">
      <c r="A157" s="7" t="s">
        <v>7872</v>
      </c>
      <c r="B157" s="8" t="s">
        <v>7858</v>
      </c>
      <c r="C157" s="267">
        <v>1.05813239895</v>
      </c>
      <c r="D157" s="267">
        <v>0.13594884785799999</v>
      </c>
    </row>
    <row r="158" spans="1:4" ht="27.75" customHeight="1">
      <c r="A158" s="7" t="s">
        <v>7873</v>
      </c>
      <c r="B158" s="8" t="s">
        <v>7858</v>
      </c>
      <c r="C158" s="267">
        <v>1.9514325954799998</v>
      </c>
      <c r="D158" s="267">
        <v>4.2945416933899994</v>
      </c>
    </row>
    <row r="159" spans="1:4" ht="27.75" customHeight="1">
      <c r="A159" s="7" t="s">
        <v>7874</v>
      </c>
      <c r="B159" s="8" t="s">
        <v>7858</v>
      </c>
      <c r="C159" s="267">
        <v>1.2031235357599999E-2</v>
      </c>
      <c r="D159" s="267">
        <v>0</v>
      </c>
    </row>
    <row r="160" spans="1:4" ht="27.75" customHeight="1">
      <c r="A160" s="7" t="s">
        <v>7875</v>
      </c>
      <c r="B160" s="8" t="s">
        <v>7858</v>
      </c>
      <c r="C160" s="267">
        <v>0.52748496277199997</v>
      </c>
      <c r="D160" s="267">
        <v>3.9497511262500002</v>
      </c>
    </row>
    <row r="161" spans="1:4" ht="27.75" customHeight="1">
      <c r="A161" s="7" t="s">
        <v>7876</v>
      </c>
      <c r="B161" s="8" t="s">
        <v>7858</v>
      </c>
      <c r="C161" s="267">
        <v>2.9837305141199999</v>
      </c>
      <c r="D161" s="267">
        <v>3.6984788073499999</v>
      </c>
    </row>
    <row r="162" spans="1:4" ht="27.75" customHeight="1">
      <c r="A162" s="7" t="s">
        <v>7877</v>
      </c>
      <c r="B162" s="8" t="s">
        <v>7878</v>
      </c>
      <c r="C162" s="267">
        <v>0</v>
      </c>
      <c r="D162" s="267">
        <v>0</v>
      </c>
    </row>
    <row r="163" spans="1:4" ht="27.75" customHeight="1">
      <c r="A163" s="7" t="s">
        <v>7879</v>
      </c>
      <c r="B163" s="8" t="s">
        <v>7878</v>
      </c>
      <c r="C163" s="267">
        <v>1.2057397453799998</v>
      </c>
      <c r="D163" s="267">
        <v>2.0224724376199998</v>
      </c>
    </row>
    <row r="164" spans="1:4" ht="27.75" customHeight="1">
      <c r="A164" s="7" t="s">
        <v>7880</v>
      </c>
      <c r="B164" s="8" t="s">
        <v>7878</v>
      </c>
      <c r="C164" s="267">
        <v>0</v>
      </c>
      <c r="D164" s="267">
        <v>6.1399426429400002E-2</v>
      </c>
    </row>
    <row r="165" spans="1:4" ht="27.75" customHeight="1">
      <c r="A165" s="7" t="s">
        <v>7881</v>
      </c>
      <c r="B165" s="8" t="s">
        <v>7878</v>
      </c>
      <c r="C165" s="267">
        <v>0</v>
      </c>
      <c r="D165" s="267">
        <v>0.12908974149299998</v>
      </c>
    </row>
    <row r="166" spans="1:4" ht="27.75" customHeight="1">
      <c r="A166" s="7" t="s">
        <v>7882</v>
      </c>
      <c r="B166" s="8" t="s">
        <v>7878</v>
      </c>
      <c r="C166" s="267">
        <v>0</v>
      </c>
      <c r="D166" s="267">
        <v>0</v>
      </c>
    </row>
    <row r="167" spans="1:4" ht="27.75" customHeight="1">
      <c r="A167" s="7" t="s">
        <v>7883</v>
      </c>
      <c r="B167" s="8" t="s">
        <v>7878</v>
      </c>
      <c r="C167" s="267">
        <v>0</v>
      </c>
      <c r="D167" s="267">
        <v>0</v>
      </c>
    </row>
    <row r="168" spans="1:4" ht="27.75" customHeight="1">
      <c r="A168" s="7" t="s">
        <v>7884</v>
      </c>
      <c r="B168" s="8" t="s">
        <v>7878</v>
      </c>
      <c r="C168" s="267">
        <v>0.43317419955300002</v>
      </c>
      <c r="D168" s="267">
        <v>5.1721062482999999E-2</v>
      </c>
    </row>
    <row r="169" spans="1:4" ht="27.75" customHeight="1">
      <c r="A169" s="7" t="s">
        <v>7885</v>
      </c>
      <c r="B169" s="8" t="s">
        <v>7878</v>
      </c>
      <c r="C169" s="267">
        <v>0.77524219055999999</v>
      </c>
      <c r="D169" s="267">
        <v>5.6553946289700001E-2</v>
      </c>
    </row>
    <row r="170" spans="1:4" ht="27.75" customHeight="1">
      <c r="A170" s="7" t="s">
        <v>7886</v>
      </c>
      <c r="B170" s="8" t="s">
        <v>7878</v>
      </c>
      <c r="C170" s="267">
        <v>0</v>
      </c>
      <c r="D170" s="267">
        <v>1.3159291687600001</v>
      </c>
    </row>
    <row r="171" spans="1:4" ht="27.75" customHeight="1">
      <c r="A171" s="7" t="s">
        <v>7887</v>
      </c>
      <c r="B171" s="8" t="s">
        <v>7878</v>
      </c>
      <c r="C171" s="267">
        <v>1.6429765192100001</v>
      </c>
      <c r="D171" s="267">
        <v>7.1932693734100006</v>
      </c>
    </row>
    <row r="172" spans="1:4" ht="27.75" customHeight="1">
      <c r="A172" s="7" t="s">
        <v>7888</v>
      </c>
      <c r="B172" s="8" t="s">
        <v>7878</v>
      </c>
      <c r="C172" s="267">
        <v>0.49211371187700004</v>
      </c>
      <c r="D172" s="267">
        <v>2.2627597668699999</v>
      </c>
    </row>
    <row r="173" spans="1:4" ht="27.75" customHeight="1">
      <c r="A173" s="7" t="s">
        <v>7889</v>
      </c>
      <c r="B173" s="8" t="s">
        <v>7878</v>
      </c>
      <c r="C173" s="267">
        <v>1.1820212884200001</v>
      </c>
      <c r="D173" s="267">
        <v>0.9266266161129999</v>
      </c>
    </row>
    <row r="174" spans="1:4" ht="27.75" customHeight="1">
      <c r="A174" s="7" t="s">
        <v>7890</v>
      </c>
      <c r="B174" s="8" t="s">
        <v>7878</v>
      </c>
      <c r="C174" s="267">
        <v>0</v>
      </c>
      <c r="D174" s="267">
        <v>0</v>
      </c>
    </row>
    <row r="175" spans="1:4" ht="27.75" customHeight="1">
      <c r="A175" s="7" t="s">
        <v>7891</v>
      </c>
      <c r="B175" s="8" t="s">
        <v>7878</v>
      </c>
      <c r="C175" s="267">
        <v>0.26554880363099997</v>
      </c>
      <c r="D175" s="267">
        <v>4.3916736699599994</v>
      </c>
    </row>
    <row r="176" spans="1:4" ht="27.75" customHeight="1">
      <c r="A176" s="7" t="s">
        <v>7892</v>
      </c>
      <c r="B176" s="8" t="s">
        <v>7878</v>
      </c>
      <c r="C176" s="267">
        <v>0.14716871467499998</v>
      </c>
      <c r="D176" s="267">
        <v>3.2415544756600001</v>
      </c>
    </row>
    <row r="177" spans="1:4" ht="27.75" customHeight="1">
      <c r="A177" s="7" t="s">
        <v>7893</v>
      </c>
      <c r="B177" s="8" t="s">
        <v>7878</v>
      </c>
      <c r="C177" s="267">
        <v>1.7232406968600001E-2</v>
      </c>
      <c r="D177" s="267">
        <v>4.2468649952500002</v>
      </c>
    </row>
    <row r="178" spans="1:4" ht="27.75" customHeight="1">
      <c r="A178" s="7" t="s">
        <v>7894</v>
      </c>
      <c r="B178" s="8" t="s">
        <v>7878</v>
      </c>
      <c r="C178" s="267">
        <v>0.38581687934199999</v>
      </c>
      <c r="D178" s="267">
        <v>7.5148949847900006</v>
      </c>
    </row>
    <row r="179" spans="1:4" ht="27.75" customHeight="1">
      <c r="A179" s="7" t="s">
        <v>7895</v>
      </c>
      <c r="B179" s="8" t="s">
        <v>7878</v>
      </c>
      <c r="C179" s="267">
        <v>0.838162510079</v>
      </c>
      <c r="D179" s="267">
        <v>1.1300749997299999</v>
      </c>
    </row>
    <row r="180" spans="1:4" ht="27.75" customHeight="1">
      <c r="A180" s="7" t="s">
        <v>7896</v>
      </c>
      <c r="B180" s="8" t="s">
        <v>7878</v>
      </c>
      <c r="C180" s="267">
        <v>0.37883812450900001</v>
      </c>
      <c r="D180" s="267">
        <v>1.78020150291</v>
      </c>
    </row>
    <row r="181" spans="1:4" ht="27.75" customHeight="1">
      <c r="A181" s="7" t="s">
        <v>7897</v>
      </c>
      <c r="B181" s="8" t="s">
        <v>7878</v>
      </c>
      <c r="C181" s="267">
        <v>2.1618777272400001E-2</v>
      </c>
      <c r="D181" s="267">
        <v>0.383693646685</v>
      </c>
    </row>
    <row r="182" spans="1:4" ht="27.75" customHeight="1">
      <c r="A182" s="7" t="s">
        <v>7898</v>
      </c>
      <c r="B182" s="8" t="s">
        <v>7878</v>
      </c>
      <c r="C182" s="267">
        <v>0</v>
      </c>
      <c r="D182" s="267">
        <v>0.30888667372899997</v>
      </c>
    </row>
    <row r="183" spans="1:4" ht="27.75" customHeight="1">
      <c r="A183" s="7" t="s">
        <v>7899</v>
      </c>
      <c r="B183" s="8" t="s">
        <v>7878</v>
      </c>
      <c r="C183" s="267">
        <v>0</v>
      </c>
      <c r="D183" s="267">
        <v>0.30656704039999999</v>
      </c>
    </row>
    <row r="184" spans="1:4" ht="27.75" customHeight="1">
      <c r="A184" s="7" t="s">
        <v>7900</v>
      </c>
      <c r="B184" s="8" t="s">
        <v>7878</v>
      </c>
      <c r="C184" s="267">
        <v>0.71180820498399999</v>
      </c>
      <c r="D184" s="267">
        <v>3.54185749547</v>
      </c>
    </row>
    <row r="185" spans="1:4" ht="27.75" customHeight="1">
      <c r="A185" s="7" t="s">
        <v>7901</v>
      </c>
      <c r="B185" s="8" t="s">
        <v>7878</v>
      </c>
      <c r="C185" s="267">
        <v>0.69911608174200002</v>
      </c>
      <c r="D185" s="267">
        <v>1.9404313604199999</v>
      </c>
    </row>
    <row r="186" spans="1:4" ht="27.75" customHeight="1">
      <c r="A186" s="7" t="s">
        <v>7902</v>
      </c>
      <c r="B186" s="8" t="s">
        <v>7878</v>
      </c>
      <c r="C186" s="267">
        <v>0.406240467858</v>
      </c>
      <c r="D186" s="267">
        <v>1.4829055817000001</v>
      </c>
    </row>
    <row r="187" spans="1:4" ht="27.75" customHeight="1">
      <c r="A187" s="7" t="s">
        <v>7903</v>
      </c>
      <c r="B187" s="8" t="s">
        <v>7878</v>
      </c>
      <c r="C187" s="267">
        <v>0.29333854657299996</v>
      </c>
      <c r="D187" s="267">
        <v>0.95485833508200002</v>
      </c>
    </row>
    <row r="188" spans="1:4" ht="27.75" customHeight="1">
      <c r="A188" s="7" t="s">
        <v>7904</v>
      </c>
      <c r="B188" s="8" t="s">
        <v>7878</v>
      </c>
      <c r="C188" s="267">
        <v>0.472545835744</v>
      </c>
      <c r="D188" s="267">
        <v>4.32913290736</v>
      </c>
    </row>
    <row r="189" spans="1:4" ht="27.75" customHeight="1">
      <c r="A189" s="7" t="s">
        <v>7905</v>
      </c>
      <c r="B189" s="8" t="s">
        <v>7878</v>
      </c>
      <c r="C189" s="267">
        <v>0.14107918136699998</v>
      </c>
      <c r="D189" s="267">
        <v>1.4338135832800001</v>
      </c>
    </row>
    <row r="190" spans="1:4" ht="27.75" customHeight="1">
      <c r="A190" s="7" t="s">
        <v>7906</v>
      </c>
      <c r="B190" s="8" t="s">
        <v>7878</v>
      </c>
      <c r="C190" s="267">
        <v>5.9879629261399996E-2</v>
      </c>
      <c r="D190" s="267">
        <v>0.609350171336</v>
      </c>
    </row>
    <row r="191" spans="1:4" ht="27.75" customHeight="1">
      <c r="A191" s="7" t="s">
        <v>7907</v>
      </c>
      <c r="B191" s="8" t="s">
        <v>7878</v>
      </c>
      <c r="C191" s="267">
        <v>0.577302801255</v>
      </c>
      <c r="D191" s="267">
        <v>2.98726247456</v>
      </c>
    </row>
    <row r="192" spans="1:4" ht="27.75" customHeight="1">
      <c r="A192" s="7" t="s">
        <v>7908</v>
      </c>
      <c r="B192" s="8" t="s">
        <v>7878</v>
      </c>
      <c r="C192" s="267">
        <v>1.3691141085999999E-2</v>
      </c>
      <c r="D192" s="267">
        <v>2.66038096133</v>
      </c>
    </row>
    <row r="193" spans="1:4" ht="27.75" customHeight="1">
      <c r="A193" s="7" t="s">
        <v>7909</v>
      </c>
      <c r="B193" s="8" t="s">
        <v>7878</v>
      </c>
      <c r="C193" s="267">
        <v>0.95077360977599989</v>
      </c>
      <c r="D193" s="267">
        <v>1.6671017390899998</v>
      </c>
    </row>
    <row r="194" spans="1:4" ht="27.75" customHeight="1">
      <c r="A194" s="7" t="s">
        <v>7910</v>
      </c>
      <c r="B194" s="8" t="s">
        <v>7878</v>
      </c>
      <c r="C194" s="267">
        <v>0.79978295867899996</v>
      </c>
      <c r="D194" s="267">
        <v>2.3596186971500002</v>
      </c>
    </row>
    <row r="195" spans="1:4" ht="27.75" customHeight="1">
      <c r="A195" s="7" t="s">
        <v>7911</v>
      </c>
      <c r="B195" s="8" t="s">
        <v>7912</v>
      </c>
      <c r="C195" s="267">
        <v>0</v>
      </c>
      <c r="D195" s="267">
        <v>0</v>
      </c>
    </row>
    <row r="196" spans="1:4" ht="27.75" customHeight="1">
      <c r="A196" s="7" t="s">
        <v>7913</v>
      </c>
      <c r="B196" s="8" t="s">
        <v>7912</v>
      </c>
      <c r="C196" s="267">
        <v>1.9003285388299999E-3</v>
      </c>
      <c r="D196" s="267">
        <v>3.5335037152000003E-3</v>
      </c>
    </row>
    <row r="197" spans="1:4" ht="27.75" customHeight="1">
      <c r="A197" s="7" t="s">
        <v>7914</v>
      </c>
      <c r="B197" s="8" t="s">
        <v>7912</v>
      </c>
      <c r="C197" s="267">
        <v>0</v>
      </c>
      <c r="D197" s="267">
        <v>0</v>
      </c>
    </row>
    <row r="198" spans="1:4" ht="27.75" customHeight="1">
      <c r="A198" s="7" t="s">
        <v>7915</v>
      </c>
      <c r="B198" s="8" t="s">
        <v>7912</v>
      </c>
      <c r="C198" s="267">
        <v>4.7488262092900003E-2</v>
      </c>
      <c r="D198" s="267">
        <v>1.18580333125E-2</v>
      </c>
    </row>
    <row r="199" spans="1:4" ht="27.75" customHeight="1">
      <c r="A199" s="7" t="s">
        <v>7916</v>
      </c>
      <c r="B199" s="8" t="s">
        <v>7912</v>
      </c>
      <c r="C199" s="267">
        <v>0</v>
      </c>
      <c r="D199" s="267">
        <v>0</v>
      </c>
    </row>
    <row r="200" spans="1:4" ht="27.75" customHeight="1">
      <c r="A200" s="7" t="s">
        <v>7917</v>
      </c>
      <c r="B200" s="8" t="s">
        <v>7912</v>
      </c>
      <c r="C200" s="267">
        <v>1.57790558437E-3</v>
      </c>
      <c r="D200" s="267">
        <v>1.05513264322E-4</v>
      </c>
    </row>
    <row r="201" spans="1:4" ht="27.75" customHeight="1">
      <c r="A201" s="7" t="s">
        <v>7918</v>
      </c>
      <c r="B201" s="8" t="s">
        <v>7912</v>
      </c>
      <c r="C201" s="267">
        <v>0.106790428264</v>
      </c>
      <c r="D201" s="267">
        <v>0.113689400045</v>
      </c>
    </row>
    <row r="202" spans="1:4" ht="27.75" customHeight="1">
      <c r="A202" s="7" t="s">
        <v>7919</v>
      </c>
      <c r="B202" s="8" t="s">
        <v>7912</v>
      </c>
      <c r="C202" s="267">
        <v>2.2472874337199999</v>
      </c>
      <c r="D202" s="267">
        <v>0.20666780171600002</v>
      </c>
    </row>
    <row r="203" spans="1:4" ht="27.75" customHeight="1">
      <c r="A203" s="7" t="s">
        <v>7920</v>
      </c>
      <c r="B203" s="8" t="s">
        <v>7912</v>
      </c>
      <c r="C203" s="267">
        <v>0.33558318766799999</v>
      </c>
      <c r="D203" s="267">
        <v>0.40971928665000001</v>
      </c>
    </row>
    <row r="204" spans="1:4" ht="27.75" customHeight="1">
      <c r="A204" s="7" t="s">
        <v>7921</v>
      </c>
      <c r="B204" s="8" t="s">
        <v>7912</v>
      </c>
      <c r="C204" s="267">
        <v>1.1460872905999999E-3</v>
      </c>
      <c r="D204" s="267">
        <v>0.14681402201399998</v>
      </c>
    </row>
    <row r="205" spans="1:4" ht="27.75" customHeight="1">
      <c r="A205" s="7" t="s">
        <v>7922</v>
      </c>
      <c r="B205" s="8" t="s">
        <v>7912</v>
      </c>
      <c r="C205" s="267">
        <v>9.7233143967800001E-2</v>
      </c>
      <c r="D205" s="267">
        <v>0.258963749129</v>
      </c>
    </row>
    <row r="206" spans="1:4" ht="27.75" customHeight="1">
      <c r="A206" s="7" t="s">
        <v>7923</v>
      </c>
      <c r="B206" s="8" t="s">
        <v>7912</v>
      </c>
      <c r="C206" s="267">
        <v>0.17414709014900001</v>
      </c>
      <c r="D206" s="267">
        <v>0.49202563007100003</v>
      </c>
    </row>
    <row r="207" spans="1:4" ht="27.75" customHeight="1">
      <c r="A207" s="7" t="s">
        <v>7924</v>
      </c>
      <c r="B207" s="8" t="s">
        <v>7912</v>
      </c>
      <c r="C207" s="267">
        <v>0.29080601156500002</v>
      </c>
      <c r="D207" s="267">
        <v>0.61860642206799998</v>
      </c>
    </row>
    <row r="208" spans="1:4" ht="27.75" customHeight="1">
      <c r="A208" s="7" t="s">
        <v>7925</v>
      </c>
      <c r="B208" s="8" t="s">
        <v>7912</v>
      </c>
      <c r="C208" s="267">
        <v>3.8282499438600001E-2</v>
      </c>
      <c r="D208" s="267">
        <v>1.21023979672E-3</v>
      </c>
    </row>
    <row r="209" spans="1:4" ht="27.75" customHeight="1">
      <c r="A209" s="7" t="s">
        <v>7926</v>
      </c>
      <c r="B209" s="8" t="s">
        <v>7912</v>
      </c>
      <c r="C209" s="267">
        <v>0</v>
      </c>
      <c r="D209" s="267">
        <v>0.54306390038600005</v>
      </c>
    </row>
    <row r="210" spans="1:4" ht="27.75" customHeight="1">
      <c r="A210" s="7" t="s">
        <v>7927</v>
      </c>
      <c r="B210" s="8" t="s">
        <v>7912</v>
      </c>
      <c r="C210" s="267">
        <v>0.240205414807</v>
      </c>
      <c r="D210" s="267">
        <v>0.31590678087100005</v>
      </c>
    </row>
    <row r="211" spans="1:4" ht="27.75" customHeight="1">
      <c r="A211" s="7" t="s">
        <v>7928</v>
      </c>
      <c r="B211" s="8" t="s">
        <v>7912</v>
      </c>
      <c r="C211" s="267">
        <v>5.7228139663799998E-2</v>
      </c>
      <c r="D211" s="267">
        <v>2.87718308682E-2</v>
      </c>
    </row>
    <row r="212" spans="1:4" ht="27.75" customHeight="1">
      <c r="A212" s="7" t="s">
        <v>7929</v>
      </c>
      <c r="B212" s="8" t="s">
        <v>7912</v>
      </c>
      <c r="C212" s="267">
        <v>1.2437872398300001E-3</v>
      </c>
      <c r="D212" s="267">
        <v>5.9641467777299995E-5</v>
      </c>
    </row>
    <row r="213" spans="1:4" ht="27.75" customHeight="1">
      <c r="A213" s="7" t="s">
        <v>7930</v>
      </c>
      <c r="B213" s="8" t="s">
        <v>7912</v>
      </c>
      <c r="C213" s="267">
        <v>0.21415918929200001</v>
      </c>
      <c r="D213" s="267">
        <v>0.84228039863199999</v>
      </c>
    </row>
    <row r="214" spans="1:4" ht="27.75" customHeight="1">
      <c r="A214" s="7" t="s">
        <v>7931</v>
      </c>
      <c r="B214" s="8" t="s">
        <v>7912</v>
      </c>
      <c r="C214" s="267">
        <v>0</v>
      </c>
      <c r="D214" s="267">
        <v>0</v>
      </c>
    </row>
    <row r="215" spans="1:4" ht="27.75" customHeight="1">
      <c r="A215" s="7" t="s">
        <v>7932</v>
      </c>
      <c r="B215" s="8" t="s">
        <v>7912</v>
      </c>
      <c r="C215" s="267">
        <v>0.11226955116200001</v>
      </c>
      <c r="D215" s="267">
        <v>4.0250131506E-2</v>
      </c>
    </row>
    <row r="216" spans="1:4" ht="27.75" customHeight="1">
      <c r="A216" s="7" t="s">
        <v>7933</v>
      </c>
      <c r="B216" s="8" t="s">
        <v>7912</v>
      </c>
      <c r="C216" s="267">
        <v>1.41944942432</v>
      </c>
      <c r="D216" s="267">
        <v>1.7077516584699999</v>
      </c>
    </row>
    <row r="217" spans="1:4" ht="27.75" customHeight="1">
      <c r="A217" s="7" t="s">
        <v>7934</v>
      </c>
      <c r="B217" s="8" t="s">
        <v>7912</v>
      </c>
      <c r="C217" s="267">
        <v>0.174686385572</v>
      </c>
      <c r="D217" s="267">
        <v>0.27656518480300002</v>
      </c>
    </row>
    <row r="218" spans="1:4" ht="27.75" customHeight="1">
      <c r="A218" s="7" t="s">
        <v>7935</v>
      </c>
      <c r="B218" s="8" t="s">
        <v>7912</v>
      </c>
      <c r="C218" s="267">
        <v>0.143701660014</v>
      </c>
      <c r="D218" s="267">
        <v>0.11442672286</v>
      </c>
    </row>
    <row r="219" spans="1:4" ht="27.75" customHeight="1">
      <c r="A219" s="7" t="s">
        <v>7936</v>
      </c>
      <c r="B219" s="8" t="s">
        <v>7937</v>
      </c>
      <c r="C219" s="267">
        <v>6.3169115107800003E-2</v>
      </c>
      <c r="D219" s="267">
        <v>0.27902149330999998</v>
      </c>
    </row>
    <row r="220" spans="1:4" ht="27.75" customHeight="1">
      <c r="A220" s="7" t="s">
        <v>7938</v>
      </c>
      <c r="B220" s="8" t="s">
        <v>7937</v>
      </c>
      <c r="C220" s="267">
        <v>9.6831707743299994E-2</v>
      </c>
      <c r="D220" s="267">
        <v>0.75954391782499997</v>
      </c>
    </row>
    <row r="221" spans="1:4" ht="27.75" customHeight="1">
      <c r="A221" s="7" t="s">
        <v>7939</v>
      </c>
      <c r="B221" s="8" t="s">
        <v>7937</v>
      </c>
      <c r="C221" s="267">
        <v>0.16184670429600001</v>
      </c>
      <c r="D221" s="267">
        <v>0.34644283541700005</v>
      </c>
    </row>
    <row r="222" spans="1:4" ht="27.75" customHeight="1">
      <c r="A222" s="7" t="s">
        <v>7940</v>
      </c>
      <c r="B222" s="8" t="s">
        <v>7937</v>
      </c>
      <c r="C222" s="267">
        <v>2.8031570094300001E-2</v>
      </c>
      <c r="D222" s="267">
        <v>0.348056185533</v>
      </c>
    </row>
    <row r="223" spans="1:4" ht="27.75" customHeight="1">
      <c r="A223" s="7" t="s">
        <v>7941</v>
      </c>
      <c r="B223" s="8" t="s">
        <v>7937</v>
      </c>
      <c r="C223" s="267">
        <v>5.2133134981499997E-2</v>
      </c>
      <c r="D223" s="267">
        <v>0.31825158203199999</v>
      </c>
    </row>
    <row r="224" spans="1:4" ht="27.75" customHeight="1">
      <c r="A224" s="7" t="s">
        <v>7942</v>
      </c>
      <c r="B224" s="8" t="s">
        <v>7937</v>
      </c>
      <c r="C224" s="267">
        <v>0.112268072092</v>
      </c>
      <c r="D224" s="267">
        <v>0.36241144078900001</v>
      </c>
    </row>
    <row r="225" spans="1:4" ht="27.75" customHeight="1">
      <c r="A225" s="7" t="s">
        <v>7943</v>
      </c>
      <c r="B225" s="8" t="s">
        <v>7944</v>
      </c>
      <c r="C225" s="267">
        <v>-2.36832998654E-3</v>
      </c>
      <c r="D225" s="267">
        <v>0.10774918818099999</v>
      </c>
    </row>
    <row r="226" spans="1:4" ht="27.75" customHeight="1">
      <c r="A226" s="7" t="s">
        <v>7945</v>
      </c>
      <c r="B226" s="8" t="s">
        <v>7944</v>
      </c>
      <c r="C226" s="267">
        <v>0.15920069964300002</v>
      </c>
      <c r="D226" s="267">
        <v>0.710102273881</v>
      </c>
    </row>
    <row r="227" spans="1:4" ht="27.75" customHeight="1">
      <c r="A227" s="7" t="s">
        <v>7946</v>
      </c>
      <c r="B227" s="8" t="s">
        <v>7944</v>
      </c>
      <c r="C227" s="267">
        <v>0.15406070954699999</v>
      </c>
      <c r="D227" s="267">
        <v>0.68711290677100001</v>
      </c>
    </row>
    <row r="228" spans="1:4" ht="27.75" customHeight="1">
      <c r="A228" s="7" t="s">
        <v>7947</v>
      </c>
      <c r="B228" s="8" t="s">
        <v>7944</v>
      </c>
      <c r="C228" s="267">
        <v>0</v>
      </c>
      <c r="D228" s="267">
        <v>2.3557005503700001E-2</v>
      </c>
    </row>
    <row r="229" spans="1:4" ht="27.75" customHeight="1">
      <c r="A229" s="7" t="s">
        <v>7948</v>
      </c>
      <c r="B229" s="8" t="s">
        <v>7944</v>
      </c>
      <c r="C229" s="267">
        <v>9.9519425236100009E-2</v>
      </c>
      <c r="D229" s="267">
        <v>4.5496001928200004E-2</v>
      </c>
    </row>
    <row r="230" spans="1:4" ht="27.75" customHeight="1">
      <c r="A230" s="7" t="s">
        <v>7949</v>
      </c>
      <c r="B230" s="8" t="s">
        <v>7944</v>
      </c>
      <c r="C230" s="267">
        <v>9.9561833949299988E-2</v>
      </c>
      <c r="D230" s="267">
        <v>4.5515004531999997E-2</v>
      </c>
    </row>
    <row r="231" spans="1:4" ht="27.75" customHeight="1">
      <c r="A231" s="7" t="s">
        <v>7950</v>
      </c>
      <c r="B231" s="8" t="s">
        <v>7944</v>
      </c>
      <c r="C231" s="267">
        <v>0.15802439484000003</v>
      </c>
      <c r="D231" s="267">
        <v>0.70486671801099998</v>
      </c>
    </row>
    <row r="232" spans="1:4" ht="27.75" customHeight="1">
      <c r="A232" s="7" t="s">
        <v>7951</v>
      </c>
      <c r="B232" s="8" t="s">
        <v>7944</v>
      </c>
      <c r="C232" s="267">
        <v>0.14934925429000001</v>
      </c>
      <c r="D232" s="267">
        <v>2.93774887047E-2</v>
      </c>
    </row>
    <row r="233" spans="1:4" ht="27.75" customHeight="1">
      <c r="A233" s="7" t="s">
        <v>7952</v>
      </c>
      <c r="B233" s="8" t="s">
        <v>7944</v>
      </c>
      <c r="C233" s="267">
        <v>0.234007716427</v>
      </c>
      <c r="D233" s="267">
        <v>6.1573265640499995E-2</v>
      </c>
    </row>
    <row r="234" spans="1:4" ht="27.75" customHeight="1">
      <c r="A234" s="7" t="s">
        <v>7953</v>
      </c>
      <c r="B234" s="8" t="s">
        <v>7944</v>
      </c>
      <c r="C234" s="267">
        <v>0</v>
      </c>
      <c r="D234" s="267">
        <v>-7.2459544984399993E-2</v>
      </c>
    </row>
    <row r="235" spans="1:4" ht="27.75" customHeight="1">
      <c r="A235" s="7" t="s">
        <v>7954</v>
      </c>
      <c r="B235" s="8" t="s">
        <v>7944</v>
      </c>
      <c r="C235" s="267">
        <v>6.9264108592399995E-3</v>
      </c>
      <c r="D235" s="267">
        <v>0</v>
      </c>
    </row>
    <row r="236" spans="1:4" ht="27.75" customHeight="1">
      <c r="A236" s="7" t="s">
        <v>7955</v>
      </c>
      <c r="B236" s="8" t="s">
        <v>7944</v>
      </c>
      <c r="C236" s="267">
        <v>6.9264108592399995E-3</v>
      </c>
      <c r="D236" s="267">
        <v>0</v>
      </c>
    </row>
    <row r="237" spans="1:4" ht="27.75" customHeight="1">
      <c r="A237" s="7" t="s">
        <v>7956</v>
      </c>
      <c r="B237" s="8" t="s">
        <v>7944</v>
      </c>
      <c r="C237" s="267">
        <v>2.8521128847300001E-2</v>
      </c>
      <c r="D237" s="267">
        <v>2.1215308366299999</v>
      </c>
    </row>
    <row r="238" spans="1:4" ht="27.75" customHeight="1">
      <c r="A238" s="7" t="s">
        <v>7957</v>
      </c>
      <c r="B238" s="8" t="s">
        <v>7944</v>
      </c>
      <c r="C238" s="267">
        <v>4.08594589206E-2</v>
      </c>
      <c r="D238" s="267">
        <v>0.52013544276500001</v>
      </c>
    </row>
    <row r="239" spans="1:4" ht="27.75" customHeight="1">
      <c r="A239" s="7" t="s">
        <v>7958</v>
      </c>
      <c r="B239" s="8" t="s">
        <v>7944</v>
      </c>
      <c r="C239" s="267">
        <v>3.5712449137900004E-2</v>
      </c>
      <c r="D239" s="267">
        <v>0.94034486467399991</v>
      </c>
    </row>
    <row r="240" spans="1:4" ht="27.75" customHeight="1">
      <c r="A240" s="7" t="s">
        <v>7959</v>
      </c>
      <c r="B240" s="8" t="s">
        <v>7944</v>
      </c>
      <c r="C240" s="267">
        <v>0.10945040810999999</v>
      </c>
      <c r="D240" s="267">
        <v>4.9530883284800001E-2</v>
      </c>
    </row>
    <row r="241" spans="1:4" ht="27.75" customHeight="1">
      <c r="A241" s="7" t="s">
        <v>7960</v>
      </c>
      <c r="B241" s="8" t="s">
        <v>7944</v>
      </c>
      <c r="C241" s="267">
        <v>0.37083175681799996</v>
      </c>
      <c r="D241" s="267">
        <v>8.9532593757399997E-2</v>
      </c>
    </row>
    <row r="242" spans="1:4" ht="27.75" customHeight="1">
      <c r="A242" s="7" t="s">
        <v>7961</v>
      </c>
      <c r="B242" s="8" t="s">
        <v>7944</v>
      </c>
      <c r="C242" s="267">
        <v>0.19067983148100001</v>
      </c>
      <c r="D242" s="267">
        <v>0.28146187965500002</v>
      </c>
    </row>
    <row r="243" spans="1:4" ht="27.75" customHeight="1">
      <c r="A243" s="7" t="s">
        <v>7962</v>
      </c>
      <c r="B243" s="8" t="s">
        <v>7944</v>
      </c>
      <c r="C243" s="267">
        <v>0</v>
      </c>
      <c r="D243" s="267">
        <v>7.6281922146300002E-2</v>
      </c>
    </row>
    <row r="244" spans="1:4" ht="27.75" customHeight="1">
      <c r="A244" s="7" t="s">
        <v>7963</v>
      </c>
      <c r="B244" s="8" t="s">
        <v>7944</v>
      </c>
      <c r="C244" s="267">
        <v>1.50117166817E-2</v>
      </c>
      <c r="D244" s="267">
        <v>0.95301777638600005</v>
      </c>
    </row>
    <row r="245" spans="1:4" ht="27.75" customHeight="1">
      <c r="A245" s="7" t="s">
        <v>7964</v>
      </c>
      <c r="B245" s="8" t="s">
        <v>7944</v>
      </c>
      <c r="C245" s="267">
        <v>0.124027077847</v>
      </c>
      <c r="D245" s="267">
        <v>0.76129771675699998</v>
      </c>
    </row>
    <row r="246" spans="1:4" ht="27.75" customHeight="1">
      <c r="A246" s="7" t="s">
        <v>7965</v>
      </c>
      <c r="B246" s="8" t="s">
        <v>7944</v>
      </c>
      <c r="C246" s="267">
        <v>1.5173712765799999E-2</v>
      </c>
      <c r="D246" s="267">
        <v>1.3035416739100001</v>
      </c>
    </row>
    <row r="247" spans="1:4" ht="27.75" customHeight="1">
      <c r="A247" s="7" t="s">
        <v>7966</v>
      </c>
      <c r="B247" s="8" t="s">
        <v>7944</v>
      </c>
      <c r="C247" s="267">
        <v>5.2216287103799996E-2</v>
      </c>
      <c r="D247" s="267">
        <v>0.17299568175499999</v>
      </c>
    </row>
    <row r="248" spans="1:4" ht="27.75" customHeight="1">
      <c r="A248" s="7" t="s">
        <v>7967</v>
      </c>
      <c r="B248" s="8" t="s">
        <v>7944</v>
      </c>
      <c r="C248" s="267">
        <v>0.104823253085</v>
      </c>
      <c r="D248" s="267">
        <v>0.310301023083</v>
      </c>
    </row>
    <row r="249" spans="1:4" ht="27.75" customHeight="1">
      <c r="A249" s="7" t="s">
        <v>7968</v>
      </c>
      <c r="B249" s="8" t="s">
        <v>7944</v>
      </c>
      <c r="C249" s="267">
        <v>0.15222756403899998</v>
      </c>
      <c r="D249" s="267">
        <v>0.38668059592300003</v>
      </c>
    </row>
    <row r="250" spans="1:4" ht="27.75" customHeight="1">
      <c r="A250" s="7" t="s">
        <v>7969</v>
      </c>
      <c r="B250" s="8" t="s">
        <v>7944</v>
      </c>
      <c r="C250" s="267">
        <v>0.381602859229</v>
      </c>
      <c r="D250" s="267">
        <v>0.90237536466200008</v>
      </c>
    </row>
    <row r="251" spans="1:4" ht="27.75" customHeight="1">
      <c r="A251" s="7" t="s">
        <v>7970</v>
      </c>
      <c r="B251" s="8" t="s">
        <v>7944</v>
      </c>
      <c r="C251" s="267">
        <v>1.1172017650100001E-2</v>
      </c>
      <c r="D251" s="267">
        <v>1.57913255844</v>
      </c>
    </row>
    <row r="252" spans="1:4" ht="27.75" customHeight="1">
      <c r="A252" s="7" t="s">
        <v>7971</v>
      </c>
      <c r="B252" s="8" t="s">
        <v>7944</v>
      </c>
      <c r="C252" s="267">
        <v>9.3527104793199992E-2</v>
      </c>
      <c r="D252" s="267">
        <v>1.23639563983</v>
      </c>
    </row>
    <row r="253" spans="1:4" ht="27.75" customHeight="1">
      <c r="A253" s="7" t="s">
        <v>7972</v>
      </c>
      <c r="B253" s="8" t="s">
        <v>7944</v>
      </c>
      <c r="C253" s="267">
        <v>1.0802129593400001</v>
      </c>
      <c r="D253" s="267">
        <v>1.1330054950599999</v>
      </c>
    </row>
    <row r="254" spans="1:4" ht="27.75" customHeight="1">
      <c r="A254" s="7" t="s">
        <v>7973</v>
      </c>
      <c r="B254" s="8" t="s">
        <v>7944</v>
      </c>
      <c r="C254" s="267">
        <v>1.23245554501E-2</v>
      </c>
      <c r="D254" s="267">
        <v>0.90523553788900002</v>
      </c>
    </row>
    <row r="255" spans="1:4" ht="27.75" customHeight="1">
      <c r="A255" s="7" t="s">
        <v>7974</v>
      </c>
      <c r="B255" s="8" t="s">
        <v>7944</v>
      </c>
      <c r="C255" s="267">
        <v>9.6534377813000005E-2</v>
      </c>
      <c r="D255" s="267">
        <v>1.2550475247500001</v>
      </c>
    </row>
    <row r="256" spans="1:4" ht="27.75" customHeight="1">
      <c r="A256" s="7" t="s">
        <v>7975</v>
      </c>
      <c r="B256" s="8" t="s">
        <v>7944</v>
      </c>
      <c r="C256" s="267">
        <v>0.31090485878399998</v>
      </c>
      <c r="D256" s="267">
        <v>2.7747369858400002</v>
      </c>
    </row>
    <row r="257" spans="1:4" ht="27.75" customHeight="1">
      <c r="A257" s="7" t="s">
        <v>7976</v>
      </c>
      <c r="B257" s="8" t="s">
        <v>7944</v>
      </c>
      <c r="C257" s="267">
        <v>0.365681402632</v>
      </c>
      <c r="D257" s="267">
        <v>1.6278623192699999</v>
      </c>
    </row>
    <row r="258" spans="1:4" ht="27.75" customHeight="1">
      <c r="A258" s="7" t="s">
        <v>7977</v>
      </c>
      <c r="B258" s="8" t="s">
        <v>7944</v>
      </c>
      <c r="C258" s="267">
        <v>2.4073243394299999E-3</v>
      </c>
      <c r="D258" s="267">
        <v>0.88633701974500001</v>
      </c>
    </row>
    <row r="259" spans="1:4" ht="27.75" customHeight="1">
      <c r="A259" s="7" t="s">
        <v>7978</v>
      </c>
      <c r="B259" s="8" t="s">
        <v>7944</v>
      </c>
      <c r="C259" s="267">
        <v>0.102463188228</v>
      </c>
      <c r="D259" s="267">
        <v>0.66769852330599999</v>
      </c>
    </row>
    <row r="260" spans="1:4" ht="27.75" customHeight="1">
      <c r="A260" s="7" t="s">
        <v>7979</v>
      </c>
      <c r="B260" s="8" t="s">
        <v>7944</v>
      </c>
      <c r="C260" s="267">
        <v>8.0958355059699994E-3</v>
      </c>
      <c r="D260" s="267">
        <v>0</v>
      </c>
    </row>
    <row r="261" spans="1:4" ht="27.75" customHeight="1">
      <c r="A261" s="7" t="s">
        <v>7980</v>
      </c>
      <c r="B261" s="8" t="s">
        <v>7944</v>
      </c>
      <c r="C261" s="267">
        <v>8.2126512764299997E-2</v>
      </c>
      <c r="D261" s="267">
        <v>2.9207606470599998</v>
      </c>
    </row>
    <row r="262" spans="1:4" ht="27.75" customHeight="1">
      <c r="A262" s="7" t="s">
        <v>7981</v>
      </c>
      <c r="B262" s="8" t="s">
        <v>7944</v>
      </c>
      <c r="C262" s="267">
        <v>-3.3274048350299998E-2</v>
      </c>
      <c r="D262" s="267">
        <v>3.03833861184</v>
      </c>
    </row>
    <row r="263" spans="1:4" ht="27.75" customHeight="1">
      <c r="A263" s="7" t="s">
        <v>7982</v>
      </c>
      <c r="B263" s="8" t="s">
        <v>7944</v>
      </c>
      <c r="C263" s="267">
        <v>0.158934404212</v>
      </c>
      <c r="D263" s="267">
        <v>0.89923616358199998</v>
      </c>
    </row>
    <row r="264" spans="1:4" ht="27.75" customHeight="1">
      <c r="A264" s="7" t="s">
        <v>7983</v>
      </c>
      <c r="B264" s="8" t="s">
        <v>7944</v>
      </c>
      <c r="C264" s="267">
        <v>5.2415117044199997E-3</v>
      </c>
      <c r="D264" s="267">
        <v>1.58987996864</v>
      </c>
    </row>
    <row r="265" spans="1:4" ht="27.75" customHeight="1">
      <c r="A265" s="7" t="s">
        <v>7984</v>
      </c>
      <c r="B265" s="8" t="s">
        <v>7944</v>
      </c>
      <c r="C265" s="267">
        <v>1.35462949705E-2</v>
      </c>
      <c r="D265" s="267">
        <v>0.99103965960499996</v>
      </c>
    </row>
    <row r="266" spans="1:4" ht="27.75" customHeight="1">
      <c r="A266" s="7" t="s">
        <v>7985</v>
      </c>
      <c r="B266" s="8" t="s">
        <v>7944</v>
      </c>
      <c r="C266" s="267">
        <v>8.2480815303100002E-2</v>
      </c>
      <c r="D266" s="267">
        <v>0.77823424295200005</v>
      </c>
    </row>
    <row r="267" spans="1:4" ht="27.75" customHeight="1">
      <c r="A267" s="7" t="s">
        <v>7986</v>
      </c>
      <c r="B267" s="8" t="s">
        <v>7944</v>
      </c>
      <c r="C267" s="267">
        <v>0</v>
      </c>
      <c r="D267" s="267">
        <v>0</v>
      </c>
    </row>
    <row r="268" spans="1:4" ht="27.75" customHeight="1">
      <c r="A268" s="7" t="s">
        <v>7987</v>
      </c>
      <c r="B268" s="8" t="s">
        <v>7988</v>
      </c>
      <c r="C268" s="267">
        <v>0.38112882971000001</v>
      </c>
      <c r="D268" s="267">
        <v>1.7820277164899999E-2</v>
      </c>
    </row>
    <row r="269" spans="1:4" ht="27.75" customHeight="1">
      <c r="A269" s="7" t="s">
        <v>7989</v>
      </c>
      <c r="B269" s="8" t="s">
        <v>7988</v>
      </c>
      <c r="C269" s="267">
        <v>0.153873419969</v>
      </c>
      <c r="D269" s="267">
        <v>1.41361432325</v>
      </c>
    </row>
    <row r="270" spans="1:4" ht="27.75" customHeight="1">
      <c r="A270" s="7" t="s">
        <v>7990</v>
      </c>
      <c r="B270" s="8" t="s">
        <v>7988</v>
      </c>
      <c r="C270" s="267">
        <v>4.3654469193500002E-2</v>
      </c>
      <c r="D270" s="267">
        <v>0.50344895398199996</v>
      </c>
    </row>
    <row r="271" spans="1:4" ht="27.75" customHeight="1">
      <c r="A271" s="7" t="s">
        <v>7991</v>
      </c>
      <c r="B271" s="8" t="s">
        <v>7988</v>
      </c>
      <c r="C271" s="267">
        <v>0.13890505697699998</v>
      </c>
      <c r="D271" s="267">
        <v>0.57102529557199999</v>
      </c>
    </row>
    <row r="272" spans="1:4" ht="27.75" customHeight="1">
      <c r="A272" s="7" t="s">
        <v>7992</v>
      </c>
      <c r="B272" s="8" t="s">
        <v>7988</v>
      </c>
      <c r="C272" s="267">
        <v>0</v>
      </c>
      <c r="D272" s="267">
        <v>5.0912930530799996E-2</v>
      </c>
    </row>
    <row r="273" spans="1:4" ht="27.75" customHeight="1">
      <c r="A273" s="7" t="s">
        <v>7993</v>
      </c>
      <c r="B273" s="8" t="s">
        <v>7988</v>
      </c>
      <c r="C273" s="267">
        <v>1.6784572667</v>
      </c>
      <c r="D273" s="267">
        <v>3.0193909791800002</v>
      </c>
    </row>
    <row r="274" spans="1:4" ht="27.75" customHeight="1">
      <c r="A274" s="7" t="s">
        <v>7994</v>
      </c>
      <c r="B274" s="8" t="s">
        <v>7988</v>
      </c>
      <c r="C274" s="267">
        <v>0.116547111947</v>
      </c>
      <c r="D274" s="267">
        <v>0.52255094489199994</v>
      </c>
    </row>
    <row r="275" spans="1:4" ht="27.75" customHeight="1">
      <c r="A275" s="7" t="s">
        <v>7995</v>
      </c>
      <c r="B275" s="8" t="s">
        <v>7988</v>
      </c>
      <c r="C275" s="267">
        <v>0.401851392546</v>
      </c>
      <c r="D275" s="267">
        <v>0.89233763001600008</v>
      </c>
    </row>
    <row r="276" spans="1:4" ht="27.75" customHeight="1">
      <c r="A276" s="7" t="s">
        <v>7996</v>
      </c>
      <c r="B276" s="8" t="s">
        <v>7988</v>
      </c>
      <c r="C276" s="267">
        <v>0.48247250080499998</v>
      </c>
      <c r="D276" s="267">
        <v>2.6969526555200001</v>
      </c>
    </row>
    <row r="277" spans="1:4" ht="27.75" customHeight="1">
      <c r="A277" s="7" t="s">
        <v>7997</v>
      </c>
      <c r="B277" s="8" t="s">
        <v>7988</v>
      </c>
      <c r="C277" s="267">
        <v>0.95528526363400001</v>
      </c>
      <c r="D277" s="267">
        <v>3.8652005383499999</v>
      </c>
    </row>
    <row r="278" spans="1:4" ht="27.75" customHeight="1">
      <c r="A278" s="7" t="s">
        <v>7998</v>
      </c>
      <c r="B278" s="8" t="s">
        <v>7988</v>
      </c>
      <c r="C278" s="267">
        <v>0.30591855005700003</v>
      </c>
      <c r="D278" s="267">
        <v>0.98500588229100006</v>
      </c>
    </row>
    <row r="279" spans="1:4" ht="27.75" customHeight="1">
      <c r="A279" s="7" t="s">
        <v>7999</v>
      </c>
      <c r="B279" s="8" t="s">
        <v>7988</v>
      </c>
      <c r="C279" s="267">
        <v>5.3042397638100001E-2</v>
      </c>
      <c r="D279" s="267">
        <v>0.67195428031999993</v>
      </c>
    </row>
    <row r="280" spans="1:4" ht="27.75" customHeight="1">
      <c r="A280" s="7" t="s">
        <v>8000</v>
      </c>
      <c r="B280" s="8" t="s">
        <v>7988</v>
      </c>
      <c r="C280" s="267">
        <v>1.91772422591</v>
      </c>
      <c r="D280" s="267">
        <v>0.556845626968</v>
      </c>
    </row>
    <row r="281" spans="1:4" ht="27.75" customHeight="1">
      <c r="A281" s="7" t="s">
        <v>8001</v>
      </c>
      <c r="B281" s="8" t="s">
        <v>7988</v>
      </c>
      <c r="C281" s="267">
        <v>1.85815482284</v>
      </c>
      <c r="D281" s="267">
        <v>2.4333514051599998</v>
      </c>
    </row>
    <row r="282" spans="1:4" ht="27.75" customHeight="1">
      <c r="A282" s="7" t="s">
        <v>8002</v>
      </c>
      <c r="B282" s="8" t="s">
        <v>7988</v>
      </c>
      <c r="C282" s="267">
        <v>0.40927039288100003</v>
      </c>
      <c r="D282" s="267">
        <v>1.0003338847000001</v>
      </c>
    </row>
    <row r="283" spans="1:4" ht="27.75" customHeight="1">
      <c r="A283" s="7" t="s">
        <v>8003</v>
      </c>
      <c r="B283" s="8" t="s">
        <v>7988</v>
      </c>
      <c r="C283" s="267">
        <v>0.37404174188</v>
      </c>
      <c r="D283" s="267">
        <v>0.12254055631600001</v>
      </c>
    </row>
    <row r="284" spans="1:4" ht="27.75" customHeight="1">
      <c r="A284" s="7" t="s">
        <v>8004</v>
      </c>
      <c r="B284" s="8" t="s">
        <v>7988</v>
      </c>
      <c r="C284" s="267">
        <v>0.28807177722499999</v>
      </c>
      <c r="D284" s="267">
        <v>2.2346425502000002</v>
      </c>
    </row>
    <row r="285" spans="1:4" ht="27.75" customHeight="1">
      <c r="A285" s="7" t="s">
        <v>8005</v>
      </c>
      <c r="B285" s="8" t="s">
        <v>7988</v>
      </c>
      <c r="C285" s="267">
        <v>0.38542599737700001</v>
      </c>
      <c r="D285" s="267">
        <v>1.9656703266300002</v>
      </c>
    </row>
    <row r="286" spans="1:4" ht="27.75" customHeight="1">
      <c r="A286" s="7" t="s">
        <v>8006</v>
      </c>
      <c r="B286" s="8" t="s">
        <v>7988</v>
      </c>
      <c r="C286" s="267">
        <v>5.0734062817100002E-2</v>
      </c>
      <c r="D286" s="267">
        <v>0.78283560832199994</v>
      </c>
    </row>
    <row r="287" spans="1:4" ht="27.75" customHeight="1">
      <c r="A287" s="7" t="s">
        <v>8007</v>
      </c>
      <c r="B287" s="8" t="s">
        <v>7988</v>
      </c>
      <c r="C287" s="267">
        <v>0.22873744531700002</v>
      </c>
      <c r="D287" s="267">
        <v>2.29820281784</v>
      </c>
    </row>
    <row r="288" spans="1:4" ht="27.75" customHeight="1">
      <c r="A288" s="7" t="s">
        <v>8008</v>
      </c>
      <c r="B288" s="8" t="s">
        <v>7988</v>
      </c>
      <c r="C288" s="267">
        <v>0.110628009328</v>
      </c>
      <c r="D288" s="267">
        <v>0.64709890544699999</v>
      </c>
    </row>
    <row r="289" spans="1:4" ht="27.75" customHeight="1">
      <c r="A289" s="7" t="s">
        <v>8009</v>
      </c>
      <c r="B289" s="8" t="s">
        <v>8010</v>
      </c>
      <c r="C289" s="267">
        <v>0.16166632290300001</v>
      </c>
      <c r="D289" s="267">
        <v>1.15907524597</v>
      </c>
    </row>
    <row r="290" spans="1:4" ht="27.75" customHeight="1">
      <c r="A290" s="7" t="s">
        <v>8011</v>
      </c>
      <c r="B290" s="8" t="s">
        <v>8010</v>
      </c>
      <c r="C290" s="267">
        <v>0.86915133097999997</v>
      </c>
      <c r="D290" s="267">
        <v>0.90911195571300008</v>
      </c>
    </row>
    <row r="291" spans="1:4" ht="27.75" customHeight="1">
      <c r="A291" s="7" t="s">
        <v>8012</v>
      </c>
      <c r="B291" s="8" t="s">
        <v>8010</v>
      </c>
      <c r="C291" s="267">
        <v>0.567157613964</v>
      </c>
      <c r="D291" s="267">
        <v>1.17007918434</v>
      </c>
    </row>
    <row r="292" spans="1:4" ht="27.75" customHeight="1">
      <c r="A292" s="7" t="s">
        <v>8013</v>
      </c>
      <c r="B292" s="8" t="s">
        <v>8010</v>
      </c>
      <c r="C292" s="267">
        <v>1.26999661167E-3</v>
      </c>
      <c r="D292" s="267">
        <v>2.73628101112E-3</v>
      </c>
    </row>
    <row r="293" spans="1:4" ht="27.75" customHeight="1">
      <c r="A293" s="7" t="s">
        <v>8014</v>
      </c>
      <c r="B293" s="8" t="s">
        <v>8010</v>
      </c>
      <c r="C293" s="267">
        <v>0.12737330819500001</v>
      </c>
      <c r="D293" s="267">
        <v>0.31547719075300001</v>
      </c>
    </row>
    <row r="294" spans="1:4" ht="27.75" customHeight="1">
      <c r="A294" s="7" t="s">
        <v>8015</v>
      </c>
      <c r="B294" s="8" t="s">
        <v>8010</v>
      </c>
      <c r="C294" s="267">
        <v>0.28154003312300002</v>
      </c>
      <c r="D294" s="267">
        <v>0.24241882832700001</v>
      </c>
    </row>
    <row r="295" spans="1:4" ht="27.75" customHeight="1">
      <c r="A295" s="7" t="s">
        <v>8016</v>
      </c>
      <c r="B295" s="8" t="s">
        <v>8010</v>
      </c>
      <c r="C295" s="267">
        <v>0.33807025244599997</v>
      </c>
      <c r="D295" s="267">
        <v>0.40355378314000001</v>
      </c>
    </row>
    <row r="296" spans="1:4" ht="27.75" customHeight="1">
      <c r="A296" s="7" t="s">
        <v>8017</v>
      </c>
      <c r="B296" s="8" t="s">
        <v>8018</v>
      </c>
      <c r="C296" s="267">
        <v>0.113895344523</v>
      </c>
      <c r="D296" s="267">
        <v>0.158419215438</v>
      </c>
    </row>
    <row r="297" spans="1:4" ht="27.75" customHeight="1">
      <c r="A297" s="7" t="s">
        <v>8019</v>
      </c>
      <c r="B297" s="8" t="s">
        <v>8018</v>
      </c>
      <c r="C297" s="267">
        <v>0.57777885505899995</v>
      </c>
      <c r="D297" s="267">
        <v>1.3297857474100001</v>
      </c>
    </row>
    <row r="298" spans="1:4" ht="27.75" customHeight="1">
      <c r="A298" s="7" t="s">
        <v>8020</v>
      </c>
      <c r="B298" s="8" t="s">
        <v>8018</v>
      </c>
      <c r="C298" s="267">
        <v>0.18126258121300001</v>
      </c>
      <c r="D298" s="267">
        <v>0.60878831169800007</v>
      </c>
    </row>
    <row r="299" spans="1:4" ht="27.75" customHeight="1">
      <c r="A299" s="7" t="s">
        <v>8021</v>
      </c>
      <c r="B299" s="8" t="s">
        <v>8018</v>
      </c>
      <c r="C299" s="267">
        <v>0.27355897315800004</v>
      </c>
      <c r="D299" s="267">
        <v>0.55550254724000003</v>
      </c>
    </row>
    <row r="300" spans="1:4" ht="27.75" customHeight="1">
      <c r="A300" s="7" t="s">
        <v>8022</v>
      </c>
      <c r="B300" s="8" t="s">
        <v>8018</v>
      </c>
      <c r="C300" s="267">
        <v>0.40482030060500002</v>
      </c>
      <c r="D300" s="267">
        <v>2.0828033974300002</v>
      </c>
    </row>
    <row r="301" spans="1:4" ht="27.75" customHeight="1">
      <c r="A301" s="7" t="s">
        <v>8023</v>
      </c>
      <c r="B301" s="8" t="s">
        <v>8024</v>
      </c>
      <c r="C301" s="267">
        <v>0</v>
      </c>
      <c r="D301" s="267">
        <v>1.19618383462E-2</v>
      </c>
    </row>
    <row r="302" spans="1:4" ht="27.75" customHeight="1">
      <c r="A302" s="7" t="s">
        <v>8025</v>
      </c>
      <c r="B302" s="8" t="s">
        <v>8024</v>
      </c>
      <c r="C302" s="267">
        <v>0</v>
      </c>
      <c r="D302" s="267">
        <v>0.17470741826799999</v>
      </c>
    </row>
    <row r="303" spans="1:4" ht="27.75" customHeight="1">
      <c r="A303" s="7" t="s">
        <v>8026</v>
      </c>
      <c r="B303" s="8" t="s">
        <v>8024</v>
      </c>
      <c r="C303" s="267">
        <v>0</v>
      </c>
      <c r="D303" s="267">
        <v>0.109521811998</v>
      </c>
    </row>
    <row r="304" spans="1:4" ht="27.75" customHeight="1">
      <c r="A304" s="7" t="s">
        <v>8027</v>
      </c>
      <c r="B304" s="8" t="s">
        <v>8024</v>
      </c>
      <c r="C304" s="267">
        <v>0</v>
      </c>
      <c r="D304" s="267">
        <v>0</v>
      </c>
    </row>
    <row r="305" spans="1:4" ht="27.75" customHeight="1">
      <c r="A305" s="7" t="s">
        <v>8028</v>
      </c>
      <c r="B305" s="8" t="s">
        <v>8024</v>
      </c>
      <c r="C305" s="267">
        <v>0</v>
      </c>
      <c r="D305" s="267">
        <v>0.123379184961</v>
      </c>
    </row>
    <row r="306" spans="1:4" ht="27.75" customHeight="1">
      <c r="A306" s="7" t="s">
        <v>8029</v>
      </c>
      <c r="B306" s="8" t="s">
        <v>8024</v>
      </c>
      <c r="C306" s="267">
        <v>0</v>
      </c>
      <c r="D306" s="267">
        <v>4.2049999999999997E-2</v>
      </c>
    </row>
    <row r="307" spans="1:4" ht="27.75" customHeight="1">
      <c r="A307" s="7" t="s">
        <v>8030</v>
      </c>
      <c r="B307" s="8" t="s">
        <v>8024</v>
      </c>
      <c r="C307" s="267">
        <v>0</v>
      </c>
      <c r="D307" s="267">
        <v>5.9979999999999999E-3</v>
      </c>
    </row>
    <row r="308" spans="1:4" ht="27.75" customHeight="1">
      <c r="A308" s="7" t="s">
        <v>8031</v>
      </c>
      <c r="B308" s="8" t="s">
        <v>8032</v>
      </c>
      <c r="C308" s="267">
        <v>2.96549068472E-4</v>
      </c>
      <c r="D308" s="267">
        <v>1.5398985710899999E-5</v>
      </c>
    </row>
    <row r="309" spans="1:4" ht="27.75" customHeight="1">
      <c r="A309" s="7" t="s">
        <v>8033</v>
      </c>
      <c r="B309" s="8" t="s">
        <v>8032</v>
      </c>
      <c r="C309" s="267">
        <v>-0.28292343511399998</v>
      </c>
      <c r="D309" s="267">
        <v>0</v>
      </c>
    </row>
    <row r="310" spans="1:4" ht="27.75" customHeight="1">
      <c r="A310" s="7" t="s">
        <v>8034</v>
      </c>
      <c r="B310" s="8" t="s">
        <v>8032</v>
      </c>
      <c r="C310" s="267">
        <v>0</v>
      </c>
      <c r="D310" s="267">
        <v>-0.28915618577999996</v>
      </c>
    </row>
    <row r="311" spans="1:4" ht="27.75" customHeight="1">
      <c r="A311" s="7" t="s">
        <v>8035</v>
      </c>
      <c r="B311" s="8" t="s">
        <v>8032</v>
      </c>
      <c r="C311" s="267">
        <v>-4.0266939921599999E-2</v>
      </c>
      <c r="D311" s="267">
        <v>-0.19815342359600002</v>
      </c>
    </row>
    <row r="312" spans="1:4" ht="27.75" customHeight="1">
      <c r="A312" s="7" t="s">
        <v>8036</v>
      </c>
      <c r="B312" s="8" t="s">
        <v>8032</v>
      </c>
      <c r="C312" s="267">
        <v>0.90948005282199995</v>
      </c>
      <c r="D312" s="267">
        <v>0.10838394436900001</v>
      </c>
    </row>
    <row r="313" spans="1:4" ht="27.75" customHeight="1">
      <c r="A313" s="7" t="s">
        <v>8037</v>
      </c>
      <c r="B313" s="8" t="s">
        <v>8032</v>
      </c>
      <c r="C313" s="267">
        <v>0.25824987163999996</v>
      </c>
      <c r="D313" s="267">
        <v>5.2008725373399997E-2</v>
      </c>
    </row>
    <row r="314" spans="1:4" ht="27.75" customHeight="1">
      <c r="A314" s="7" t="s">
        <v>8038</v>
      </c>
      <c r="B314" s="8" t="s">
        <v>8032</v>
      </c>
      <c r="C314" s="267">
        <v>1.35784533382E-2</v>
      </c>
      <c r="D314" s="267">
        <v>9.2451982487799997E-3</v>
      </c>
    </row>
    <row r="315" spans="1:4" ht="27.75" customHeight="1">
      <c r="A315" s="7" t="s">
        <v>8039</v>
      </c>
      <c r="B315" s="8" t="s">
        <v>8032</v>
      </c>
      <c r="C315" s="267">
        <v>8.3587145242700001E-2</v>
      </c>
      <c r="D315" s="267">
        <v>0.98519373093399998</v>
      </c>
    </row>
    <row r="316" spans="1:4" ht="27.75" customHeight="1">
      <c r="A316" s="7" t="s">
        <v>8040</v>
      </c>
      <c r="B316" s="8" t="s">
        <v>8032</v>
      </c>
      <c r="C316" s="267">
        <v>0.13565552405</v>
      </c>
      <c r="D316" s="267">
        <v>1.8486908530800001E-2</v>
      </c>
    </row>
    <row r="317" spans="1:4" ht="27.75" customHeight="1">
      <c r="A317" s="7" t="s">
        <v>8041</v>
      </c>
      <c r="B317" s="8" t="s">
        <v>8032</v>
      </c>
      <c r="C317" s="267">
        <v>0.10818041556199999</v>
      </c>
      <c r="D317" s="267">
        <v>0</v>
      </c>
    </row>
    <row r="318" spans="1:4" ht="27.75" customHeight="1">
      <c r="A318" s="7" t="s">
        <v>8042</v>
      </c>
      <c r="B318" s="8" t="s">
        <v>8032</v>
      </c>
      <c r="C318" s="267">
        <v>-4.7098956291299995E-2</v>
      </c>
      <c r="D318" s="267">
        <v>0.14156896026900001</v>
      </c>
    </row>
    <row r="319" spans="1:4" ht="27.75" customHeight="1">
      <c r="A319" s="7" t="s">
        <v>8043</v>
      </c>
      <c r="B319" s="8" t="s">
        <v>8032</v>
      </c>
      <c r="C319" s="267">
        <v>0.19358893489600001</v>
      </c>
      <c r="D319" s="267">
        <v>1.0638089605800001</v>
      </c>
    </row>
    <row r="320" spans="1:4" ht="27.75" customHeight="1">
      <c r="A320" s="7" t="s">
        <v>8044</v>
      </c>
      <c r="B320" s="8" t="s">
        <v>8032</v>
      </c>
      <c r="C320" s="267">
        <v>8.7337838057800002E-2</v>
      </c>
      <c r="D320" s="267">
        <v>0.65096519176699996</v>
      </c>
    </row>
    <row r="321" spans="1:4" ht="27.75" customHeight="1">
      <c r="A321" s="7" t="s">
        <v>8045</v>
      </c>
      <c r="B321" s="8" t="s">
        <v>8032</v>
      </c>
      <c r="C321" s="267">
        <v>3.4383340988999998E-2</v>
      </c>
      <c r="D321" s="267">
        <v>-0.145561627281</v>
      </c>
    </row>
    <row r="322" spans="1:4" ht="27.75" customHeight="1">
      <c r="A322" s="7" t="s">
        <v>8046</v>
      </c>
      <c r="B322" s="8" t="s">
        <v>8032</v>
      </c>
      <c r="C322" s="267">
        <v>0</v>
      </c>
      <c r="D322" s="267">
        <v>3.9874E-2</v>
      </c>
    </row>
    <row r="323" spans="1:4" ht="27.75" customHeight="1">
      <c r="A323" s="7" t="s">
        <v>8047</v>
      </c>
      <c r="B323" s="8" t="s">
        <v>8048</v>
      </c>
      <c r="C323" s="267">
        <v>0.43198133990999998</v>
      </c>
      <c r="D323" s="267">
        <v>0.10020806363</v>
      </c>
    </row>
    <row r="324" spans="1:4" ht="27.75" customHeight="1">
      <c r="A324" s="7" t="s">
        <v>8049</v>
      </c>
      <c r="B324" s="8" t="s">
        <v>8048</v>
      </c>
      <c r="C324" s="267">
        <v>0.14414129724999999</v>
      </c>
      <c r="D324" s="267">
        <v>1.06445499624E-2</v>
      </c>
    </row>
    <row r="325" spans="1:4" ht="27.75" customHeight="1">
      <c r="A325" s="7" t="s">
        <v>8050</v>
      </c>
      <c r="B325" s="8" t="s">
        <v>8048</v>
      </c>
      <c r="C325" s="267">
        <v>0.30124127070700002</v>
      </c>
      <c r="D325" s="267">
        <v>0.15628752747300001</v>
      </c>
    </row>
    <row r="326" spans="1:4" ht="27.75" customHeight="1">
      <c r="A326" s="7" t="s">
        <v>8051</v>
      </c>
      <c r="B326" s="8" t="s">
        <v>8048</v>
      </c>
      <c r="C326" s="267">
        <v>3.8761404591199998E-2</v>
      </c>
      <c r="D326" s="267">
        <v>0.15586239750300002</v>
      </c>
    </row>
    <row r="327" spans="1:4" ht="27.75" customHeight="1">
      <c r="A327" s="7" t="s">
        <v>8052</v>
      </c>
      <c r="B327" s="8" t="s">
        <v>8048</v>
      </c>
      <c r="C327" s="267">
        <v>0.15102661339500001</v>
      </c>
      <c r="D327" s="267">
        <v>0.142366444018</v>
      </c>
    </row>
    <row r="328" spans="1:4" ht="27.75" customHeight="1">
      <c r="A328" s="7" t="s">
        <v>8053</v>
      </c>
      <c r="B328" s="8" t="s">
        <v>8048</v>
      </c>
      <c r="C328" s="267">
        <v>0.136306942032</v>
      </c>
      <c r="D328" s="267">
        <v>0.173985273238</v>
      </c>
    </row>
    <row r="329" spans="1:4" ht="27.75" customHeight="1">
      <c r="A329" s="7" t="s">
        <v>8054</v>
      </c>
      <c r="B329" s="8" t="s">
        <v>8048</v>
      </c>
      <c r="C329" s="267">
        <v>0.77839389217699995</v>
      </c>
      <c r="D329" s="267">
        <v>0.234849795222</v>
      </c>
    </row>
    <row r="330" spans="1:4" ht="27.75" customHeight="1">
      <c r="A330" s="7" t="s">
        <v>8055</v>
      </c>
      <c r="B330" s="8" t="s">
        <v>8056</v>
      </c>
      <c r="C330" s="267">
        <v>1.08173217772</v>
      </c>
      <c r="D330" s="267">
        <v>0.222356608525</v>
      </c>
    </row>
    <row r="331" spans="1:4" ht="27.75" customHeight="1">
      <c r="A331" s="7" t="s">
        <v>8057</v>
      </c>
      <c r="B331" s="8" t="s">
        <v>8056</v>
      </c>
      <c r="C331" s="267">
        <v>0</v>
      </c>
      <c r="D331" s="267">
        <v>6.5056258481400002</v>
      </c>
    </row>
    <row r="332" spans="1:4" ht="27.75" customHeight="1">
      <c r="A332" s="7" t="s">
        <v>8058</v>
      </c>
      <c r="B332" s="8" t="s">
        <v>8056</v>
      </c>
      <c r="C332" s="267">
        <v>9.7027992284700007E-2</v>
      </c>
      <c r="D332" s="267">
        <v>3.1483243139299999</v>
      </c>
    </row>
    <row r="333" spans="1:4" ht="27.75" customHeight="1">
      <c r="A333" s="7" t="s">
        <v>8059</v>
      </c>
      <c r="B333" s="8" t="s">
        <v>8056</v>
      </c>
      <c r="C333" s="267">
        <v>1.23373470684</v>
      </c>
      <c r="D333" s="267">
        <v>2.3022345995000002</v>
      </c>
    </row>
    <row r="334" spans="1:4" ht="27.75" customHeight="1">
      <c r="A334" s="7" t="s">
        <v>8060</v>
      </c>
      <c r="B334" s="8" t="s">
        <v>8056</v>
      </c>
      <c r="C334" s="267">
        <v>1.23373470684</v>
      </c>
      <c r="D334" s="267">
        <v>2.3022345995000002</v>
      </c>
    </row>
    <row r="335" spans="1:4" ht="27.75" customHeight="1">
      <c r="A335" s="7" t="s">
        <v>8061</v>
      </c>
      <c r="B335" s="8" t="s">
        <v>8056</v>
      </c>
      <c r="C335" s="267">
        <v>1.8449085751499998</v>
      </c>
      <c r="D335" s="267">
        <v>1.75094207501</v>
      </c>
    </row>
    <row r="336" spans="1:4" ht="27.75" customHeight="1">
      <c r="A336" s="7" t="s">
        <v>8062</v>
      </c>
      <c r="B336" s="8" t="s">
        <v>8056</v>
      </c>
      <c r="C336" s="267">
        <v>4.7704316163900001E-2</v>
      </c>
      <c r="D336" s="267">
        <v>0.17058146468399998</v>
      </c>
    </row>
    <row r="337" spans="1:4" ht="27.75" customHeight="1">
      <c r="A337" s="7" t="s">
        <v>8063</v>
      </c>
      <c r="B337" s="8" t="s">
        <v>8056</v>
      </c>
      <c r="C337" s="267">
        <v>0.307109186205</v>
      </c>
      <c r="D337" s="267">
        <v>4.1258908604000002</v>
      </c>
    </row>
    <row r="338" spans="1:4" ht="27.75" customHeight="1">
      <c r="A338" s="7" t="s">
        <v>8064</v>
      </c>
      <c r="B338" s="8" t="s">
        <v>8056</v>
      </c>
      <c r="C338" s="267">
        <v>0.123153749637</v>
      </c>
      <c r="D338" s="267">
        <v>0.66660848169800002</v>
      </c>
    </row>
    <row r="339" spans="1:4" ht="27.75" customHeight="1">
      <c r="A339" s="7" t="s">
        <v>8065</v>
      </c>
      <c r="B339" s="8" t="s">
        <v>8056</v>
      </c>
      <c r="C339" s="267">
        <v>1.14296364677</v>
      </c>
      <c r="D339" s="267">
        <v>1.4499498831400002</v>
      </c>
    </row>
    <row r="340" spans="1:4" ht="27.75" customHeight="1">
      <c r="A340" s="7" t="s">
        <v>8066</v>
      </c>
      <c r="B340" s="8" t="s">
        <v>8056</v>
      </c>
      <c r="C340" s="267">
        <v>0.938360405846</v>
      </c>
      <c r="D340" s="267">
        <v>5.7110789203200003</v>
      </c>
    </row>
    <row r="341" spans="1:4" ht="27.75" customHeight="1">
      <c r="A341" s="7" t="s">
        <v>8067</v>
      </c>
      <c r="B341" s="8" t="s">
        <v>8056</v>
      </c>
      <c r="C341" s="267">
        <v>0.46299154718900004</v>
      </c>
      <c r="D341" s="267">
        <v>1.5778920996100001</v>
      </c>
    </row>
    <row r="342" spans="1:4" ht="27.75" customHeight="1">
      <c r="A342" s="7" t="s">
        <v>8068</v>
      </c>
      <c r="B342" s="8" t="s">
        <v>8056</v>
      </c>
      <c r="C342" s="267">
        <v>1.6956318295099999</v>
      </c>
      <c r="D342" s="267">
        <v>2.2103048542699999</v>
      </c>
    </row>
    <row r="343" spans="1:4" ht="27.75" customHeight="1">
      <c r="A343" s="7" t="s">
        <v>8069</v>
      </c>
      <c r="B343" s="8" t="s">
        <v>8056</v>
      </c>
      <c r="C343" s="267">
        <v>8.5855427272800003E-2</v>
      </c>
      <c r="D343" s="267">
        <v>0.37642698575799999</v>
      </c>
    </row>
    <row r="344" spans="1:4" ht="27.75" customHeight="1">
      <c r="A344" s="7" t="s">
        <v>8070</v>
      </c>
      <c r="B344" s="8" t="s">
        <v>8056</v>
      </c>
      <c r="C344" s="267">
        <v>0.70724038716999993</v>
      </c>
      <c r="D344" s="267">
        <v>3.58801458154</v>
      </c>
    </row>
    <row r="345" spans="1:4" ht="27.75" customHeight="1">
      <c r="A345" s="7" t="s">
        <v>8071</v>
      </c>
      <c r="B345" s="8" t="s">
        <v>8056</v>
      </c>
      <c r="C345" s="267">
        <v>0.42826783942800001</v>
      </c>
      <c r="D345" s="267">
        <v>4.1822086513299999</v>
      </c>
    </row>
    <row r="346" spans="1:4" ht="27.75" customHeight="1">
      <c r="A346" s="7" t="s">
        <v>8072</v>
      </c>
      <c r="B346" s="8" t="s">
        <v>8056</v>
      </c>
      <c r="C346" s="267">
        <v>0.53770095207599999</v>
      </c>
      <c r="D346" s="267">
        <v>4.6287353744199997</v>
      </c>
    </row>
    <row r="347" spans="1:4" ht="27.75" customHeight="1">
      <c r="A347" s="7" t="s">
        <v>8073</v>
      </c>
      <c r="B347" s="8" t="s">
        <v>8056</v>
      </c>
      <c r="C347" s="267">
        <v>2.0885199785599999</v>
      </c>
      <c r="D347" s="267">
        <v>1.5348802418299998</v>
      </c>
    </row>
    <row r="348" spans="1:4" ht="27.75" customHeight="1">
      <c r="A348" s="7" t="s">
        <v>8074</v>
      </c>
      <c r="B348" s="8" t="s">
        <v>8056</v>
      </c>
      <c r="C348" s="267">
        <v>0.46536553004799996</v>
      </c>
      <c r="D348" s="267">
        <v>1.0785380791000001</v>
      </c>
    </row>
    <row r="349" spans="1:4" ht="27.75" customHeight="1">
      <c r="A349" s="7" t="s">
        <v>8075</v>
      </c>
      <c r="B349" s="8" t="s">
        <v>8056</v>
      </c>
      <c r="C349" s="267">
        <v>0.79728627319000001</v>
      </c>
      <c r="D349" s="267">
        <v>2.2034429592599998</v>
      </c>
    </row>
    <row r="350" spans="1:4" ht="27.75" customHeight="1">
      <c r="A350" s="7" t="s">
        <v>8076</v>
      </c>
      <c r="B350" s="8" t="s">
        <v>8056</v>
      </c>
      <c r="C350" s="267">
        <v>2.19241385162E-3</v>
      </c>
      <c r="D350" s="267">
        <v>1.4587787834000001</v>
      </c>
    </row>
    <row r="351" spans="1:4" ht="27.75" customHeight="1">
      <c r="A351" s="7" t="s">
        <v>8077</v>
      </c>
      <c r="B351" s="8" t="s">
        <v>8056</v>
      </c>
      <c r="C351" s="267">
        <v>0.192026303161</v>
      </c>
      <c r="D351" s="267">
        <v>0.16520847133199998</v>
      </c>
    </row>
    <row r="352" spans="1:4" ht="27.75" customHeight="1">
      <c r="A352" s="7" t="s">
        <v>8078</v>
      </c>
      <c r="B352" s="8" t="s">
        <v>8056</v>
      </c>
      <c r="C352" s="267">
        <v>0.67656926537100004</v>
      </c>
      <c r="D352" s="267">
        <v>1.6495241868099999</v>
      </c>
    </row>
    <row r="353" spans="1:4" ht="27.75" customHeight="1">
      <c r="A353" s="7" t="s">
        <v>8079</v>
      </c>
      <c r="B353" s="8" t="s">
        <v>8056</v>
      </c>
      <c r="C353" s="267">
        <v>1.07700454066</v>
      </c>
      <c r="D353" s="267">
        <v>3.96412585743</v>
      </c>
    </row>
    <row r="354" spans="1:4" ht="27.75" customHeight="1">
      <c r="A354" s="7" t="s">
        <v>8080</v>
      </c>
      <c r="B354" s="8" t="s">
        <v>8056</v>
      </c>
      <c r="C354" s="267">
        <v>0.48595101147399999</v>
      </c>
      <c r="D354" s="267">
        <v>4.0520876760700002</v>
      </c>
    </row>
    <row r="355" spans="1:4" ht="27.75" customHeight="1">
      <c r="A355" s="7" t="s">
        <v>8081</v>
      </c>
      <c r="B355" s="8" t="s">
        <v>8056</v>
      </c>
      <c r="C355" s="267">
        <v>1.6087904207799999</v>
      </c>
      <c r="D355" s="267">
        <v>3.2917736572399998</v>
      </c>
    </row>
    <row r="356" spans="1:4" ht="27.75" customHeight="1">
      <c r="A356" s="7" t="s">
        <v>8082</v>
      </c>
      <c r="B356" s="8" t="s">
        <v>8056</v>
      </c>
      <c r="C356" s="267">
        <v>2.2278959495899997</v>
      </c>
      <c r="D356" s="267">
        <v>2.3815269585099998</v>
      </c>
    </row>
    <row r="357" spans="1:4" ht="27.75" customHeight="1">
      <c r="A357" s="7" t="s">
        <v>8083</v>
      </c>
      <c r="B357" s="8" t="s">
        <v>8056</v>
      </c>
      <c r="C357" s="267">
        <v>0.156502647725</v>
      </c>
      <c r="D357" s="267">
        <v>9.6583667830699991</v>
      </c>
    </row>
    <row r="358" spans="1:4" ht="27.75" customHeight="1">
      <c r="A358" s="7" t="s">
        <v>8084</v>
      </c>
      <c r="B358" s="8" t="s">
        <v>8056</v>
      </c>
      <c r="C358" s="267">
        <v>1.3808799441199999</v>
      </c>
      <c r="D358" s="267">
        <v>4.3237531356500005</v>
      </c>
    </row>
    <row r="359" spans="1:4" ht="27.75" customHeight="1">
      <c r="A359" s="7" t="s">
        <v>8085</v>
      </c>
      <c r="B359" s="8" t="s">
        <v>8056</v>
      </c>
      <c r="C359" s="267">
        <v>2.6157213851900001</v>
      </c>
      <c r="D359" s="267">
        <v>1.8886167538899998</v>
      </c>
    </row>
    <row r="360" spans="1:4" ht="27.75" customHeight="1">
      <c r="A360" s="7" t="s">
        <v>8086</v>
      </c>
      <c r="B360" s="8" t="s">
        <v>8056</v>
      </c>
      <c r="C360" s="267">
        <v>0.32695132548100003</v>
      </c>
      <c r="D360" s="267">
        <v>1.35110076314</v>
      </c>
    </row>
    <row r="361" spans="1:4" ht="27.75" customHeight="1">
      <c r="A361" s="7" t="s">
        <v>8087</v>
      </c>
      <c r="B361" s="8" t="s">
        <v>8056</v>
      </c>
      <c r="C361" s="267">
        <v>0.134730242419</v>
      </c>
      <c r="D361" s="267">
        <v>3.2223217509500003E-2</v>
      </c>
    </row>
    <row r="362" spans="1:4" ht="27.75" customHeight="1">
      <c r="A362" s="7" t="s">
        <v>8088</v>
      </c>
      <c r="B362" s="8" t="s">
        <v>8056</v>
      </c>
      <c r="C362" s="267">
        <v>1.2487314788000001</v>
      </c>
      <c r="D362" s="267">
        <v>6.0081787378799998</v>
      </c>
    </row>
    <row r="363" spans="1:4" ht="27.75" customHeight="1">
      <c r="A363" s="7" t="s">
        <v>8089</v>
      </c>
      <c r="B363" s="8" t="s">
        <v>8056</v>
      </c>
      <c r="C363" s="267">
        <v>3.3849228240799998</v>
      </c>
      <c r="D363" s="267">
        <v>3.23881920047</v>
      </c>
    </row>
    <row r="364" spans="1:4" ht="27.75" customHeight="1">
      <c r="A364" s="7" t="s">
        <v>8090</v>
      </c>
      <c r="B364" s="8" t="s">
        <v>8056</v>
      </c>
      <c r="C364" s="267">
        <v>0.369952743784</v>
      </c>
      <c r="D364" s="267">
        <v>1.909902202</v>
      </c>
    </row>
    <row r="365" spans="1:4" ht="27.75" customHeight="1">
      <c r="A365" s="7" t="s">
        <v>8091</v>
      </c>
      <c r="B365" s="8" t="s">
        <v>8056</v>
      </c>
      <c r="C365" s="267">
        <v>1.963442275</v>
      </c>
      <c r="D365" s="267">
        <v>2.19798357653</v>
      </c>
    </row>
    <row r="366" spans="1:4" ht="27.75" customHeight="1">
      <c r="A366" s="7" t="s">
        <v>8092</v>
      </c>
      <c r="B366" s="8" t="s">
        <v>8056</v>
      </c>
      <c r="C366" s="267">
        <v>1.03081665575</v>
      </c>
      <c r="D366" s="267">
        <v>4.6118500201999995</v>
      </c>
    </row>
    <row r="367" spans="1:4" ht="27.75" customHeight="1">
      <c r="A367" s="7" t="s">
        <v>8093</v>
      </c>
      <c r="B367" s="8" t="s">
        <v>8056</v>
      </c>
      <c r="C367" s="267">
        <v>0.63562621419000009</v>
      </c>
      <c r="D367" s="267">
        <v>3.6016076986800001</v>
      </c>
    </row>
    <row r="368" spans="1:4" ht="27.75" customHeight="1">
      <c r="A368" s="7" t="s">
        <v>8094</v>
      </c>
      <c r="B368" s="8" t="s">
        <v>8056</v>
      </c>
      <c r="C368" s="267">
        <v>0</v>
      </c>
      <c r="D368" s="267">
        <v>1.2560001602100002</v>
      </c>
    </row>
    <row r="369" spans="1:4" ht="27.75" customHeight="1">
      <c r="A369" s="7" t="s">
        <v>8095</v>
      </c>
      <c r="B369" s="8" t="s">
        <v>8056</v>
      </c>
      <c r="C369" s="267">
        <v>0.24344047496799998</v>
      </c>
      <c r="D369" s="267">
        <v>0.41697226906499996</v>
      </c>
    </row>
    <row r="370" spans="1:4" ht="27.75" customHeight="1">
      <c r="A370" s="7" t="s">
        <v>8096</v>
      </c>
      <c r="B370" s="8" t="s">
        <v>8056</v>
      </c>
      <c r="C370" s="267">
        <v>0.16887438919199999</v>
      </c>
      <c r="D370" s="267">
        <v>0.132327525714</v>
      </c>
    </row>
    <row r="371" spans="1:4" ht="27.75" customHeight="1">
      <c r="A371" s="7" t="s">
        <v>8097</v>
      </c>
      <c r="B371" s="8" t="s">
        <v>8056</v>
      </c>
      <c r="C371" s="267">
        <v>5.56655788298E-2</v>
      </c>
      <c r="D371" s="267">
        <v>0.18713320125999999</v>
      </c>
    </row>
    <row r="372" spans="1:4" ht="27.75" customHeight="1">
      <c r="A372" s="7" t="s">
        <v>8098</v>
      </c>
      <c r="B372" s="8" t="s">
        <v>8056</v>
      </c>
      <c r="C372" s="267">
        <v>1.9011938362</v>
      </c>
      <c r="D372" s="267">
        <v>3.3390577447199998</v>
      </c>
    </row>
    <row r="373" spans="1:4" ht="27.75" customHeight="1">
      <c r="A373" s="7" t="s">
        <v>8099</v>
      </c>
      <c r="B373" s="8" t="s">
        <v>8056</v>
      </c>
      <c r="C373" s="267">
        <v>1.7939072948499999</v>
      </c>
      <c r="D373" s="267">
        <v>6.6001531525699999</v>
      </c>
    </row>
    <row r="374" spans="1:4" ht="27.75" customHeight="1">
      <c r="A374" s="7" t="s">
        <v>8100</v>
      </c>
      <c r="B374" s="8" t="s">
        <v>8056</v>
      </c>
      <c r="C374" s="267">
        <v>1.01349208805</v>
      </c>
      <c r="D374" s="267">
        <v>5.2255506480900005</v>
      </c>
    </row>
    <row r="375" spans="1:4" ht="27.75" customHeight="1">
      <c r="A375" s="7" t="s">
        <v>8101</v>
      </c>
      <c r="B375" s="8" t="s">
        <v>8056</v>
      </c>
      <c r="C375" s="267">
        <v>1.7395267621899999</v>
      </c>
      <c r="D375" s="267">
        <v>3.6641442584899999</v>
      </c>
    </row>
    <row r="376" spans="1:4" ht="27.75" customHeight="1">
      <c r="A376" s="7" t="s">
        <v>8102</v>
      </c>
      <c r="B376" s="8" t="s">
        <v>8056</v>
      </c>
      <c r="C376" s="267">
        <v>0.43767686723299998</v>
      </c>
      <c r="D376" s="267">
        <v>3.8360670633599998</v>
      </c>
    </row>
    <row r="377" spans="1:4" ht="27.75" customHeight="1">
      <c r="A377" s="7" t="s">
        <v>8103</v>
      </c>
      <c r="B377" s="8" t="s">
        <v>8056</v>
      </c>
      <c r="C377" s="267">
        <v>1.9141156327600002E-2</v>
      </c>
      <c r="D377" s="267">
        <v>0.19721146947500001</v>
      </c>
    </row>
    <row r="378" spans="1:4" ht="27.75" customHeight="1">
      <c r="A378" s="7" t="s">
        <v>8104</v>
      </c>
      <c r="B378" s="8" t="s">
        <v>8056</v>
      </c>
      <c r="C378" s="267">
        <v>1.1316431917800001</v>
      </c>
      <c r="D378" s="267">
        <v>4.7245136278199995</v>
      </c>
    </row>
    <row r="379" spans="1:4" ht="27.75" customHeight="1">
      <c r="A379" s="7" t="s">
        <v>8105</v>
      </c>
      <c r="B379" s="8" t="s">
        <v>8056</v>
      </c>
      <c r="C379" s="267">
        <v>0.19057635672600001</v>
      </c>
      <c r="D379" s="267">
        <v>4.7284416892800003</v>
      </c>
    </row>
    <row r="380" spans="1:4" ht="27.75" customHeight="1">
      <c r="A380" s="7" t="s">
        <v>8106</v>
      </c>
      <c r="B380" s="8" t="s">
        <v>8056</v>
      </c>
      <c r="C380" s="267">
        <v>2.2415928898900002</v>
      </c>
      <c r="D380" s="267">
        <v>1.53754860767</v>
      </c>
    </row>
    <row r="381" spans="1:4" ht="27.75" customHeight="1">
      <c r="A381" s="7" t="s">
        <v>8107</v>
      </c>
      <c r="B381" s="8" t="s">
        <v>8108</v>
      </c>
      <c r="C381" s="267">
        <v>0</v>
      </c>
      <c r="D381" s="267">
        <v>6.0179595125900001E-2</v>
      </c>
    </row>
    <row r="382" spans="1:4" ht="27.75" customHeight="1">
      <c r="A382" s="7" t="s">
        <v>8109</v>
      </c>
      <c r="B382" s="8" t="s">
        <v>8108</v>
      </c>
      <c r="C382" s="267">
        <v>4.1334542113700003E-2</v>
      </c>
      <c r="D382" s="267">
        <v>0</v>
      </c>
    </row>
    <row r="383" spans="1:4" ht="27.75" customHeight="1">
      <c r="A383" s="7" t="s">
        <v>8110</v>
      </c>
      <c r="B383" s="8" t="s">
        <v>8108</v>
      </c>
      <c r="C383" s="267">
        <v>0.25335110525400001</v>
      </c>
      <c r="D383" s="267">
        <v>0</v>
      </c>
    </row>
    <row r="384" spans="1:4" ht="27.75" customHeight="1">
      <c r="A384" s="7" t="s">
        <v>8111</v>
      </c>
      <c r="B384" s="8" t="s">
        <v>8108</v>
      </c>
      <c r="C384" s="267">
        <v>0.86400381165399998</v>
      </c>
      <c r="D384" s="267">
        <v>0.83870021066</v>
      </c>
    </row>
    <row r="385" spans="1:4" ht="27.75" customHeight="1">
      <c r="A385" s="7" t="s">
        <v>8112</v>
      </c>
      <c r="B385" s="8" t="s">
        <v>8108</v>
      </c>
      <c r="C385" s="267">
        <v>0.89659309262500009</v>
      </c>
      <c r="D385" s="267">
        <v>0.526357107017</v>
      </c>
    </row>
    <row r="386" spans="1:4" ht="27.75" customHeight="1">
      <c r="A386" s="7" t="s">
        <v>8113</v>
      </c>
      <c r="B386" s="8" t="s">
        <v>8108</v>
      </c>
      <c r="C386" s="267">
        <v>0.14638246793199999</v>
      </c>
      <c r="D386" s="267">
        <v>0.50761021881599999</v>
      </c>
    </row>
    <row r="387" spans="1:4" ht="27.75" customHeight="1">
      <c r="A387" s="7" t="s">
        <v>8114</v>
      </c>
      <c r="B387" s="8" t="s">
        <v>8108</v>
      </c>
      <c r="C387" s="267">
        <v>1.6270312167500001</v>
      </c>
      <c r="D387" s="267">
        <v>0.36448533341799999</v>
      </c>
    </row>
    <row r="388" spans="1:4" ht="27.75" customHeight="1">
      <c r="A388" s="7" t="s">
        <v>8115</v>
      </c>
      <c r="B388" s="8" t="s">
        <v>8108</v>
      </c>
      <c r="C388" s="267">
        <v>0.762228097198</v>
      </c>
      <c r="D388" s="267">
        <v>0.96666585806100003</v>
      </c>
    </row>
    <row r="389" spans="1:4" ht="27.75" customHeight="1">
      <c r="A389" s="7" t="s">
        <v>8116</v>
      </c>
      <c r="B389" s="8" t="s">
        <v>8108</v>
      </c>
      <c r="C389" s="267">
        <v>1.09708720541</v>
      </c>
      <c r="D389" s="267">
        <v>0.71782320159599999</v>
      </c>
    </row>
    <row r="390" spans="1:4" ht="27.75" customHeight="1">
      <c r="A390" s="7" t="s">
        <v>8117</v>
      </c>
      <c r="B390" s="8" t="s">
        <v>8108</v>
      </c>
      <c r="C390" s="267">
        <v>1.4683415445499999</v>
      </c>
      <c r="D390" s="267">
        <v>1.303126885</v>
      </c>
    </row>
    <row r="391" spans="1:4" ht="27.75" customHeight="1">
      <c r="A391" s="7" t="s">
        <v>8118</v>
      </c>
      <c r="B391" s="8" t="s">
        <v>8108</v>
      </c>
      <c r="C391" s="267">
        <v>1.1714147209999999E-2</v>
      </c>
      <c r="D391" s="267">
        <v>2.0355193322899998</v>
      </c>
    </row>
    <row r="392" spans="1:4" ht="27.75" customHeight="1">
      <c r="A392" s="7" t="s">
        <v>8119</v>
      </c>
      <c r="B392" s="8" t="s">
        <v>8108</v>
      </c>
      <c r="C392" s="267">
        <v>0.69591325097599999</v>
      </c>
      <c r="D392" s="267">
        <v>4.6974171453900001E-3</v>
      </c>
    </row>
    <row r="393" spans="1:4" ht="27.75" customHeight="1">
      <c r="A393" s="7" t="s">
        <v>8120</v>
      </c>
      <c r="B393" s="8" t="s">
        <v>8108</v>
      </c>
      <c r="C393" s="267">
        <v>2.9111134423</v>
      </c>
      <c r="D393" s="267">
        <v>1.13718203341</v>
      </c>
    </row>
    <row r="394" spans="1:4" ht="27.75" customHeight="1">
      <c r="A394" s="7" t="s">
        <v>8121</v>
      </c>
      <c r="B394" s="8" t="s">
        <v>8108</v>
      </c>
      <c r="C394" s="267">
        <v>9.5630911454699999E-2</v>
      </c>
      <c r="D394" s="267">
        <v>6.1424206945900006E-2</v>
      </c>
    </row>
    <row r="395" spans="1:4" ht="27.75" customHeight="1">
      <c r="A395" s="7" t="s">
        <v>8122</v>
      </c>
      <c r="B395" s="8" t="s">
        <v>8123</v>
      </c>
      <c r="C395" s="267">
        <v>-0.17734046310599999</v>
      </c>
      <c r="D395" s="267">
        <v>4.5496963360699999E-2</v>
      </c>
    </row>
    <row r="396" spans="1:4" ht="27.75" customHeight="1">
      <c r="A396" s="7" t="s">
        <v>8124</v>
      </c>
      <c r="B396" s="8" t="s">
        <v>8123</v>
      </c>
      <c r="C396" s="267">
        <v>-0.17734046310599999</v>
      </c>
      <c r="D396" s="267">
        <v>4.5496963360699999E-2</v>
      </c>
    </row>
    <row r="397" spans="1:4" ht="27.75" customHeight="1">
      <c r="A397" s="7" t="s">
        <v>8125</v>
      </c>
      <c r="B397" s="8" t="s">
        <v>8123</v>
      </c>
      <c r="C397" s="267">
        <v>0.383435741921</v>
      </c>
      <c r="D397" s="267">
        <v>8.71012488207E-3</v>
      </c>
    </row>
    <row r="398" spans="1:4" ht="27.75" customHeight="1">
      <c r="A398" s="7" t="s">
        <v>8126</v>
      </c>
      <c r="B398" s="8" t="s">
        <v>8123</v>
      </c>
      <c r="C398" s="267">
        <v>0.74525743150899992</v>
      </c>
      <c r="D398" s="267">
        <v>1.7400772895199999E-2</v>
      </c>
    </row>
    <row r="399" spans="1:4" ht="27.75" customHeight="1">
      <c r="A399" s="7" t="s">
        <v>8127</v>
      </c>
      <c r="B399" s="8" t="s">
        <v>8123</v>
      </c>
      <c r="C399" s="267">
        <v>9.8182309907900001E-2</v>
      </c>
      <c r="D399" s="267">
        <v>1.29210309601</v>
      </c>
    </row>
    <row r="400" spans="1:4" ht="27.75" customHeight="1">
      <c r="A400" s="7" t="s">
        <v>8128</v>
      </c>
      <c r="B400" s="8" t="s">
        <v>8123</v>
      </c>
      <c r="C400" s="267">
        <v>0.356366789538</v>
      </c>
      <c r="D400" s="267">
        <v>0.165974831839</v>
      </c>
    </row>
    <row r="401" spans="1:4" ht="27.75" customHeight="1">
      <c r="A401" s="7" t="s">
        <v>8129</v>
      </c>
      <c r="B401" s="8" t="s">
        <v>8123</v>
      </c>
      <c r="C401" s="267">
        <v>-3.4069800829900001E-4</v>
      </c>
      <c r="D401" s="267">
        <v>0.30542831733999998</v>
      </c>
    </row>
    <row r="402" spans="1:4" ht="27.75" customHeight="1">
      <c r="A402" s="7" t="s">
        <v>8130</v>
      </c>
      <c r="B402" s="8" t="s">
        <v>8123</v>
      </c>
      <c r="C402" s="267">
        <v>0.70135061742899996</v>
      </c>
      <c r="D402" s="267">
        <v>1.6266466998099999E-2</v>
      </c>
    </row>
    <row r="403" spans="1:4" ht="27.75" customHeight="1">
      <c r="A403" s="7" t="s">
        <v>8131</v>
      </c>
      <c r="B403" s="8" t="s">
        <v>8123</v>
      </c>
      <c r="C403" s="267">
        <v>0</v>
      </c>
      <c r="D403" s="267">
        <v>0</v>
      </c>
    </row>
    <row r="404" spans="1:4" ht="27.75" customHeight="1">
      <c r="A404" s="7" t="s">
        <v>8132</v>
      </c>
      <c r="B404" s="8" t="s">
        <v>8123</v>
      </c>
      <c r="C404" s="267">
        <v>1.82117632916E-2</v>
      </c>
      <c r="D404" s="267">
        <v>-1.6176049446099999E-3</v>
      </c>
    </row>
    <row r="405" spans="1:4" ht="27.75" customHeight="1">
      <c r="A405" s="7" t="s">
        <v>8133</v>
      </c>
      <c r="B405" s="8" t="s">
        <v>8123</v>
      </c>
      <c r="C405" s="267">
        <v>0.33527776619600003</v>
      </c>
      <c r="D405" s="267">
        <v>2.5250059952000004</v>
      </c>
    </row>
    <row r="406" spans="1:4" ht="27.75" customHeight="1">
      <c r="A406" s="7" t="s">
        <v>8134</v>
      </c>
      <c r="B406" s="8" t="s">
        <v>8123</v>
      </c>
      <c r="C406" s="267">
        <v>0.22541951076399999</v>
      </c>
      <c r="D406" s="267">
        <v>2.2789798375300001</v>
      </c>
    </row>
    <row r="407" spans="1:4" ht="27.75" customHeight="1">
      <c r="A407" s="7" t="s">
        <v>8135</v>
      </c>
      <c r="B407" s="8" t="s">
        <v>8123</v>
      </c>
      <c r="C407" s="267">
        <v>0.120168333123</v>
      </c>
      <c r="D407" s="267">
        <v>0.82010048563100002</v>
      </c>
    </row>
    <row r="408" spans="1:4" ht="27.75" customHeight="1">
      <c r="A408" s="7" t="s">
        <v>8136</v>
      </c>
      <c r="B408" s="8" t="s">
        <v>8123</v>
      </c>
      <c r="C408" s="267">
        <v>0.23496813495800001</v>
      </c>
      <c r="D408" s="267">
        <v>0.36129372045500002</v>
      </c>
    </row>
    <row r="409" spans="1:4" ht="27.75" customHeight="1">
      <c r="A409" s="7" t="s">
        <v>8137</v>
      </c>
      <c r="B409" s="8" t="s">
        <v>8123</v>
      </c>
      <c r="C409" s="267">
        <v>0.14838108070199998</v>
      </c>
      <c r="D409" s="267">
        <v>1.4502174864199999</v>
      </c>
    </row>
    <row r="410" spans="1:4" ht="27.75" customHeight="1">
      <c r="A410" s="7" t="s">
        <v>8138</v>
      </c>
      <c r="B410" s="8" t="s">
        <v>8123</v>
      </c>
      <c r="C410" s="267">
        <v>1.66641178827</v>
      </c>
      <c r="D410" s="267">
        <v>1.0275509729000001</v>
      </c>
    </row>
    <row r="411" spans="1:4" ht="27.75" customHeight="1">
      <c r="A411" s="7" t="s">
        <v>8139</v>
      </c>
      <c r="B411" s="8" t="s">
        <v>8123</v>
      </c>
      <c r="C411" s="267">
        <v>0.104844729966</v>
      </c>
      <c r="D411" s="267">
        <v>0.808060828392</v>
      </c>
    </row>
    <row r="412" spans="1:4" ht="27.75" customHeight="1">
      <c r="A412" s="7" t="s">
        <v>8140</v>
      </c>
      <c r="B412" s="8" t="s">
        <v>8123</v>
      </c>
      <c r="C412" s="267">
        <v>0.98385713802999997</v>
      </c>
      <c r="D412" s="267">
        <v>3.2595727969700001</v>
      </c>
    </row>
    <row r="413" spans="1:4" ht="27.75" customHeight="1">
      <c r="A413" s="7" t="s">
        <v>8141</v>
      </c>
      <c r="B413" s="8" t="s">
        <v>8123</v>
      </c>
      <c r="C413" s="267">
        <v>0.21094975550100001</v>
      </c>
      <c r="D413" s="267">
        <v>2.7988395228300003</v>
      </c>
    </row>
    <row r="414" spans="1:4" ht="27.75" customHeight="1">
      <c r="A414" s="7" t="s">
        <v>8142</v>
      </c>
      <c r="B414" s="8" t="s">
        <v>8123</v>
      </c>
      <c r="C414" s="267">
        <v>0.61945885161199998</v>
      </c>
      <c r="D414" s="267">
        <v>0.165627702002</v>
      </c>
    </row>
    <row r="415" spans="1:4" ht="27.75" customHeight="1">
      <c r="A415" s="7" t="s">
        <v>8143</v>
      </c>
      <c r="B415" s="8" t="s">
        <v>8123</v>
      </c>
      <c r="C415" s="267">
        <v>0.124429934925</v>
      </c>
      <c r="D415" s="267">
        <v>0.39889875022600002</v>
      </c>
    </row>
    <row r="416" spans="1:4" ht="27.75" customHeight="1">
      <c r="A416" s="7" t="s">
        <v>8144</v>
      </c>
      <c r="B416" s="8" t="s">
        <v>8123</v>
      </c>
      <c r="C416" s="267">
        <v>0.26201188905200001</v>
      </c>
      <c r="D416" s="267">
        <v>0.34190354612700002</v>
      </c>
    </row>
    <row r="417" spans="1:4" ht="27.75" customHeight="1">
      <c r="A417" s="7" t="s">
        <v>8145</v>
      </c>
      <c r="B417" s="8" t="s">
        <v>8123</v>
      </c>
      <c r="C417" s="267">
        <v>2.8811745621200001E-2</v>
      </c>
      <c r="D417" s="267">
        <v>0.32590599415499999</v>
      </c>
    </row>
    <row r="418" spans="1:4" ht="27.75" customHeight="1">
      <c r="A418" s="7" t="s">
        <v>8146</v>
      </c>
      <c r="B418" s="8" t="s">
        <v>8123</v>
      </c>
      <c r="C418" s="267">
        <v>1.1148854089</v>
      </c>
      <c r="D418" s="267">
        <v>0.67676172816200009</v>
      </c>
    </row>
    <row r="419" spans="1:4" ht="27.75" customHeight="1">
      <c r="A419" s="7" t="s">
        <v>8147</v>
      </c>
      <c r="B419" s="8" t="s">
        <v>8123</v>
      </c>
      <c r="C419" s="267">
        <v>1.1831167658E-2</v>
      </c>
      <c r="D419" s="267">
        <v>0.31779281808299997</v>
      </c>
    </row>
    <row r="420" spans="1:4" ht="27.75" customHeight="1">
      <c r="A420" s="7" t="s">
        <v>8148</v>
      </c>
      <c r="B420" s="8" t="s">
        <v>8123</v>
      </c>
      <c r="C420" s="267">
        <v>3.1473296812800002E-3</v>
      </c>
      <c r="D420" s="267">
        <v>2.4719008563</v>
      </c>
    </row>
    <row r="421" spans="1:4" ht="27.75" customHeight="1">
      <c r="A421" s="7" t="s">
        <v>8149</v>
      </c>
      <c r="B421" s="8" t="s">
        <v>8123</v>
      </c>
      <c r="C421" s="267">
        <v>0.247633382358</v>
      </c>
      <c r="D421" s="267">
        <v>0.46144019504699996</v>
      </c>
    </row>
    <row r="422" spans="1:4" ht="27.75" customHeight="1">
      <c r="A422" s="7" t="s">
        <v>8150</v>
      </c>
      <c r="B422" s="8" t="s">
        <v>8123</v>
      </c>
      <c r="C422" s="267">
        <v>0.85025936744200004</v>
      </c>
      <c r="D422" s="267">
        <v>2.6170074128699996</v>
      </c>
    </row>
    <row r="423" spans="1:4" ht="27.75" customHeight="1">
      <c r="A423" s="7" t="s">
        <v>8151</v>
      </c>
      <c r="B423" s="8" t="s">
        <v>8123</v>
      </c>
      <c r="C423" s="267">
        <v>9.6114157559199997E-2</v>
      </c>
      <c r="D423" s="267">
        <v>1.2509488315499999</v>
      </c>
    </row>
    <row r="424" spans="1:4" ht="27.75" customHeight="1">
      <c r="A424" s="7" t="s">
        <v>8152</v>
      </c>
      <c r="B424" s="8" t="s">
        <v>8123</v>
      </c>
      <c r="C424" s="267">
        <v>0</v>
      </c>
      <c r="D424" s="267">
        <v>0.165653307236</v>
      </c>
    </row>
    <row r="425" spans="1:4" ht="27.75" customHeight="1">
      <c r="A425" s="7" t="s">
        <v>8153</v>
      </c>
      <c r="B425" s="8" t="s">
        <v>8123</v>
      </c>
      <c r="C425" s="267">
        <v>0.803303846815</v>
      </c>
      <c r="D425" s="267">
        <v>1.5250040058899998</v>
      </c>
    </row>
    <row r="426" spans="1:4" ht="27.75" customHeight="1">
      <c r="A426" s="7" t="s">
        <v>8154</v>
      </c>
      <c r="B426" s="8" t="s">
        <v>8123</v>
      </c>
      <c r="C426" s="267">
        <v>0.53663241699100006</v>
      </c>
      <c r="D426" s="267">
        <v>2.5958417459200001</v>
      </c>
    </row>
    <row r="427" spans="1:4" ht="27.75" customHeight="1">
      <c r="A427" s="7" t="s">
        <v>8155</v>
      </c>
      <c r="B427" s="8" t="s">
        <v>8123</v>
      </c>
      <c r="C427" s="267">
        <v>0.29587541074699997</v>
      </c>
      <c r="D427" s="267">
        <v>2.7255307931999999</v>
      </c>
    </row>
    <row r="428" spans="1:4" ht="27.75" customHeight="1">
      <c r="A428" s="7" t="s">
        <v>8156</v>
      </c>
      <c r="B428" s="8" t="s">
        <v>8123</v>
      </c>
      <c r="C428" s="267">
        <v>0.29587541074699997</v>
      </c>
      <c r="D428" s="267">
        <v>2.7255307931999999</v>
      </c>
    </row>
    <row r="429" spans="1:4" ht="27.75" customHeight="1">
      <c r="A429" s="7" t="s">
        <v>8157</v>
      </c>
      <c r="B429" s="8" t="s">
        <v>8123</v>
      </c>
      <c r="C429" s="267">
        <v>0.20602896758399999</v>
      </c>
      <c r="D429" s="267">
        <v>2.13348014938</v>
      </c>
    </row>
    <row r="430" spans="1:4" ht="27.75" customHeight="1">
      <c r="A430" s="7" t="s">
        <v>8158</v>
      </c>
      <c r="B430" s="8" t="s">
        <v>8123</v>
      </c>
      <c r="C430" s="267">
        <v>0.12681003306499999</v>
      </c>
      <c r="D430" s="267">
        <v>1.7053153162200001</v>
      </c>
    </row>
    <row r="431" spans="1:4" ht="27.75" customHeight="1">
      <c r="A431" s="7" t="s">
        <v>8159</v>
      </c>
      <c r="B431" s="8" t="s">
        <v>8123</v>
      </c>
      <c r="C431" s="267">
        <v>8.3848407082500007E-2</v>
      </c>
      <c r="D431" s="267">
        <v>0.216714288192</v>
      </c>
    </row>
    <row r="432" spans="1:4" ht="27.75" customHeight="1">
      <c r="A432" s="7" t="s">
        <v>8160</v>
      </c>
      <c r="B432" s="8" t="s">
        <v>8123</v>
      </c>
      <c r="C432" s="267">
        <v>1.80042275242E-2</v>
      </c>
      <c r="D432" s="267">
        <v>0.218803478962</v>
      </c>
    </row>
    <row r="433" spans="1:4" ht="27.75" customHeight="1">
      <c r="A433" s="7" t="s">
        <v>8161</v>
      </c>
      <c r="B433" s="8" t="s">
        <v>8123</v>
      </c>
      <c r="C433" s="267">
        <v>0.12213485855599999</v>
      </c>
      <c r="D433" s="267">
        <v>0.81779506672199997</v>
      </c>
    </row>
    <row r="434" spans="1:4" ht="27.75" customHeight="1">
      <c r="A434" s="7" t="s">
        <v>8162</v>
      </c>
      <c r="B434" s="8" t="s">
        <v>8123</v>
      </c>
      <c r="C434" s="267">
        <v>8.3942077838000007E-2</v>
      </c>
      <c r="D434" s="267">
        <v>3.9742951771899997</v>
      </c>
    </row>
    <row r="435" spans="1:4" ht="27.75" customHeight="1">
      <c r="A435" s="7" t="s">
        <v>8163</v>
      </c>
      <c r="B435" s="8" t="s">
        <v>8123</v>
      </c>
      <c r="C435" s="267">
        <v>2.2492859483799998</v>
      </c>
      <c r="D435" s="267">
        <v>1.6763293783700002</v>
      </c>
    </row>
    <row r="436" spans="1:4" ht="27.75" customHeight="1">
      <c r="A436" s="7" t="s">
        <v>8164</v>
      </c>
      <c r="B436" s="8" t="s">
        <v>8123</v>
      </c>
      <c r="C436" s="267">
        <v>0.42804590781599999</v>
      </c>
      <c r="D436" s="267">
        <v>2.1965085824199999</v>
      </c>
    </row>
    <row r="437" spans="1:4" ht="27.75" customHeight="1">
      <c r="A437" s="7" t="s">
        <v>8165</v>
      </c>
      <c r="B437" s="8" t="s">
        <v>8123</v>
      </c>
      <c r="C437" s="267">
        <v>0.43524950045399996</v>
      </c>
      <c r="D437" s="267">
        <v>0.652961557779</v>
      </c>
    </row>
    <row r="438" spans="1:4" ht="27.75" customHeight="1">
      <c r="A438" s="7" t="s">
        <v>8166</v>
      </c>
      <c r="B438" s="8" t="s">
        <v>8123</v>
      </c>
      <c r="C438" s="267">
        <v>0.73473995223800004</v>
      </c>
      <c r="D438" s="267">
        <v>0.251940938635</v>
      </c>
    </row>
    <row r="439" spans="1:4" ht="27.75" customHeight="1">
      <c r="A439" s="7" t="s">
        <v>8167</v>
      </c>
      <c r="B439" s="8" t="s">
        <v>8123</v>
      </c>
      <c r="C439" s="267">
        <v>7.5176430778699996E-2</v>
      </c>
      <c r="D439" s="267">
        <v>0.45226049220499998</v>
      </c>
    </row>
    <row r="440" spans="1:4" ht="27.75" customHeight="1">
      <c r="A440" s="7" t="s">
        <v>8168</v>
      </c>
      <c r="B440" s="8" t="s">
        <v>8123</v>
      </c>
      <c r="C440" s="267">
        <v>1.6458836591500001</v>
      </c>
      <c r="D440" s="267">
        <v>0.92261448423100001</v>
      </c>
    </row>
    <row r="441" spans="1:4" ht="27.75" customHeight="1">
      <c r="A441" s="7" t="s">
        <v>8169</v>
      </c>
      <c r="B441" s="8" t="s">
        <v>8123</v>
      </c>
      <c r="C441" s="267">
        <v>0.102170462973</v>
      </c>
      <c r="D441" s="267">
        <v>1.10132914462</v>
      </c>
    </row>
    <row r="442" spans="1:4" ht="27.75" customHeight="1">
      <c r="A442" s="7" t="s">
        <v>8170</v>
      </c>
      <c r="B442" s="8" t="s">
        <v>8123</v>
      </c>
      <c r="C442" s="267">
        <v>0.29071317032899996</v>
      </c>
      <c r="D442" s="267">
        <v>0.35054149060799999</v>
      </c>
    </row>
    <row r="443" spans="1:4" ht="27.75" customHeight="1">
      <c r="A443" s="7" t="s">
        <v>8171</v>
      </c>
      <c r="B443" s="8" t="s">
        <v>8123</v>
      </c>
      <c r="C443" s="267">
        <v>0.18078354952699999</v>
      </c>
      <c r="D443" s="267">
        <v>2.19583117051</v>
      </c>
    </row>
    <row r="444" spans="1:4" ht="27.75" customHeight="1">
      <c r="A444" s="7" t="s">
        <v>8172</v>
      </c>
      <c r="B444" s="8" t="s">
        <v>8123</v>
      </c>
      <c r="C444" s="267">
        <v>1.09161805903</v>
      </c>
      <c r="D444" s="267">
        <v>0.37742314536800003</v>
      </c>
    </row>
    <row r="445" spans="1:4" ht="27.75" customHeight="1">
      <c r="A445" s="7" t="s">
        <v>8173</v>
      </c>
      <c r="B445" s="8" t="s">
        <v>8123</v>
      </c>
      <c r="C445" s="267">
        <v>1.6702116948299999</v>
      </c>
      <c r="D445" s="267">
        <v>0.38257146441899997</v>
      </c>
    </row>
    <row r="446" spans="1:4" ht="27.75" customHeight="1">
      <c r="A446" s="7" t="s">
        <v>8174</v>
      </c>
      <c r="B446" s="8" t="s">
        <v>8123</v>
      </c>
      <c r="C446" s="267">
        <v>7.4557582984999995E-2</v>
      </c>
      <c r="D446" s="267">
        <v>1.0866918139100001</v>
      </c>
    </row>
    <row r="447" spans="1:4" ht="27.75" customHeight="1">
      <c r="A447" s="7" t="s">
        <v>8175</v>
      </c>
      <c r="B447" s="8" t="s">
        <v>8123</v>
      </c>
      <c r="C447" s="267">
        <v>2.8192212456500001</v>
      </c>
      <c r="D447" s="267">
        <v>0.50925874349199995</v>
      </c>
    </row>
    <row r="448" spans="1:4" ht="27.75" customHeight="1">
      <c r="A448" s="7" t="s">
        <v>8176</v>
      </c>
      <c r="B448" s="8" t="s">
        <v>8123</v>
      </c>
      <c r="C448" s="267">
        <v>1.9416909794600001</v>
      </c>
      <c r="D448" s="267">
        <v>3.3600285785599997</v>
      </c>
    </row>
    <row r="449" spans="1:4" ht="27.75" customHeight="1">
      <c r="A449" s="7" t="s">
        <v>8177</v>
      </c>
      <c r="B449" s="8" t="s">
        <v>8123</v>
      </c>
      <c r="C449" s="267">
        <v>5.9032688498400002E-2</v>
      </c>
      <c r="D449" s="267">
        <v>0.32527976818000004</v>
      </c>
    </row>
    <row r="450" spans="1:4" ht="27.75" customHeight="1">
      <c r="A450" s="7" t="s">
        <v>8178</v>
      </c>
      <c r="B450" s="8" t="s">
        <v>8123</v>
      </c>
      <c r="C450" s="267">
        <v>1.36330698098</v>
      </c>
      <c r="D450" s="267">
        <v>3.0467167312800001</v>
      </c>
    </row>
    <row r="451" spans="1:4" ht="27.75" customHeight="1">
      <c r="A451" s="7" t="s">
        <v>8179</v>
      </c>
      <c r="B451" s="8" t="s">
        <v>8123</v>
      </c>
      <c r="C451" s="267">
        <v>0.13034342909800001</v>
      </c>
      <c r="D451" s="267">
        <v>5.4161873606399999E-2</v>
      </c>
    </row>
    <row r="452" spans="1:4" ht="27.75" customHeight="1">
      <c r="A452" s="7" t="s">
        <v>8180</v>
      </c>
      <c r="B452" s="8" t="s">
        <v>8123</v>
      </c>
      <c r="C452" s="267">
        <v>0.19130799778900001</v>
      </c>
      <c r="D452" s="267">
        <v>1.1613785346600001</v>
      </c>
    </row>
    <row r="453" spans="1:4" ht="27.75" customHeight="1">
      <c r="A453" s="7" t="s">
        <v>8181</v>
      </c>
      <c r="B453" s="8" t="s">
        <v>8123</v>
      </c>
      <c r="C453" s="267">
        <v>0.11217700366</v>
      </c>
      <c r="D453" s="267">
        <v>0.37994615616900002</v>
      </c>
    </row>
    <row r="454" spans="1:4" ht="27.75" customHeight="1">
      <c r="A454" s="7" t="s">
        <v>8182</v>
      </c>
      <c r="B454" s="8" t="s">
        <v>8123</v>
      </c>
      <c r="C454" s="267">
        <v>1.7809463008199999</v>
      </c>
      <c r="D454" s="267">
        <v>2.6843357248599999</v>
      </c>
    </row>
    <row r="455" spans="1:4" ht="27.75" customHeight="1">
      <c r="A455" s="7" t="s">
        <v>8183</v>
      </c>
      <c r="B455" s="8" t="s">
        <v>8123</v>
      </c>
      <c r="C455" s="267">
        <v>0.52000992994499995</v>
      </c>
      <c r="D455" s="267">
        <v>0.43427825483999999</v>
      </c>
    </row>
    <row r="456" spans="1:4" ht="27.75" customHeight="1">
      <c r="A456" s="7" t="s">
        <v>8184</v>
      </c>
      <c r="B456" s="8" t="s">
        <v>8123</v>
      </c>
      <c r="C456" s="267">
        <v>1.6685676512200001</v>
      </c>
      <c r="D456" s="267">
        <v>0.11566897502000001</v>
      </c>
    </row>
    <row r="457" spans="1:4" ht="27.75" customHeight="1">
      <c r="A457" s="7" t="s">
        <v>8185</v>
      </c>
      <c r="B457" s="8" t="s">
        <v>8123</v>
      </c>
      <c r="C457" s="267">
        <v>2.0571284189400001E-2</v>
      </c>
      <c r="D457" s="267">
        <v>0.33535708649600005</v>
      </c>
    </row>
    <row r="458" spans="1:4" ht="27.75" customHeight="1">
      <c r="A458" s="7" t="s">
        <v>8186</v>
      </c>
      <c r="B458" s="8" t="s">
        <v>8123</v>
      </c>
      <c r="C458" s="267">
        <v>0.53203031537200007</v>
      </c>
      <c r="D458" s="267">
        <v>1.5976433733900002</v>
      </c>
    </row>
    <row r="459" spans="1:4" ht="27.75" customHeight="1">
      <c r="A459" s="7" t="s">
        <v>8187</v>
      </c>
      <c r="B459" s="8" t="s">
        <v>8123</v>
      </c>
      <c r="C459" s="267">
        <v>5.0335603586799997E-2</v>
      </c>
      <c r="D459" s="267">
        <v>1.14216075311</v>
      </c>
    </row>
    <row r="460" spans="1:4" ht="27.75" customHeight="1">
      <c r="A460" s="7" t="s">
        <v>8188</v>
      </c>
      <c r="B460" s="8" t="s">
        <v>8123</v>
      </c>
      <c r="C460" s="267">
        <v>1.09696106591</v>
      </c>
      <c r="D460" s="267">
        <v>2.6477595311400002</v>
      </c>
    </row>
    <row r="461" spans="1:4" ht="27.75" customHeight="1">
      <c r="A461" s="7" t="s">
        <v>8189</v>
      </c>
      <c r="B461" s="8" t="s">
        <v>8123</v>
      </c>
      <c r="C461" s="267">
        <v>0.85420264264800005</v>
      </c>
      <c r="D461" s="267">
        <v>1.4513098122900001</v>
      </c>
    </row>
    <row r="462" spans="1:4" ht="27.75" customHeight="1">
      <c r="A462" s="7" t="s">
        <v>8190</v>
      </c>
      <c r="B462" s="8" t="s">
        <v>8123</v>
      </c>
      <c r="C462" s="267">
        <v>0.23661103328999999</v>
      </c>
      <c r="D462" s="267">
        <v>0.800722436669</v>
      </c>
    </row>
    <row r="463" spans="1:4" ht="27.75" customHeight="1">
      <c r="A463" s="7" t="s">
        <v>8191</v>
      </c>
      <c r="B463" s="8" t="s">
        <v>8123</v>
      </c>
      <c r="C463" s="267">
        <v>0.70111532557900003</v>
      </c>
      <c r="D463" s="267">
        <v>2.2421809131499999</v>
      </c>
    </row>
    <row r="464" spans="1:4" ht="27.75" customHeight="1">
      <c r="A464" s="7" t="s">
        <v>8192</v>
      </c>
      <c r="B464" s="8" t="s">
        <v>8123</v>
      </c>
      <c r="C464" s="267">
        <v>0.27628047676800005</v>
      </c>
      <c r="D464" s="267">
        <v>0.448534905338</v>
      </c>
    </row>
    <row r="465" spans="1:4" ht="27.75" customHeight="1">
      <c r="A465" s="7" t="s">
        <v>8193</v>
      </c>
      <c r="B465" s="8" t="s">
        <v>8123</v>
      </c>
      <c r="C465" s="267">
        <v>0.22471582201400001</v>
      </c>
      <c r="D465" s="267">
        <v>1.6862686823599999</v>
      </c>
    </row>
    <row r="466" spans="1:4" ht="27.75" customHeight="1">
      <c r="A466" s="7" t="s">
        <v>8194</v>
      </c>
      <c r="B466" s="8" t="s">
        <v>8123</v>
      </c>
      <c r="C466" s="267">
        <v>0.66396118076200006</v>
      </c>
      <c r="D466" s="267">
        <v>3.1487987952399998</v>
      </c>
    </row>
    <row r="467" spans="1:4" ht="27.75" customHeight="1">
      <c r="A467" s="7" t="s">
        <v>8195</v>
      </c>
      <c r="B467" s="8" t="s">
        <v>8123</v>
      </c>
      <c r="C467" s="267">
        <v>1.6244167731899999</v>
      </c>
      <c r="D467" s="267">
        <v>2.5804047266399999</v>
      </c>
    </row>
    <row r="468" spans="1:4" ht="27.75" customHeight="1">
      <c r="A468" s="7" t="s">
        <v>8196</v>
      </c>
      <c r="B468" s="8" t="s">
        <v>8123</v>
      </c>
      <c r="C468" s="267">
        <v>0.38297230029000001</v>
      </c>
      <c r="D468" s="267">
        <v>2.1083251764800002</v>
      </c>
    </row>
    <row r="469" spans="1:4" ht="27.75" customHeight="1">
      <c r="A469" s="7" t="s">
        <v>8197</v>
      </c>
      <c r="B469" s="8" t="s">
        <v>8198</v>
      </c>
      <c r="C469" s="267">
        <v>0</v>
      </c>
      <c r="D469" s="267">
        <v>0</v>
      </c>
    </row>
    <row r="470" spans="1:4" ht="27.75" customHeight="1">
      <c r="A470" s="7" t="s">
        <v>8199</v>
      </c>
      <c r="B470" s="8" t="s">
        <v>8198</v>
      </c>
      <c r="C470" s="267">
        <v>4.1196014683900002E-2</v>
      </c>
      <c r="D470" s="267">
        <v>8.40961272018E-2</v>
      </c>
    </row>
    <row r="471" spans="1:4" ht="27.75" customHeight="1">
      <c r="A471" s="7" t="s">
        <v>8200</v>
      </c>
      <c r="B471" s="8" t="s">
        <v>8198</v>
      </c>
      <c r="C471" s="267">
        <v>1.65402082909E-3</v>
      </c>
      <c r="D471" s="267">
        <v>4.3418153369000005E-2</v>
      </c>
    </row>
    <row r="472" spans="1:4" ht="27.75" customHeight="1">
      <c r="A472" s="7" t="s">
        <v>8201</v>
      </c>
      <c r="B472" s="8" t="s">
        <v>8198</v>
      </c>
      <c r="C472" s="267">
        <v>0.29490936487699998</v>
      </c>
      <c r="D472" s="267">
        <v>9.3859692433099995E-2</v>
      </c>
    </row>
    <row r="473" spans="1:4" ht="27.75" customHeight="1">
      <c r="A473" s="7" t="s">
        <v>8202</v>
      </c>
      <c r="B473" s="8" t="s">
        <v>8198</v>
      </c>
      <c r="C473" s="267">
        <v>3.8699227693400002E-3</v>
      </c>
      <c r="D473" s="267">
        <v>1.21245714247E-2</v>
      </c>
    </row>
  </sheetData>
  <sheetProtection selectLockedCells="1" selectUnlockedCells="1"/>
  <mergeCells count="1">
    <mergeCell ref="A2:D2"/>
  </mergeCells>
  <conditionalFormatting sqref="C4:D473">
    <cfRule type="expression" dxfId="9" priority="1">
      <formula>AND(OR(#REF!=2,#REF!=3),#REF!&lt;&gt;#REF!)</formula>
    </cfRule>
  </conditionalFormatting>
  <hyperlinks>
    <hyperlink ref="A1" location="Overview!A1" display="Back to Overview"/>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5" ht="27.75" customHeight="1">
      <c r="A1" s="103" t="s">
        <v>87</v>
      </c>
      <c r="B1" s="166"/>
      <c r="C1" s="166"/>
      <c r="D1" s="166"/>
      <c r="E1" s="319" t="s">
        <v>697</v>
      </c>
      <c r="F1" s="319"/>
      <c r="G1" s="319"/>
      <c r="H1" s="319"/>
      <c r="I1" s="319"/>
      <c r="J1" s="319"/>
      <c r="K1" s="319"/>
      <c r="L1" s="167"/>
      <c r="M1" s="167"/>
      <c r="N1" s="167"/>
      <c r="O1" s="167"/>
    </row>
    <row r="2" spans="1:15" ht="27" customHeight="1">
      <c r="A2" s="320" t="str">
        <f>Overview!B4&amp; " - Effective from "&amp;Overview!D4&amp;" - "&amp;Overview!E4&amp;" LV and HV charges in SP Manweb Area (GSP Group _D)"</f>
        <v>Southern Electric Power Distribution plc - Effective from 1 April 2020 - Final LV and HV charges in SP Manweb Area (GSP Group _D)</v>
      </c>
      <c r="B2" s="320"/>
      <c r="C2" s="320"/>
      <c r="D2" s="320"/>
      <c r="E2" s="320"/>
      <c r="F2" s="320"/>
      <c r="G2" s="320"/>
      <c r="H2" s="320"/>
      <c r="I2" s="320"/>
      <c r="J2" s="320"/>
      <c r="K2" s="320"/>
      <c r="L2" s="168"/>
      <c r="M2" s="169"/>
      <c r="N2" s="170"/>
      <c r="O2" s="170"/>
    </row>
    <row r="3" spans="1:15" s="95" customFormat="1" ht="15" customHeight="1">
      <c r="A3" s="93"/>
      <c r="B3" s="93"/>
      <c r="C3" s="93"/>
      <c r="D3" s="93"/>
      <c r="E3" s="93"/>
      <c r="F3" s="93"/>
      <c r="G3" s="93"/>
      <c r="H3" s="93"/>
      <c r="I3" s="93"/>
      <c r="J3" s="93"/>
      <c r="K3" s="93"/>
      <c r="L3" s="94"/>
      <c r="M3" s="94"/>
    </row>
    <row r="4" spans="1:15" ht="27" customHeight="1">
      <c r="A4" s="320" t="s">
        <v>496</v>
      </c>
      <c r="B4" s="320"/>
      <c r="C4" s="320"/>
      <c r="D4" s="320"/>
      <c r="E4" s="320"/>
      <c r="F4" s="93"/>
      <c r="G4" s="320" t="s">
        <v>495</v>
      </c>
      <c r="H4" s="320"/>
      <c r="I4" s="320"/>
      <c r="J4" s="320"/>
      <c r="K4" s="320"/>
      <c r="M4" s="2"/>
    </row>
    <row r="5" spans="1:15" ht="28.5" customHeight="1">
      <c r="A5" s="86" t="s">
        <v>80</v>
      </c>
      <c r="B5" s="186" t="s">
        <v>487</v>
      </c>
      <c r="C5" s="321" t="s">
        <v>488</v>
      </c>
      <c r="D5" s="322"/>
      <c r="E5" s="88" t="s">
        <v>489</v>
      </c>
      <c r="F5" s="93"/>
      <c r="G5" s="323"/>
      <c r="H5" s="324"/>
      <c r="I5" s="91" t="s">
        <v>493</v>
      </c>
      <c r="J5" s="92" t="s">
        <v>494</v>
      </c>
      <c r="K5" s="88" t="s">
        <v>489</v>
      </c>
      <c r="L5" s="93"/>
      <c r="M5" s="2"/>
    </row>
    <row r="6" spans="1:15" ht="65.25" customHeight="1">
      <c r="A6" s="89" t="s">
        <v>490</v>
      </c>
      <c r="B6" s="22" t="s">
        <v>740</v>
      </c>
      <c r="C6" s="332" t="s">
        <v>741</v>
      </c>
      <c r="D6" s="332"/>
      <c r="E6" s="22" t="s">
        <v>742</v>
      </c>
      <c r="F6" s="93"/>
      <c r="G6" s="333" t="s">
        <v>736</v>
      </c>
      <c r="H6" s="333"/>
      <c r="I6" s="199"/>
      <c r="J6" s="200" t="s">
        <v>743</v>
      </c>
      <c r="K6" s="211" t="s">
        <v>742</v>
      </c>
      <c r="L6" s="93"/>
      <c r="N6" s="4"/>
    </row>
    <row r="7" spans="1:15" ht="65.25" customHeight="1">
      <c r="A7" s="89" t="s">
        <v>83</v>
      </c>
      <c r="B7" s="206"/>
      <c r="C7" s="332" t="s">
        <v>744</v>
      </c>
      <c r="D7" s="332"/>
      <c r="E7" s="22" t="s">
        <v>745</v>
      </c>
      <c r="F7" s="93"/>
      <c r="G7" s="333" t="s">
        <v>491</v>
      </c>
      <c r="H7" s="333"/>
      <c r="I7" s="22" t="s">
        <v>740</v>
      </c>
      <c r="J7" s="211" t="s">
        <v>741</v>
      </c>
      <c r="K7" s="185" t="s">
        <v>742</v>
      </c>
      <c r="L7" s="93"/>
      <c r="N7" s="4"/>
    </row>
    <row r="8" spans="1:15" ht="65.25" customHeight="1">
      <c r="A8" s="215" t="s">
        <v>81</v>
      </c>
      <c r="B8" s="343" t="s">
        <v>82</v>
      </c>
      <c r="C8" s="344"/>
      <c r="D8" s="344"/>
      <c r="E8" s="345"/>
      <c r="F8" s="93"/>
      <c r="G8" s="333" t="s">
        <v>739</v>
      </c>
      <c r="H8" s="333"/>
      <c r="I8" s="214"/>
      <c r="J8" s="211" t="s">
        <v>743</v>
      </c>
      <c r="K8" s="185" t="s">
        <v>742</v>
      </c>
      <c r="L8" s="93"/>
      <c r="N8" s="4"/>
    </row>
    <row r="9" spans="1:15" s="87" customFormat="1" ht="65.25" customHeight="1">
      <c r="A9" s="95"/>
      <c r="F9" s="93"/>
      <c r="G9" s="333" t="s">
        <v>724</v>
      </c>
      <c r="H9" s="333"/>
      <c r="I9" s="206"/>
      <c r="J9" s="185" t="s">
        <v>744</v>
      </c>
      <c r="K9" s="22" t="s">
        <v>8721</v>
      </c>
      <c r="L9" s="93"/>
      <c r="M9" s="59"/>
      <c r="N9" s="59"/>
    </row>
    <row r="10" spans="1:15" s="95" customFormat="1" ht="36" customHeight="1">
      <c r="F10" s="93"/>
      <c r="G10" s="333" t="s">
        <v>81</v>
      </c>
      <c r="H10" s="333"/>
      <c r="I10" s="343" t="s">
        <v>82</v>
      </c>
      <c r="J10" s="344"/>
      <c r="K10" s="345"/>
      <c r="L10" s="93"/>
      <c r="M10" s="94"/>
      <c r="N10" s="94"/>
    </row>
    <row r="11" spans="1:15" s="95" customFormat="1" ht="12.75" customHeight="1">
      <c r="A11" s="93"/>
      <c r="B11" s="93"/>
      <c r="C11" s="93"/>
      <c r="D11" s="93"/>
      <c r="E11" s="93"/>
      <c r="F11" s="93"/>
      <c r="G11" s="93"/>
      <c r="H11" s="93"/>
      <c r="I11" s="93"/>
      <c r="J11" s="93"/>
      <c r="K11" s="93"/>
      <c r="L11" s="94"/>
      <c r="M11" s="94"/>
    </row>
    <row r="12" spans="1:15"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5" ht="32.25" customHeight="1">
      <c r="A13" s="17" t="s">
        <v>0</v>
      </c>
      <c r="B13" s="47">
        <v>331</v>
      </c>
      <c r="C13" s="74">
        <v>1</v>
      </c>
      <c r="D13" s="48">
        <v>3.5369999999999999</v>
      </c>
      <c r="E13" s="49"/>
      <c r="F13" s="49"/>
      <c r="G13" s="54">
        <v>3.11</v>
      </c>
      <c r="H13" s="55"/>
      <c r="I13" s="55"/>
      <c r="J13" s="49"/>
      <c r="K13" s="51"/>
    </row>
    <row r="14" spans="1:15" ht="32.25" customHeight="1">
      <c r="A14" s="17" t="s">
        <v>1</v>
      </c>
      <c r="B14" s="47">
        <v>332</v>
      </c>
      <c r="C14" s="74">
        <v>2</v>
      </c>
      <c r="D14" s="48">
        <v>3.9860000000000002</v>
      </c>
      <c r="E14" s="48">
        <v>1.7370000000000001</v>
      </c>
      <c r="F14" s="49"/>
      <c r="G14" s="54">
        <v>3.11</v>
      </c>
      <c r="H14" s="55"/>
      <c r="I14" s="55"/>
      <c r="J14" s="49"/>
      <c r="K14" s="51"/>
    </row>
    <row r="15" spans="1:15" ht="32.25" customHeight="1">
      <c r="A15" s="17" t="s">
        <v>11</v>
      </c>
      <c r="B15" s="47" t="s">
        <v>8205</v>
      </c>
      <c r="C15" s="74">
        <v>2</v>
      </c>
      <c r="D15" s="48">
        <v>1.712</v>
      </c>
      <c r="E15" s="49"/>
      <c r="F15" s="49"/>
      <c r="G15" s="55"/>
      <c r="H15" s="55"/>
      <c r="I15" s="55"/>
      <c r="J15" s="49"/>
      <c r="K15" s="51"/>
    </row>
    <row r="16" spans="1:15" s="4" customFormat="1" ht="32.25" customHeight="1">
      <c r="A16" s="17" t="s">
        <v>12</v>
      </c>
      <c r="B16" s="52">
        <v>333</v>
      </c>
      <c r="C16" s="74">
        <v>3</v>
      </c>
      <c r="D16" s="48">
        <v>3.4860000000000002</v>
      </c>
      <c r="E16" s="49"/>
      <c r="F16" s="49"/>
      <c r="G16" s="54">
        <v>3.98</v>
      </c>
      <c r="H16" s="55"/>
      <c r="I16" s="55"/>
      <c r="J16" s="49"/>
      <c r="K16" s="51"/>
      <c r="N16" s="2"/>
      <c r="O16" s="2"/>
    </row>
    <row r="17" spans="1:15" s="4" customFormat="1" ht="32.25" customHeight="1">
      <c r="A17" s="17" t="s">
        <v>13</v>
      </c>
      <c r="B17" s="47">
        <v>334</v>
      </c>
      <c r="C17" s="74">
        <v>4</v>
      </c>
      <c r="D17" s="48">
        <v>3.5419999999999998</v>
      </c>
      <c r="E17" s="48">
        <v>1.6220000000000001</v>
      </c>
      <c r="F17" s="49"/>
      <c r="G17" s="54">
        <v>3.98</v>
      </c>
      <c r="H17" s="55"/>
      <c r="I17" s="55"/>
      <c r="J17" s="49"/>
      <c r="K17" s="51"/>
      <c r="N17" s="2"/>
      <c r="O17" s="2"/>
    </row>
    <row r="18" spans="1:15" s="4" customFormat="1" ht="32.25" customHeight="1">
      <c r="A18" s="17" t="s">
        <v>14</v>
      </c>
      <c r="B18" s="47" t="s">
        <v>8205</v>
      </c>
      <c r="C18" s="74">
        <v>4</v>
      </c>
      <c r="D18" s="48">
        <v>1.657</v>
      </c>
      <c r="E18" s="49"/>
      <c r="F18" s="49"/>
      <c r="G18" s="55"/>
      <c r="H18" s="55"/>
      <c r="I18" s="55"/>
      <c r="J18" s="49"/>
      <c r="K18" s="51"/>
      <c r="N18" s="2"/>
      <c r="O18" s="2"/>
    </row>
    <row r="19" spans="1:15" s="4" customFormat="1" ht="32.25" customHeight="1">
      <c r="A19" s="17" t="s">
        <v>2</v>
      </c>
      <c r="B19" s="52">
        <v>335</v>
      </c>
      <c r="C19" s="74" t="s">
        <v>20</v>
      </c>
      <c r="D19" s="48">
        <v>3.6509999999999998</v>
      </c>
      <c r="E19" s="48">
        <v>1.607</v>
      </c>
      <c r="F19" s="49"/>
      <c r="G19" s="54">
        <v>18.079999999999998</v>
      </c>
      <c r="H19" s="55"/>
      <c r="I19" s="55"/>
      <c r="J19" s="49"/>
      <c r="K19" s="51"/>
      <c r="N19" s="2"/>
      <c r="O19" s="2"/>
    </row>
    <row r="20" spans="1:15" s="4" customFormat="1" ht="32.25" customHeight="1">
      <c r="A20" s="17" t="s">
        <v>15</v>
      </c>
      <c r="B20" s="47">
        <v>409</v>
      </c>
      <c r="C20" s="74" t="s">
        <v>20</v>
      </c>
      <c r="D20" s="48">
        <v>3.6659999999999999</v>
      </c>
      <c r="E20" s="48">
        <v>1.609</v>
      </c>
      <c r="F20" s="49"/>
      <c r="G20" s="54">
        <v>22.82</v>
      </c>
      <c r="H20" s="55"/>
      <c r="I20" s="55"/>
      <c r="J20" s="49"/>
      <c r="K20" s="51"/>
      <c r="N20" s="2"/>
      <c r="O20" s="2"/>
    </row>
    <row r="21" spans="1:15" s="4" customFormat="1" ht="32.25" customHeight="1">
      <c r="A21" s="17" t="s">
        <v>16</v>
      </c>
      <c r="B21" s="47"/>
      <c r="C21" s="74"/>
      <c r="D21" s="49"/>
      <c r="E21" s="49"/>
      <c r="F21" s="49"/>
      <c r="G21" s="49"/>
      <c r="H21" s="49"/>
      <c r="I21" s="49"/>
      <c r="J21" s="49"/>
      <c r="K21" s="51"/>
      <c r="N21" s="2"/>
      <c r="O21" s="2"/>
    </row>
    <row r="22" spans="1:15" s="4" customFormat="1" ht="32.25" customHeight="1">
      <c r="A22" s="17" t="s">
        <v>558</v>
      </c>
      <c r="B22" s="47">
        <v>173</v>
      </c>
      <c r="C22" s="74">
        <v>0</v>
      </c>
      <c r="D22" s="156">
        <v>12.444000000000001</v>
      </c>
      <c r="E22" s="157">
        <v>2.8460000000000001</v>
      </c>
      <c r="F22" s="158">
        <v>1.6240000000000001</v>
      </c>
      <c r="G22" s="54">
        <v>3.11</v>
      </c>
      <c r="H22" s="55"/>
      <c r="I22" s="55"/>
      <c r="J22" s="49"/>
      <c r="K22" s="51"/>
      <c r="N22" s="2"/>
      <c r="O22" s="2"/>
    </row>
    <row r="23" spans="1:15" s="4" customFormat="1" ht="32.25" customHeight="1">
      <c r="A23" s="17" t="s">
        <v>559</v>
      </c>
      <c r="B23" s="47">
        <v>174</v>
      </c>
      <c r="C23" s="74">
        <v>0</v>
      </c>
      <c r="D23" s="156">
        <v>12.146000000000001</v>
      </c>
      <c r="E23" s="157">
        <v>2.8079999999999998</v>
      </c>
      <c r="F23" s="158">
        <v>1.6180000000000001</v>
      </c>
      <c r="G23" s="54">
        <v>3.98</v>
      </c>
      <c r="H23" s="55"/>
      <c r="I23" s="55"/>
      <c r="J23" s="49"/>
      <c r="K23" s="51"/>
      <c r="N23" s="2"/>
      <c r="O23" s="2"/>
    </row>
    <row r="24" spans="1:15" s="4" customFormat="1" ht="32.25" customHeight="1">
      <c r="A24" s="17" t="s">
        <v>17</v>
      </c>
      <c r="B24" s="51">
        <v>330</v>
      </c>
      <c r="C24" s="74">
        <v>0</v>
      </c>
      <c r="D24" s="156">
        <v>10.028</v>
      </c>
      <c r="E24" s="157">
        <v>2.4489999999999998</v>
      </c>
      <c r="F24" s="158">
        <v>1.581</v>
      </c>
      <c r="G24" s="54">
        <v>15.87</v>
      </c>
      <c r="H24" s="54">
        <v>2.3199999999999998</v>
      </c>
      <c r="I24" s="155">
        <v>4.2699999999999996</v>
      </c>
      <c r="J24" s="48">
        <v>0.33900000000000002</v>
      </c>
      <c r="K24" s="51"/>
      <c r="N24" s="2"/>
      <c r="O24" s="2"/>
    </row>
    <row r="25" spans="1:15" s="4" customFormat="1" ht="32.25" customHeight="1">
      <c r="A25" s="17" t="s">
        <v>18</v>
      </c>
      <c r="B25" s="51">
        <v>442</v>
      </c>
      <c r="C25" s="74">
        <v>0</v>
      </c>
      <c r="D25" s="156">
        <v>7.7610000000000001</v>
      </c>
      <c r="E25" s="157">
        <v>2.032</v>
      </c>
      <c r="F25" s="158">
        <v>1.5409999999999999</v>
      </c>
      <c r="G25" s="54">
        <v>5.6</v>
      </c>
      <c r="H25" s="54">
        <v>4.8099999999999996</v>
      </c>
      <c r="I25" s="155">
        <v>6.78</v>
      </c>
      <c r="J25" s="48">
        <v>0.217</v>
      </c>
      <c r="K25" s="51"/>
      <c r="N25" s="2"/>
      <c r="O25" s="2"/>
    </row>
    <row r="26" spans="1:15" s="4" customFormat="1" ht="32.25" customHeight="1">
      <c r="A26" s="17" t="s">
        <v>19</v>
      </c>
      <c r="B26" s="51" t="s">
        <v>8248</v>
      </c>
      <c r="C26" s="74">
        <v>0</v>
      </c>
      <c r="D26" s="156">
        <v>6.359</v>
      </c>
      <c r="E26" s="157">
        <v>1.825</v>
      </c>
      <c r="F26" s="158">
        <v>1.5109999999999999</v>
      </c>
      <c r="G26" s="54">
        <v>84.81</v>
      </c>
      <c r="H26" s="54">
        <v>3.74</v>
      </c>
      <c r="I26" s="155">
        <v>6.31</v>
      </c>
      <c r="J26" s="48">
        <v>0.152</v>
      </c>
      <c r="K26" s="51"/>
      <c r="N26" s="2"/>
      <c r="O26" s="2"/>
    </row>
    <row r="27" spans="1:15" s="4" customFormat="1" ht="32.25" customHeight="1">
      <c r="A27" s="17" t="s">
        <v>181</v>
      </c>
      <c r="B27" s="51" t="s">
        <v>8792</v>
      </c>
      <c r="C27" s="74">
        <v>8</v>
      </c>
      <c r="D27" s="48">
        <v>2.7759999999999998</v>
      </c>
      <c r="E27" s="49"/>
      <c r="F27" s="49"/>
      <c r="G27" s="55"/>
      <c r="H27" s="55"/>
      <c r="I27" s="55"/>
      <c r="J27" s="49"/>
      <c r="K27" s="51"/>
      <c r="N27" s="2"/>
      <c r="O27" s="2"/>
    </row>
    <row r="28" spans="1:15" s="4" customFormat="1" ht="32.25" customHeight="1">
      <c r="A28" s="17" t="s">
        <v>182</v>
      </c>
      <c r="B28" s="51">
        <v>547</v>
      </c>
      <c r="C28" s="74">
        <v>1</v>
      </c>
      <c r="D28" s="48">
        <v>2.9009999999999998</v>
      </c>
      <c r="E28" s="49"/>
      <c r="F28" s="49"/>
      <c r="G28" s="55"/>
      <c r="H28" s="55"/>
      <c r="I28" s="55"/>
      <c r="J28" s="49"/>
      <c r="K28" s="51"/>
      <c r="N28" s="2"/>
      <c r="O28" s="2"/>
    </row>
    <row r="29" spans="1:15" s="4" customFormat="1" ht="32.25" customHeight="1">
      <c r="A29" s="17" t="s">
        <v>183</v>
      </c>
      <c r="B29" s="51">
        <v>548</v>
      </c>
      <c r="C29" s="74">
        <v>1</v>
      </c>
      <c r="D29" s="48">
        <v>3.8719999999999999</v>
      </c>
      <c r="E29" s="49"/>
      <c r="F29" s="49"/>
      <c r="G29" s="55"/>
      <c r="H29" s="55"/>
      <c r="I29" s="55"/>
      <c r="J29" s="49"/>
      <c r="K29" s="51"/>
      <c r="N29" s="2"/>
      <c r="O29" s="2"/>
    </row>
    <row r="30" spans="1:15" s="4" customFormat="1" ht="32.25" customHeight="1">
      <c r="A30" s="17" t="s">
        <v>184</v>
      </c>
      <c r="B30" s="51">
        <v>549</v>
      </c>
      <c r="C30" s="74">
        <v>1</v>
      </c>
      <c r="D30" s="48">
        <v>2.7029999999999998</v>
      </c>
      <c r="E30" s="49"/>
      <c r="F30" s="49"/>
      <c r="G30" s="55"/>
      <c r="H30" s="55"/>
      <c r="I30" s="55"/>
      <c r="J30" s="49"/>
      <c r="K30" s="51"/>
      <c r="N30" s="2"/>
      <c r="O30" s="2"/>
    </row>
    <row r="31" spans="1:15" s="4" customFormat="1" ht="32.25" customHeight="1">
      <c r="A31" s="17" t="s">
        <v>3</v>
      </c>
      <c r="B31" s="51">
        <v>545</v>
      </c>
      <c r="C31" s="74">
        <v>0</v>
      </c>
      <c r="D31" s="159">
        <v>17.163</v>
      </c>
      <c r="E31" s="160">
        <v>2.9169999999999998</v>
      </c>
      <c r="F31" s="158">
        <v>1.841</v>
      </c>
      <c r="G31" s="55"/>
      <c r="H31" s="55"/>
      <c r="I31" s="55"/>
      <c r="J31" s="49"/>
      <c r="K31" s="51"/>
      <c r="N31" s="2"/>
      <c r="O31" s="2"/>
    </row>
    <row r="32" spans="1:15" s="4" customFormat="1" ht="32.25" customHeight="1">
      <c r="A32" s="17" t="s">
        <v>560</v>
      </c>
      <c r="B32" s="52" t="s">
        <v>8793</v>
      </c>
      <c r="C32" s="74" t="s">
        <v>2253</v>
      </c>
      <c r="D32" s="48">
        <v>-1.173</v>
      </c>
      <c r="E32" s="49"/>
      <c r="F32" s="49"/>
      <c r="G32" s="54" t="s">
        <v>561</v>
      </c>
      <c r="H32" s="55"/>
      <c r="I32" s="55"/>
      <c r="J32" s="49"/>
      <c r="K32" s="51"/>
      <c r="N32" s="2"/>
      <c r="O32" s="2"/>
    </row>
    <row r="33" spans="1:15" s="4" customFormat="1" ht="32.25" customHeight="1">
      <c r="A33" s="17" t="s">
        <v>10</v>
      </c>
      <c r="B33" s="47"/>
      <c r="C33" s="74">
        <v>8</v>
      </c>
      <c r="D33" s="48">
        <v>-1.05</v>
      </c>
      <c r="E33" s="49"/>
      <c r="F33" s="49"/>
      <c r="G33" s="54" t="s">
        <v>561</v>
      </c>
      <c r="H33" s="55"/>
      <c r="I33" s="55"/>
      <c r="J33" s="49"/>
      <c r="K33" s="51"/>
      <c r="N33" s="2"/>
      <c r="O33" s="2"/>
    </row>
    <row r="34" spans="1:15" s="4" customFormat="1" ht="32.25" customHeight="1">
      <c r="A34" s="17" t="s">
        <v>4</v>
      </c>
      <c r="B34" s="51">
        <v>337</v>
      </c>
      <c r="C34" s="74">
        <v>0</v>
      </c>
      <c r="D34" s="48">
        <v>-1.173</v>
      </c>
      <c r="E34" s="49"/>
      <c r="F34" s="49"/>
      <c r="G34" s="54" t="s">
        <v>561</v>
      </c>
      <c r="H34" s="55"/>
      <c r="I34" s="55"/>
      <c r="J34" s="48">
        <v>0.27800000000000002</v>
      </c>
      <c r="K34" s="51"/>
      <c r="N34" s="2"/>
      <c r="O34" s="2"/>
    </row>
    <row r="35" spans="1:15" s="4" customFormat="1" ht="32.25" customHeight="1">
      <c r="A35" s="17" t="s">
        <v>691</v>
      </c>
      <c r="B35" s="51">
        <v>31</v>
      </c>
      <c r="C35" s="74">
        <v>0</v>
      </c>
      <c r="D35" s="48">
        <v>-1.173</v>
      </c>
      <c r="E35" s="49"/>
      <c r="F35" s="49"/>
      <c r="G35" s="54" t="s">
        <v>561</v>
      </c>
      <c r="H35" s="55"/>
      <c r="I35" s="55"/>
      <c r="J35" s="49"/>
      <c r="K35" s="51"/>
      <c r="N35" s="2"/>
      <c r="O35" s="2"/>
    </row>
    <row r="36" spans="1:15" s="4" customFormat="1" ht="32.25" customHeight="1">
      <c r="A36" s="17" t="s">
        <v>5</v>
      </c>
      <c r="B36" s="51">
        <v>27</v>
      </c>
      <c r="C36" s="74">
        <v>0</v>
      </c>
      <c r="D36" s="156">
        <v>-7.827</v>
      </c>
      <c r="E36" s="157">
        <v>-1.016</v>
      </c>
      <c r="F36" s="158">
        <v>-0.14799999999999999</v>
      </c>
      <c r="G36" s="54" t="s">
        <v>561</v>
      </c>
      <c r="H36" s="55"/>
      <c r="I36" s="55"/>
      <c r="J36" s="48">
        <v>0.27800000000000002</v>
      </c>
      <c r="K36" s="51"/>
      <c r="N36" s="2"/>
      <c r="O36" s="2"/>
    </row>
    <row r="37" spans="1:15" s="4" customFormat="1" ht="32.25" customHeight="1">
      <c r="A37" s="17" t="s">
        <v>692</v>
      </c>
      <c r="B37" s="51">
        <v>32</v>
      </c>
      <c r="C37" s="74">
        <v>0</v>
      </c>
      <c r="D37" s="156">
        <v>-7.827</v>
      </c>
      <c r="E37" s="157">
        <v>-1.016</v>
      </c>
      <c r="F37" s="158">
        <v>-0.14799999999999999</v>
      </c>
      <c r="G37" s="54" t="s">
        <v>561</v>
      </c>
      <c r="H37" s="55"/>
      <c r="I37" s="55"/>
      <c r="J37" s="49"/>
      <c r="K37" s="51"/>
      <c r="N37" s="2"/>
      <c r="O37" s="2"/>
    </row>
    <row r="38" spans="1:15" s="4" customFormat="1" ht="32.25" customHeight="1">
      <c r="A38" s="17" t="s">
        <v>6</v>
      </c>
      <c r="B38" s="51">
        <v>29</v>
      </c>
      <c r="C38" s="74">
        <v>0</v>
      </c>
      <c r="D38" s="48">
        <v>-1.05</v>
      </c>
      <c r="E38" s="49"/>
      <c r="F38" s="49"/>
      <c r="G38" s="54" t="s">
        <v>561</v>
      </c>
      <c r="H38" s="55"/>
      <c r="I38" s="55"/>
      <c r="J38" s="48">
        <v>0.25900000000000001</v>
      </c>
      <c r="K38" s="51"/>
      <c r="N38" s="2"/>
      <c r="O38" s="2"/>
    </row>
    <row r="39" spans="1:15" s="4" customFormat="1" ht="32.25" customHeight="1">
      <c r="A39" s="17" t="s">
        <v>693</v>
      </c>
      <c r="B39" s="51">
        <v>231</v>
      </c>
      <c r="C39" s="74">
        <v>0</v>
      </c>
      <c r="D39" s="48">
        <v>-1.05</v>
      </c>
      <c r="E39" s="49"/>
      <c r="F39" s="49"/>
      <c r="G39" s="54" t="s">
        <v>561</v>
      </c>
      <c r="H39" s="55"/>
      <c r="I39" s="55"/>
      <c r="J39" s="49"/>
      <c r="K39" s="51"/>
      <c r="N39" s="2"/>
      <c r="O39" s="2"/>
    </row>
    <row r="40" spans="1:15" s="4" customFormat="1" ht="32.25" customHeight="1">
      <c r="A40" s="17" t="s">
        <v>7</v>
      </c>
      <c r="B40" s="51">
        <v>28</v>
      </c>
      <c r="C40" s="74">
        <v>0</v>
      </c>
      <c r="D40" s="156">
        <v>-7.1029999999999998</v>
      </c>
      <c r="E40" s="157">
        <v>-0.88400000000000001</v>
      </c>
      <c r="F40" s="158">
        <v>-0.13600000000000001</v>
      </c>
      <c r="G40" s="54" t="s">
        <v>561</v>
      </c>
      <c r="H40" s="55"/>
      <c r="I40" s="55"/>
      <c r="J40" s="48">
        <v>0.25900000000000001</v>
      </c>
      <c r="K40" s="51"/>
      <c r="N40" s="2"/>
      <c r="O40" s="2"/>
    </row>
    <row r="41" spans="1:15" s="4" customFormat="1" ht="32.25" customHeight="1">
      <c r="A41" s="17" t="s">
        <v>694</v>
      </c>
      <c r="B41" s="51">
        <v>232</v>
      </c>
      <c r="C41" s="74">
        <v>0</v>
      </c>
      <c r="D41" s="156">
        <v>-7.1029999999999998</v>
      </c>
      <c r="E41" s="157">
        <v>-0.88400000000000001</v>
      </c>
      <c r="F41" s="158">
        <v>-0.13600000000000001</v>
      </c>
      <c r="G41" s="54" t="s">
        <v>561</v>
      </c>
      <c r="H41" s="55"/>
      <c r="I41" s="55"/>
      <c r="J41" s="49"/>
      <c r="K41" s="51"/>
      <c r="N41" s="2"/>
      <c r="O41" s="2"/>
    </row>
    <row r="42" spans="1:15" s="4" customFormat="1" ht="32.25" customHeight="1">
      <c r="A42" s="17" t="s">
        <v>8</v>
      </c>
      <c r="B42" s="51">
        <v>338</v>
      </c>
      <c r="C42" s="74">
        <v>0</v>
      </c>
      <c r="D42" s="48">
        <v>-0.69399999999999995</v>
      </c>
      <c r="E42" s="49"/>
      <c r="F42" s="49"/>
      <c r="G42" s="54">
        <v>61.93</v>
      </c>
      <c r="H42" s="55"/>
      <c r="I42" s="55"/>
      <c r="J42" s="48">
        <v>0.19800000000000001</v>
      </c>
      <c r="K42" s="51"/>
      <c r="N42" s="2"/>
      <c r="O42" s="2"/>
    </row>
    <row r="43" spans="1:15" s="4" customFormat="1" ht="32.25" customHeight="1">
      <c r="A43" s="17" t="s">
        <v>695</v>
      </c>
      <c r="B43" s="51">
        <v>233</v>
      </c>
      <c r="C43" s="74">
        <v>0</v>
      </c>
      <c r="D43" s="48">
        <v>-0.69399999999999995</v>
      </c>
      <c r="E43" s="49"/>
      <c r="F43" s="49"/>
      <c r="G43" s="54">
        <v>61.93</v>
      </c>
      <c r="H43" s="55"/>
      <c r="I43" s="55"/>
      <c r="J43" s="49"/>
      <c r="K43" s="51"/>
      <c r="N43" s="2"/>
      <c r="O43" s="2"/>
    </row>
    <row r="44" spans="1:15" s="4" customFormat="1" ht="32.25" customHeight="1">
      <c r="A44" s="17" t="s">
        <v>9</v>
      </c>
      <c r="B44" s="51">
        <v>30</v>
      </c>
      <c r="C44" s="74">
        <v>0</v>
      </c>
      <c r="D44" s="156">
        <v>-5.1100000000000003</v>
      </c>
      <c r="E44" s="157">
        <v>-0.47399999999999998</v>
      </c>
      <c r="F44" s="158">
        <v>-0.1</v>
      </c>
      <c r="G44" s="54">
        <v>61.93</v>
      </c>
      <c r="H44" s="55"/>
      <c r="I44" s="55"/>
      <c r="J44" s="48">
        <v>0.19800000000000001</v>
      </c>
      <c r="K44" s="51"/>
      <c r="N44" s="2"/>
      <c r="O44" s="2"/>
    </row>
    <row r="45" spans="1:15" s="4" customFormat="1" ht="32.25" customHeight="1">
      <c r="A45" s="17" t="s">
        <v>696</v>
      </c>
      <c r="B45" s="51">
        <v>234</v>
      </c>
      <c r="C45" s="74">
        <v>0</v>
      </c>
      <c r="D45" s="156">
        <v>-5.1100000000000003</v>
      </c>
      <c r="E45" s="157">
        <v>-0.47399999999999998</v>
      </c>
      <c r="F45" s="158">
        <v>-0.1</v>
      </c>
      <c r="G45" s="54">
        <v>61.93</v>
      </c>
      <c r="H45" s="55"/>
      <c r="I45" s="55"/>
      <c r="J45" s="49"/>
      <c r="K45" s="51"/>
      <c r="N45" s="2"/>
      <c r="O45" s="2"/>
    </row>
  </sheetData>
  <mergeCells count="15">
    <mergeCell ref="G9:H9"/>
    <mergeCell ref="G10:H10"/>
    <mergeCell ref="I10:K10"/>
    <mergeCell ref="B8:E8"/>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1205"/>
  <sheetViews>
    <sheetView workbookViewId="0">
      <selection sqref="A1:B1"/>
    </sheetView>
  </sheetViews>
  <sheetFormatPr defaultColWidth="11.5703125" defaultRowHeight="12.75"/>
  <cols>
    <col min="1" max="1" width="13.85546875" style="44" customWidth="1"/>
    <col min="2" max="2" width="11.5703125" style="44" customWidth="1"/>
    <col min="3" max="3" width="37.42578125" style="44" bestFit="1" customWidth="1"/>
    <col min="4" max="4" width="40.5703125" style="45" bestFit="1" customWidth="1"/>
    <col min="5" max="6" width="4.7109375" style="44" customWidth="1"/>
    <col min="7" max="7" width="29.140625" style="44" bestFit="1" customWidth="1"/>
    <col min="8" max="8" width="11.5703125" style="44"/>
    <col min="9" max="9" width="60.28515625" style="44" customWidth="1"/>
    <col min="10" max="16384" width="11.5703125" style="44"/>
  </cols>
  <sheetData>
    <row r="1" spans="1:9" ht="26.25" customHeight="1">
      <c r="A1" s="420" t="s">
        <v>87</v>
      </c>
      <c r="B1" s="420"/>
      <c r="I1" s="162"/>
    </row>
    <row r="2" spans="1:9" ht="12.75" customHeight="1">
      <c r="A2" s="147"/>
      <c r="B2" s="147"/>
    </row>
    <row r="3" spans="1:9" ht="12.75" customHeight="1">
      <c r="A3" s="147"/>
      <c r="B3" s="147"/>
    </row>
    <row r="4" spans="1:9" ht="12.75" customHeight="1">
      <c r="A4" s="147"/>
      <c r="B4" s="147"/>
    </row>
    <row r="5" spans="1:9" ht="12.75" customHeight="1">
      <c r="A5" s="147"/>
      <c r="B5" s="147"/>
    </row>
    <row r="6" spans="1:9" ht="12.75" customHeight="1">
      <c r="A6" s="147"/>
      <c r="B6" s="147"/>
    </row>
    <row r="7" spans="1:9" ht="12.75" customHeight="1">
      <c r="A7" s="147"/>
      <c r="B7" s="147"/>
    </row>
    <row r="8" spans="1:9" ht="12.75" customHeight="1">
      <c r="A8" s="147"/>
      <c r="B8" s="147"/>
    </row>
    <row r="9" spans="1:9" ht="12.75" customHeight="1">
      <c r="A9" s="147"/>
      <c r="B9" s="147"/>
    </row>
    <row r="10" spans="1:9" ht="12.75" customHeight="1">
      <c r="A10" s="147"/>
      <c r="B10" s="147"/>
    </row>
    <row r="11" spans="1:9" ht="12.75" customHeight="1">
      <c r="A11" s="147"/>
      <c r="B11" s="147"/>
    </row>
    <row r="12" spans="1:9" ht="12.75" customHeight="1">
      <c r="A12" s="147"/>
      <c r="B12" s="147"/>
    </row>
    <row r="13" spans="1:9" ht="12.75" customHeight="1">
      <c r="A13" s="147"/>
      <c r="B13" s="147"/>
    </row>
    <row r="14" spans="1:9" ht="12.75" customHeight="1">
      <c r="A14" s="147"/>
      <c r="B14" s="147"/>
    </row>
    <row r="15" spans="1:9" ht="12.75" customHeight="1">
      <c r="A15" s="147"/>
      <c r="B15" s="147"/>
    </row>
    <row r="16" spans="1:9" ht="12.75" customHeight="1">
      <c r="A16" s="147"/>
      <c r="B16" s="147"/>
    </row>
    <row r="17" spans="1:9" ht="12.75" customHeight="1">
      <c r="A17" s="147"/>
      <c r="B17" s="147"/>
    </row>
    <row r="18" spans="1:9" ht="12.75" customHeight="1">
      <c r="A18" s="147"/>
      <c r="B18" s="147"/>
    </row>
    <row r="19" spans="1:9" ht="12.75" customHeight="1">
      <c r="A19" s="147"/>
      <c r="B19" s="147"/>
    </row>
    <row r="20" spans="1:9" ht="12.75" customHeight="1">
      <c r="A20" s="147"/>
      <c r="B20" s="147"/>
    </row>
    <row r="21" spans="1:9" ht="12.75" customHeight="1">
      <c r="A21" s="147"/>
      <c r="B21" s="147"/>
    </row>
    <row r="22" spans="1:9" ht="12.75" customHeight="1">
      <c r="A22" s="147"/>
      <c r="B22" s="147"/>
    </row>
    <row r="23" spans="1:9" ht="12.75" customHeight="1">
      <c r="A23" s="147"/>
      <c r="B23" s="147"/>
    </row>
    <row r="24" spans="1:9" ht="12.75" customHeight="1">
      <c r="A24" s="147"/>
      <c r="B24" s="147"/>
    </row>
    <row r="25" spans="1:9" ht="12.75" customHeight="1">
      <c r="A25" s="147"/>
      <c r="B25" s="147"/>
    </row>
    <row r="26" spans="1:9" ht="12.75" customHeight="1">
      <c r="A26" s="147"/>
      <c r="B26" s="147"/>
    </row>
    <row r="27" spans="1:9" ht="12.75" customHeight="1">
      <c r="A27" s="147"/>
      <c r="B27" s="147"/>
    </row>
    <row r="28" spans="1:9" s="43" customFormat="1" ht="51">
      <c r="A28" s="64" t="s">
        <v>214</v>
      </c>
      <c r="B28" s="64" t="s">
        <v>215</v>
      </c>
      <c r="C28" s="64" t="s">
        <v>216</v>
      </c>
      <c r="D28" s="64" t="s">
        <v>217</v>
      </c>
      <c r="E28" s="46"/>
      <c r="F28" s="46"/>
      <c r="G28" s="64" t="s">
        <v>437</v>
      </c>
      <c r="H28" s="64" t="s">
        <v>438</v>
      </c>
      <c r="I28" s="64" t="s">
        <v>439</v>
      </c>
    </row>
    <row r="29" spans="1:9">
      <c r="A29" s="105">
        <v>3</v>
      </c>
      <c r="B29" s="106">
        <v>166</v>
      </c>
      <c r="C29" s="107" t="s">
        <v>218</v>
      </c>
      <c r="D29" s="108" t="s">
        <v>219</v>
      </c>
      <c r="H29" s="100">
        <v>40057</v>
      </c>
      <c r="I29" s="101" t="s">
        <v>440</v>
      </c>
    </row>
    <row r="30" spans="1:9">
      <c r="A30" s="105">
        <v>4</v>
      </c>
      <c r="B30" s="106">
        <v>168</v>
      </c>
      <c r="C30" s="107" t="s">
        <v>218</v>
      </c>
      <c r="D30" s="108" t="s">
        <v>219</v>
      </c>
      <c r="G30" s="101" t="s">
        <v>441</v>
      </c>
      <c r="H30" s="100">
        <v>40275</v>
      </c>
      <c r="I30" s="148" t="s">
        <v>445</v>
      </c>
    </row>
    <row r="31" spans="1:9">
      <c r="A31" s="105">
        <v>5</v>
      </c>
      <c r="B31" s="106">
        <v>100</v>
      </c>
      <c r="C31" s="107" t="s">
        <v>220</v>
      </c>
      <c r="D31" s="108" t="s">
        <v>219</v>
      </c>
      <c r="G31" s="149" t="s">
        <v>448</v>
      </c>
      <c r="H31" s="100">
        <v>40347</v>
      </c>
      <c r="I31" s="44" t="s">
        <v>442</v>
      </c>
    </row>
    <row r="32" spans="1:9">
      <c r="A32" s="105">
        <v>6</v>
      </c>
      <c r="B32" s="106">
        <v>257</v>
      </c>
      <c r="C32" s="107" t="s">
        <v>221</v>
      </c>
      <c r="D32" s="108" t="s">
        <v>219</v>
      </c>
      <c r="G32" s="148" t="s">
        <v>449</v>
      </c>
      <c r="H32" s="100">
        <v>41166</v>
      </c>
      <c r="I32" s="148" t="s">
        <v>450</v>
      </c>
    </row>
    <row r="33" spans="1:9">
      <c r="A33" s="105">
        <v>7</v>
      </c>
      <c r="B33" s="106">
        <v>158</v>
      </c>
      <c r="C33" s="107" t="s">
        <v>221</v>
      </c>
      <c r="D33" s="108" t="s">
        <v>219</v>
      </c>
      <c r="G33" s="149" t="s">
        <v>443</v>
      </c>
      <c r="H33" s="100">
        <v>41178</v>
      </c>
      <c r="I33" s="148" t="s">
        <v>444</v>
      </c>
    </row>
    <row r="34" spans="1:9">
      <c r="A34" s="105">
        <v>8</v>
      </c>
      <c r="B34" s="106">
        <v>159</v>
      </c>
      <c r="C34" s="107" t="s">
        <v>221</v>
      </c>
      <c r="D34" s="108" t="s">
        <v>219</v>
      </c>
      <c r="G34" s="101" t="s">
        <v>508</v>
      </c>
      <c r="H34" s="100">
        <v>41758</v>
      </c>
      <c r="I34" s="44" t="s">
        <v>509</v>
      </c>
    </row>
    <row r="35" spans="1:9">
      <c r="A35" s="105">
        <v>9</v>
      </c>
      <c r="B35" s="106">
        <v>1111</v>
      </c>
      <c r="C35" s="107" t="s">
        <v>221</v>
      </c>
      <c r="D35" s="108" t="s">
        <v>219</v>
      </c>
      <c r="G35" s="44" t="s">
        <v>506</v>
      </c>
      <c r="H35" s="100">
        <v>41758</v>
      </c>
      <c r="I35" s="101" t="s">
        <v>507</v>
      </c>
    </row>
    <row r="36" spans="1:9">
      <c r="A36" s="105">
        <v>10</v>
      </c>
      <c r="B36" s="106">
        <v>1104</v>
      </c>
      <c r="C36" s="107" t="s">
        <v>221</v>
      </c>
      <c r="D36" s="108" t="s">
        <v>219</v>
      </c>
      <c r="G36" s="44" t="s">
        <v>506</v>
      </c>
      <c r="H36" s="100">
        <v>41944</v>
      </c>
      <c r="I36" s="101" t="s">
        <v>557</v>
      </c>
    </row>
    <row r="37" spans="1:9">
      <c r="A37" s="105">
        <v>11</v>
      </c>
      <c r="B37" s="106">
        <v>1112</v>
      </c>
      <c r="C37" s="107" t="s">
        <v>221</v>
      </c>
      <c r="D37" s="108" t="s">
        <v>219</v>
      </c>
      <c r="G37" s="44" t="s">
        <v>585</v>
      </c>
      <c r="H37" s="100">
        <v>42081</v>
      </c>
      <c r="I37" s="44" t="s">
        <v>586</v>
      </c>
    </row>
    <row r="38" spans="1:9">
      <c r="A38" s="105">
        <v>12</v>
      </c>
      <c r="B38" s="106">
        <v>1116</v>
      </c>
      <c r="C38" s="107" t="s">
        <v>221</v>
      </c>
      <c r="D38" s="108" t="s">
        <v>219</v>
      </c>
      <c r="G38" s="44" t="s">
        <v>587</v>
      </c>
      <c r="H38" s="100">
        <v>42081</v>
      </c>
      <c r="I38" s="44" t="s">
        <v>588</v>
      </c>
    </row>
    <row r="39" spans="1:9">
      <c r="A39" s="105">
        <v>13</v>
      </c>
      <c r="B39" s="106">
        <v>139</v>
      </c>
      <c r="C39" s="107" t="s">
        <v>222</v>
      </c>
      <c r="D39" s="108" t="s">
        <v>457</v>
      </c>
      <c r="G39" s="44" t="s">
        <v>589</v>
      </c>
      <c r="H39" s="100">
        <v>42081</v>
      </c>
      <c r="I39" s="44" t="s">
        <v>614</v>
      </c>
    </row>
    <row r="40" spans="1:9">
      <c r="A40" s="105">
        <v>15</v>
      </c>
      <c r="B40" s="106">
        <v>152</v>
      </c>
      <c r="C40" s="107" t="s">
        <v>222</v>
      </c>
      <c r="D40" s="108" t="s">
        <v>457</v>
      </c>
      <c r="G40" s="101" t="s">
        <v>584</v>
      </c>
      <c r="H40" s="100">
        <v>42081</v>
      </c>
      <c r="I40" s="101" t="s">
        <v>613</v>
      </c>
    </row>
    <row r="41" spans="1:9">
      <c r="A41" s="105">
        <v>16</v>
      </c>
      <c r="B41" s="106">
        <v>113</v>
      </c>
      <c r="C41" s="107" t="s">
        <v>223</v>
      </c>
      <c r="D41" s="108" t="s">
        <v>458</v>
      </c>
      <c r="G41" s="44" t="s">
        <v>590</v>
      </c>
      <c r="H41" s="100">
        <v>42081</v>
      </c>
      <c r="I41" s="101" t="s">
        <v>591</v>
      </c>
    </row>
    <row r="42" spans="1:9">
      <c r="A42" s="105">
        <v>17</v>
      </c>
      <c r="B42" s="106">
        <v>125</v>
      </c>
      <c r="C42" s="107" t="s">
        <v>223</v>
      </c>
      <c r="D42" s="108" t="s">
        <v>458</v>
      </c>
      <c r="G42" s="44" t="s">
        <v>592</v>
      </c>
      <c r="H42" s="100">
        <v>42081</v>
      </c>
      <c r="I42" s="44" t="s">
        <v>593</v>
      </c>
    </row>
    <row r="43" spans="1:9">
      <c r="A43" s="105">
        <v>18</v>
      </c>
      <c r="B43" s="106">
        <v>126</v>
      </c>
      <c r="C43" s="107" t="s">
        <v>223</v>
      </c>
      <c r="D43" s="108" t="s">
        <v>458</v>
      </c>
      <c r="G43" s="44" t="s">
        <v>592</v>
      </c>
      <c r="H43" s="100">
        <v>42081</v>
      </c>
      <c r="I43" s="44" t="s">
        <v>594</v>
      </c>
    </row>
    <row r="44" spans="1:9">
      <c r="A44" s="105">
        <v>19</v>
      </c>
      <c r="B44" s="106">
        <v>127</v>
      </c>
      <c r="C44" s="107" t="s">
        <v>223</v>
      </c>
      <c r="D44" s="108" t="s">
        <v>458</v>
      </c>
      <c r="G44" s="44" t="s">
        <v>595</v>
      </c>
      <c r="H44" s="100">
        <v>42081</v>
      </c>
      <c r="I44" s="44" t="s">
        <v>596</v>
      </c>
    </row>
    <row r="45" spans="1:9">
      <c r="A45" s="105">
        <v>20</v>
      </c>
      <c r="B45" s="106">
        <v>129</v>
      </c>
      <c r="C45" s="107" t="s">
        <v>223</v>
      </c>
      <c r="D45" s="108" t="s">
        <v>458</v>
      </c>
      <c r="G45" s="44" t="s">
        <v>597</v>
      </c>
      <c r="H45" s="100">
        <v>42081</v>
      </c>
      <c r="I45" s="44" t="s">
        <v>598</v>
      </c>
    </row>
    <row r="46" spans="1:9">
      <c r="A46" s="105">
        <v>21</v>
      </c>
      <c r="B46" s="106">
        <v>130</v>
      </c>
      <c r="C46" s="107" t="s">
        <v>223</v>
      </c>
      <c r="D46" s="108" t="s">
        <v>458</v>
      </c>
      <c r="G46" s="44" t="s">
        <v>599</v>
      </c>
      <c r="H46" s="100">
        <v>42081</v>
      </c>
      <c r="I46" s="44" t="s">
        <v>596</v>
      </c>
    </row>
    <row r="47" spans="1:9">
      <c r="A47" s="105">
        <v>22</v>
      </c>
      <c r="B47" s="106">
        <v>131</v>
      </c>
      <c r="C47" s="107" t="s">
        <v>223</v>
      </c>
      <c r="D47" s="108" t="s">
        <v>458</v>
      </c>
      <c r="G47" s="44" t="s">
        <v>599</v>
      </c>
      <c r="H47" s="100">
        <v>42081</v>
      </c>
      <c r="I47" s="44" t="s">
        <v>600</v>
      </c>
    </row>
    <row r="48" spans="1:9">
      <c r="A48" s="105">
        <v>23</v>
      </c>
      <c r="B48" s="106">
        <v>136</v>
      </c>
      <c r="C48" s="107" t="s">
        <v>224</v>
      </c>
      <c r="D48" s="108" t="s">
        <v>459</v>
      </c>
      <c r="G48" s="44" t="s">
        <v>601</v>
      </c>
      <c r="H48" s="100">
        <v>42081</v>
      </c>
      <c r="I48" s="44" t="s">
        <v>598</v>
      </c>
    </row>
    <row r="49" spans="1:9">
      <c r="A49" s="105">
        <v>24</v>
      </c>
      <c r="B49" s="106">
        <v>137</v>
      </c>
      <c r="C49" s="107" t="s">
        <v>224</v>
      </c>
      <c r="D49" s="108" t="s">
        <v>458</v>
      </c>
      <c r="G49" s="44" t="s">
        <v>602</v>
      </c>
      <c r="H49" s="100">
        <v>42081</v>
      </c>
      <c r="I49" s="44" t="s">
        <v>596</v>
      </c>
    </row>
    <row r="50" spans="1:9">
      <c r="A50" s="105">
        <v>25</v>
      </c>
      <c r="B50" s="106">
        <v>138</v>
      </c>
      <c r="C50" s="107" t="s">
        <v>224</v>
      </c>
      <c r="D50" s="108" t="s">
        <v>458</v>
      </c>
      <c r="G50" s="44" t="s">
        <v>603</v>
      </c>
      <c r="H50" s="100">
        <v>42081</v>
      </c>
      <c r="I50" s="44" t="s">
        <v>604</v>
      </c>
    </row>
    <row r="51" spans="1:9">
      <c r="A51" s="105">
        <v>26</v>
      </c>
      <c r="B51" s="106">
        <v>141</v>
      </c>
      <c r="C51" s="107" t="s">
        <v>224</v>
      </c>
      <c r="D51" s="108" t="s">
        <v>219</v>
      </c>
      <c r="G51" s="44" t="s">
        <v>605</v>
      </c>
      <c r="H51" s="100">
        <v>42081</v>
      </c>
      <c r="I51" s="44" t="s">
        <v>606</v>
      </c>
    </row>
    <row r="52" spans="1:9">
      <c r="A52" s="105">
        <v>28</v>
      </c>
      <c r="B52" s="106">
        <v>143</v>
      </c>
      <c r="C52" s="107" t="s">
        <v>224</v>
      </c>
      <c r="D52" s="108" t="s">
        <v>219</v>
      </c>
      <c r="G52" s="44" t="s">
        <v>607</v>
      </c>
      <c r="H52" s="100">
        <v>42081</v>
      </c>
      <c r="I52" s="44" t="s">
        <v>608</v>
      </c>
    </row>
    <row r="53" spans="1:9">
      <c r="A53" s="105">
        <v>29</v>
      </c>
      <c r="B53" s="106">
        <v>144</v>
      </c>
      <c r="C53" s="107" t="s">
        <v>224</v>
      </c>
      <c r="D53" s="108" t="s">
        <v>457</v>
      </c>
      <c r="G53" s="44" t="s">
        <v>607</v>
      </c>
      <c r="H53" s="100">
        <v>42081</v>
      </c>
      <c r="I53" s="44" t="s">
        <v>609</v>
      </c>
    </row>
    <row r="54" spans="1:9">
      <c r="A54" s="105">
        <v>30</v>
      </c>
      <c r="B54" s="106">
        <v>145</v>
      </c>
      <c r="C54" s="107" t="s">
        <v>224</v>
      </c>
      <c r="D54" s="108" t="s">
        <v>219</v>
      </c>
      <c r="G54" s="44" t="s">
        <v>610</v>
      </c>
      <c r="H54" s="100">
        <v>42081</v>
      </c>
      <c r="I54" s="44" t="s">
        <v>611</v>
      </c>
    </row>
    <row r="55" spans="1:9">
      <c r="A55" s="105">
        <v>31</v>
      </c>
      <c r="B55" s="106">
        <v>146</v>
      </c>
      <c r="C55" s="107" t="s">
        <v>224</v>
      </c>
      <c r="D55" s="108" t="s">
        <v>219</v>
      </c>
      <c r="G55" s="44" t="s">
        <v>610</v>
      </c>
      <c r="H55" s="100">
        <v>42081</v>
      </c>
      <c r="I55" s="44" t="s">
        <v>612</v>
      </c>
    </row>
    <row r="56" spans="1:9">
      <c r="A56" s="105">
        <v>32</v>
      </c>
      <c r="B56" s="106">
        <v>147</v>
      </c>
      <c r="C56" s="107" t="s">
        <v>224</v>
      </c>
      <c r="D56" s="108" t="s">
        <v>219</v>
      </c>
      <c r="G56" s="101" t="s">
        <v>615</v>
      </c>
      <c r="H56" s="100">
        <v>42089</v>
      </c>
      <c r="I56" s="101" t="s">
        <v>616</v>
      </c>
    </row>
    <row r="57" spans="1:9">
      <c r="A57" s="105">
        <v>33</v>
      </c>
      <c r="B57" s="106">
        <v>228</v>
      </c>
      <c r="C57" s="107" t="s">
        <v>224</v>
      </c>
      <c r="D57" s="108" t="s">
        <v>459</v>
      </c>
      <c r="G57" s="101" t="s">
        <v>597</v>
      </c>
      <c r="H57" s="100">
        <v>42166</v>
      </c>
      <c r="I57" s="101" t="s">
        <v>596</v>
      </c>
    </row>
    <row r="58" spans="1:9">
      <c r="A58" s="105">
        <v>34</v>
      </c>
      <c r="B58" s="106">
        <v>149</v>
      </c>
      <c r="C58" s="107" t="s">
        <v>224</v>
      </c>
      <c r="D58" s="108" t="s">
        <v>459</v>
      </c>
      <c r="G58" s="101" t="s">
        <v>601</v>
      </c>
      <c r="H58" s="100">
        <v>42166</v>
      </c>
      <c r="I58" s="101" t="s">
        <v>596</v>
      </c>
    </row>
    <row r="59" spans="1:9">
      <c r="A59" s="105">
        <v>35</v>
      </c>
      <c r="B59" s="106">
        <v>150</v>
      </c>
      <c r="C59" s="107" t="s">
        <v>224</v>
      </c>
      <c r="D59" s="108" t="s">
        <v>219</v>
      </c>
      <c r="G59" s="101" t="s">
        <v>639</v>
      </c>
      <c r="H59" s="100">
        <v>42166</v>
      </c>
      <c r="I59" s="101" t="s">
        <v>271</v>
      </c>
    </row>
    <row r="60" spans="1:9">
      <c r="A60" s="105">
        <v>36</v>
      </c>
      <c r="B60" s="106">
        <v>151</v>
      </c>
      <c r="C60" s="107" t="s">
        <v>224</v>
      </c>
      <c r="D60" s="108" t="s">
        <v>458</v>
      </c>
      <c r="G60" s="101" t="s">
        <v>640</v>
      </c>
      <c r="H60" s="100">
        <v>42166</v>
      </c>
      <c r="I60" s="101" t="s">
        <v>257</v>
      </c>
    </row>
    <row r="61" spans="1:9">
      <c r="A61" s="105">
        <v>37</v>
      </c>
      <c r="B61" s="106">
        <v>153</v>
      </c>
      <c r="C61" s="107" t="s">
        <v>224</v>
      </c>
      <c r="D61" s="108" t="s">
        <v>458</v>
      </c>
      <c r="G61" s="101" t="s">
        <v>641</v>
      </c>
      <c r="H61" s="100">
        <v>42166</v>
      </c>
      <c r="I61" s="101" t="s">
        <v>355</v>
      </c>
    </row>
    <row r="62" spans="1:9">
      <c r="A62" s="105">
        <v>38</v>
      </c>
      <c r="B62" s="106">
        <v>154</v>
      </c>
      <c r="C62" s="107" t="s">
        <v>224</v>
      </c>
      <c r="D62" s="108" t="s">
        <v>219</v>
      </c>
      <c r="G62" s="101" t="s">
        <v>642</v>
      </c>
      <c r="H62" s="100">
        <v>42166</v>
      </c>
      <c r="I62" s="101" t="s">
        <v>354</v>
      </c>
    </row>
    <row r="63" spans="1:9">
      <c r="A63" s="105">
        <v>39</v>
      </c>
      <c r="B63" s="106">
        <v>155</v>
      </c>
      <c r="C63" s="107" t="s">
        <v>224</v>
      </c>
      <c r="D63" s="108" t="s">
        <v>219</v>
      </c>
      <c r="G63" s="101" t="s">
        <v>643</v>
      </c>
      <c r="H63" s="100">
        <v>42166</v>
      </c>
      <c r="I63" s="101" t="s">
        <v>644</v>
      </c>
    </row>
    <row r="64" spans="1:9">
      <c r="A64" s="105">
        <v>40</v>
      </c>
      <c r="B64" s="106">
        <v>157</v>
      </c>
      <c r="C64" s="107" t="s">
        <v>223</v>
      </c>
      <c r="D64" s="108" t="s">
        <v>458</v>
      </c>
      <c r="G64" s="101" t="s">
        <v>645</v>
      </c>
      <c r="H64" s="100">
        <v>42166</v>
      </c>
      <c r="I64" s="101" t="s">
        <v>646</v>
      </c>
    </row>
    <row r="65" spans="1:9">
      <c r="A65" s="105">
        <v>41</v>
      </c>
      <c r="B65" s="106">
        <v>171</v>
      </c>
      <c r="C65" s="107" t="s">
        <v>225</v>
      </c>
      <c r="D65" s="108" t="s">
        <v>458</v>
      </c>
      <c r="G65" s="101" t="s">
        <v>647</v>
      </c>
      <c r="H65" s="100">
        <v>42166</v>
      </c>
      <c r="I65" s="101" t="s">
        <v>648</v>
      </c>
    </row>
    <row r="66" spans="1:9">
      <c r="A66" s="105">
        <v>42</v>
      </c>
      <c r="B66" s="106">
        <v>173</v>
      </c>
      <c r="C66" s="107" t="s">
        <v>226</v>
      </c>
      <c r="D66" s="108" t="s">
        <v>458</v>
      </c>
      <c r="G66" s="101" t="s">
        <v>649</v>
      </c>
      <c r="H66" s="100">
        <v>42166</v>
      </c>
      <c r="I66" s="101" t="s">
        <v>650</v>
      </c>
    </row>
    <row r="67" spans="1:9">
      <c r="A67" s="105">
        <v>43</v>
      </c>
      <c r="B67" s="106">
        <v>174</v>
      </c>
      <c r="C67" s="107" t="s">
        <v>226</v>
      </c>
      <c r="D67" s="108" t="s">
        <v>458</v>
      </c>
      <c r="G67" s="101" t="s">
        <v>651</v>
      </c>
      <c r="H67" s="100">
        <v>42166</v>
      </c>
      <c r="I67" s="101" t="s">
        <v>652</v>
      </c>
    </row>
    <row r="68" spans="1:9">
      <c r="A68" s="105">
        <v>44</v>
      </c>
      <c r="B68" s="106">
        <v>185</v>
      </c>
      <c r="C68" s="107" t="s">
        <v>225</v>
      </c>
      <c r="D68" s="108" t="s">
        <v>458</v>
      </c>
      <c r="G68" s="101" t="s">
        <v>653</v>
      </c>
      <c r="H68" s="100">
        <v>42166</v>
      </c>
      <c r="I68" s="101" t="s">
        <v>654</v>
      </c>
    </row>
    <row r="69" spans="1:9">
      <c r="A69" s="105">
        <v>45</v>
      </c>
      <c r="B69" s="106">
        <v>19</v>
      </c>
      <c r="C69" s="107" t="s">
        <v>227</v>
      </c>
      <c r="D69" s="108" t="s">
        <v>219</v>
      </c>
      <c r="G69" s="101" t="s">
        <v>655</v>
      </c>
      <c r="H69" s="100">
        <v>42166</v>
      </c>
      <c r="I69" s="101" t="s">
        <v>656</v>
      </c>
    </row>
    <row r="70" spans="1:9">
      <c r="A70" s="105">
        <v>46</v>
      </c>
      <c r="B70" s="106">
        <v>78</v>
      </c>
      <c r="C70" s="107" t="s">
        <v>228</v>
      </c>
      <c r="D70" s="108" t="s">
        <v>219</v>
      </c>
      <c r="G70" s="101" t="s">
        <v>657</v>
      </c>
      <c r="H70" s="100">
        <v>42166</v>
      </c>
      <c r="I70" s="101" t="s">
        <v>658</v>
      </c>
    </row>
    <row r="71" spans="1:9">
      <c r="A71" s="105">
        <v>47</v>
      </c>
      <c r="B71" s="106">
        <v>15</v>
      </c>
      <c r="C71" s="107" t="s">
        <v>229</v>
      </c>
      <c r="D71" s="108" t="s">
        <v>219</v>
      </c>
      <c r="G71" s="101" t="s">
        <v>657</v>
      </c>
      <c r="H71" s="100">
        <v>42166</v>
      </c>
      <c r="I71" s="101" t="s">
        <v>659</v>
      </c>
    </row>
    <row r="72" spans="1:9">
      <c r="A72" s="105">
        <v>48</v>
      </c>
      <c r="B72" s="106">
        <v>79</v>
      </c>
      <c r="C72" s="107" t="s">
        <v>230</v>
      </c>
      <c r="D72" s="108" t="s">
        <v>457</v>
      </c>
      <c r="G72" s="101" t="s">
        <v>660</v>
      </c>
      <c r="H72" s="100">
        <v>42166</v>
      </c>
      <c r="I72" s="101" t="s">
        <v>661</v>
      </c>
    </row>
    <row r="73" spans="1:9">
      <c r="A73" s="105">
        <v>49</v>
      </c>
      <c r="B73" s="106">
        <v>128</v>
      </c>
      <c r="C73" s="107" t="s">
        <v>223</v>
      </c>
      <c r="D73" s="108" t="s">
        <v>219</v>
      </c>
      <c r="G73" s="101" t="s">
        <v>660</v>
      </c>
      <c r="H73" s="100">
        <v>42166</v>
      </c>
      <c r="I73" s="101" t="s">
        <v>662</v>
      </c>
    </row>
    <row r="74" spans="1:9">
      <c r="A74" s="105">
        <v>50</v>
      </c>
      <c r="B74" s="106">
        <v>14</v>
      </c>
      <c r="C74" s="107" t="s">
        <v>231</v>
      </c>
      <c r="D74" s="108" t="s">
        <v>219</v>
      </c>
      <c r="G74" s="101" t="s">
        <v>663</v>
      </c>
      <c r="H74" s="100">
        <v>42166</v>
      </c>
      <c r="I74" s="101" t="s">
        <v>664</v>
      </c>
    </row>
    <row r="75" spans="1:9">
      <c r="A75" s="105">
        <v>51</v>
      </c>
      <c r="B75" s="106">
        <v>112</v>
      </c>
      <c r="C75" s="107" t="s">
        <v>232</v>
      </c>
      <c r="D75" s="108">
        <v>1</v>
      </c>
      <c r="G75" s="101" t="s">
        <v>665</v>
      </c>
      <c r="H75" s="100">
        <v>42166</v>
      </c>
      <c r="I75" s="101" t="s">
        <v>666</v>
      </c>
    </row>
    <row r="76" spans="1:9">
      <c r="A76" s="105">
        <v>51</v>
      </c>
      <c r="B76" s="106">
        <v>120</v>
      </c>
      <c r="C76" s="107" t="s">
        <v>232</v>
      </c>
      <c r="D76" s="108">
        <v>2</v>
      </c>
      <c r="G76" s="101" t="s">
        <v>667</v>
      </c>
      <c r="H76" s="100">
        <v>42166</v>
      </c>
      <c r="I76" s="101" t="s">
        <v>668</v>
      </c>
    </row>
    <row r="77" spans="1:9">
      <c r="A77" s="105">
        <v>52</v>
      </c>
      <c r="B77" s="106">
        <v>114</v>
      </c>
      <c r="C77" s="107" t="s">
        <v>233</v>
      </c>
      <c r="D77" s="108" t="s">
        <v>457</v>
      </c>
      <c r="G77" s="101" t="s">
        <v>669</v>
      </c>
      <c r="H77" s="100">
        <v>42166</v>
      </c>
      <c r="I77" s="101" t="s">
        <v>670</v>
      </c>
    </row>
    <row r="78" spans="1:9">
      <c r="A78" s="105">
        <v>53</v>
      </c>
      <c r="B78" s="106">
        <v>115</v>
      </c>
      <c r="C78" s="107" t="s">
        <v>233</v>
      </c>
      <c r="D78" s="108" t="s">
        <v>457</v>
      </c>
      <c r="G78" s="101" t="s">
        <v>671</v>
      </c>
      <c r="H78" s="100">
        <v>42166</v>
      </c>
      <c r="I78" s="101" t="s">
        <v>672</v>
      </c>
    </row>
    <row r="79" spans="1:9">
      <c r="A79" s="105">
        <v>55</v>
      </c>
      <c r="B79" s="106">
        <v>117</v>
      </c>
      <c r="C79" s="107" t="s">
        <v>233</v>
      </c>
      <c r="D79" s="108" t="s">
        <v>457</v>
      </c>
      <c r="G79" s="101" t="s">
        <v>673</v>
      </c>
      <c r="H79" s="100">
        <v>42166</v>
      </c>
      <c r="I79" s="101" t="s">
        <v>674</v>
      </c>
    </row>
    <row r="80" spans="1:9">
      <c r="A80" s="105">
        <v>56</v>
      </c>
      <c r="B80" s="106">
        <v>118</v>
      </c>
      <c r="C80" s="107" t="s">
        <v>233</v>
      </c>
      <c r="D80" s="108" t="s">
        <v>457</v>
      </c>
      <c r="G80" s="101" t="s">
        <v>675</v>
      </c>
      <c r="H80" s="100">
        <v>42166</v>
      </c>
      <c r="I80" s="101" t="s">
        <v>676</v>
      </c>
    </row>
    <row r="81" spans="1:9">
      <c r="A81" s="105">
        <v>57</v>
      </c>
      <c r="B81" s="106">
        <v>119</v>
      </c>
      <c r="C81" s="107" t="s">
        <v>233</v>
      </c>
      <c r="D81" s="108" t="s">
        <v>219</v>
      </c>
      <c r="G81" s="101" t="s">
        <v>677</v>
      </c>
      <c r="H81" s="100">
        <v>42166</v>
      </c>
      <c r="I81" s="101" t="s">
        <v>678</v>
      </c>
    </row>
    <row r="82" spans="1:9">
      <c r="A82" s="105">
        <v>58</v>
      </c>
      <c r="B82" s="106">
        <v>21</v>
      </c>
      <c r="C82" s="107" t="s">
        <v>271</v>
      </c>
      <c r="D82" s="108">
        <v>1</v>
      </c>
      <c r="G82" s="101" t="s">
        <v>677</v>
      </c>
      <c r="H82" s="100">
        <v>42166</v>
      </c>
      <c r="I82" s="101" t="s">
        <v>679</v>
      </c>
    </row>
    <row r="83" spans="1:9">
      <c r="A83" s="105">
        <v>58</v>
      </c>
      <c r="B83" s="106">
        <v>175</v>
      </c>
      <c r="C83" s="107" t="s">
        <v>271</v>
      </c>
      <c r="D83" s="108">
        <v>1</v>
      </c>
      <c r="G83" s="101" t="s">
        <v>680</v>
      </c>
      <c r="H83" s="100">
        <v>42166</v>
      </c>
      <c r="I83" s="101" t="s">
        <v>681</v>
      </c>
    </row>
    <row r="84" spans="1:9">
      <c r="A84" s="105">
        <v>59</v>
      </c>
      <c r="B84" s="106">
        <v>121</v>
      </c>
      <c r="C84" s="107" t="s">
        <v>233</v>
      </c>
      <c r="D84" s="108" t="s">
        <v>457</v>
      </c>
    </row>
    <row r="85" spans="1:9">
      <c r="A85" s="105">
        <v>60</v>
      </c>
      <c r="B85" s="106">
        <v>122</v>
      </c>
      <c r="C85" s="107" t="s">
        <v>233</v>
      </c>
      <c r="D85" s="108" t="s">
        <v>219</v>
      </c>
    </row>
    <row r="86" spans="1:9">
      <c r="A86" s="105">
        <v>62</v>
      </c>
      <c r="B86" s="106">
        <v>1119</v>
      </c>
      <c r="C86" s="107" t="s">
        <v>234</v>
      </c>
      <c r="D86" s="108" t="s">
        <v>460</v>
      </c>
    </row>
    <row r="87" spans="1:9">
      <c r="A87" s="105">
        <v>63</v>
      </c>
      <c r="B87" s="106">
        <v>172</v>
      </c>
      <c r="C87" s="107" t="s">
        <v>226</v>
      </c>
      <c r="D87" s="108" t="s">
        <v>457</v>
      </c>
    </row>
    <row r="88" spans="1:9">
      <c r="A88" s="105">
        <v>64</v>
      </c>
      <c r="B88" s="106">
        <v>1105</v>
      </c>
      <c r="C88" s="107" t="s">
        <v>233</v>
      </c>
      <c r="D88" s="108" t="s">
        <v>219</v>
      </c>
    </row>
    <row r="89" spans="1:9">
      <c r="A89" s="105">
        <v>65</v>
      </c>
      <c r="B89" s="106">
        <v>10</v>
      </c>
      <c r="C89" s="107" t="s">
        <v>235</v>
      </c>
      <c r="D89" s="108" t="s">
        <v>219</v>
      </c>
    </row>
    <row r="90" spans="1:9">
      <c r="A90" s="105">
        <v>66</v>
      </c>
      <c r="B90" s="106">
        <v>1106</v>
      </c>
      <c r="C90" s="107" t="s">
        <v>235</v>
      </c>
      <c r="D90" s="108" t="s">
        <v>219</v>
      </c>
    </row>
    <row r="91" spans="1:9">
      <c r="A91" s="105">
        <v>67</v>
      </c>
      <c r="B91" s="106">
        <v>102</v>
      </c>
      <c r="C91" s="107" t="s">
        <v>236</v>
      </c>
      <c r="D91" s="108" t="s">
        <v>458</v>
      </c>
    </row>
    <row r="92" spans="1:9">
      <c r="A92" s="105">
        <v>71</v>
      </c>
      <c r="B92" s="106">
        <v>109</v>
      </c>
      <c r="C92" s="107" t="s">
        <v>236</v>
      </c>
      <c r="D92" s="108" t="s">
        <v>219</v>
      </c>
    </row>
    <row r="93" spans="1:9">
      <c r="A93" s="105">
        <v>72</v>
      </c>
      <c r="B93" s="106">
        <v>111</v>
      </c>
      <c r="C93" s="107" t="s">
        <v>236</v>
      </c>
      <c r="D93" s="108" t="s">
        <v>219</v>
      </c>
    </row>
    <row r="94" spans="1:9">
      <c r="A94" s="105">
        <v>73</v>
      </c>
      <c r="B94" s="106">
        <v>156</v>
      </c>
      <c r="C94" s="107" t="s">
        <v>236</v>
      </c>
      <c r="D94" s="108" t="s">
        <v>458</v>
      </c>
    </row>
    <row r="95" spans="1:9">
      <c r="A95" s="105">
        <v>74</v>
      </c>
      <c r="B95" s="106">
        <v>17</v>
      </c>
      <c r="C95" s="107" t="s">
        <v>237</v>
      </c>
      <c r="D95" s="108" t="s">
        <v>219</v>
      </c>
    </row>
    <row r="96" spans="1:9">
      <c r="A96" s="105">
        <v>75</v>
      </c>
      <c r="B96" s="106">
        <v>62</v>
      </c>
      <c r="C96" s="107" t="s">
        <v>238</v>
      </c>
      <c r="D96" s="108" t="s">
        <v>219</v>
      </c>
    </row>
    <row r="97" spans="1:4">
      <c r="A97" s="105">
        <v>76</v>
      </c>
      <c r="B97" s="106">
        <v>63</v>
      </c>
      <c r="C97" s="107" t="s">
        <v>238</v>
      </c>
      <c r="D97" s="108" t="s">
        <v>219</v>
      </c>
    </row>
    <row r="98" spans="1:4">
      <c r="A98" s="105">
        <v>77</v>
      </c>
      <c r="B98" s="106">
        <v>134</v>
      </c>
      <c r="C98" s="107" t="s">
        <v>238</v>
      </c>
      <c r="D98" s="108" t="s">
        <v>219</v>
      </c>
    </row>
    <row r="99" spans="1:4">
      <c r="A99" s="105">
        <v>78</v>
      </c>
      <c r="B99" s="106">
        <v>13</v>
      </c>
      <c r="C99" s="107" t="s">
        <v>239</v>
      </c>
      <c r="D99" s="108" t="s">
        <v>219</v>
      </c>
    </row>
    <row r="100" spans="1:4">
      <c r="A100" s="105">
        <v>79</v>
      </c>
      <c r="B100" s="106">
        <v>97</v>
      </c>
      <c r="C100" s="107" t="s">
        <v>240</v>
      </c>
      <c r="D100" s="108">
        <v>2</v>
      </c>
    </row>
    <row r="101" spans="1:4">
      <c r="A101" s="105">
        <v>79</v>
      </c>
      <c r="B101" s="106">
        <v>164</v>
      </c>
      <c r="C101" s="107" t="s">
        <v>240</v>
      </c>
      <c r="D101" s="108">
        <v>1</v>
      </c>
    </row>
    <row r="102" spans="1:4">
      <c r="A102" s="105">
        <v>80</v>
      </c>
      <c r="B102" s="106">
        <v>96</v>
      </c>
      <c r="C102" s="107" t="s">
        <v>241</v>
      </c>
      <c r="D102" s="108" t="s">
        <v>219</v>
      </c>
    </row>
    <row r="103" spans="1:4">
      <c r="A103" s="105">
        <v>81</v>
      </c>
      <c r="B103" s="106">
        <v>60</v>
      </c>
      <c r="C103" s="107" t="s">
        <v>242</v>
      </c>
      <c r="D103" s="108" t="s">
        <v>219</v>
      </c>
    </row>
    <row r="104" spans="1:4">
      <c r="A104" s="105">
        <v>82</v>
      </c>
      <c r="B104" s="106">
        <v>83</v>
      </c>
      <c r="C104" s="107" t="s">
        <v>243</v>
      </c>
      <c r="D104" s="108" t="s">
        <v>219</v>
      </c>
    </row>
    <row r="105" spans="1:4">
      <c r="A105" s="105">
        <v>83</v>
      </c>
      <c r="B105" s="106">
        <v>84</v>
      </c>
      <c r="C105" s="107" t="s">
        <v>243</v>
      </c>
      <c r="D105" s="108" t="s">
        <v>219</v>
      </c>
    </row>
    <row r="106" spans="1:4">
      <c r="A106" s="105">
        <v>84</v>
      </c>
      <c r="B106" s="106">
        <v>85</v>
      </c>
      <c r="C106" s="107" t="s">
        <v>243</v>
      </c>
      <c r="D106" s="108" t="s">
        <v>219</v>
      </c>
    </row>
    <row r="107" spans="1:4">
      <c r="A107" s="105">
        <v>85</v>
      </c>
      <c r="B107" s="106">
        <v>86</v>
      </c>
      <c r="C107" s="107" t="s">
        <v>243</v>
      </c>
      <c r="D107" s="108" t="s">
        <v>219</v>
      </c>
    </row>
    <row r="108" spans="1:4">
      <c r="A108" s="105">
        <v>86</v>
      </c>
      <c r="B108" s="106">
        <v>1107</v>
      </c>
      <c r="C108" s="107" t="s">
        <v>243</v>
      </c>
      <c r="D108" s="108" t="s">
        <v>219</v>
      </c>
    </row>
    <row r="109" spans="1:4">
      <c r="A109" s="105">
        <v>87</v>
      </c>
      <c r="B109" s="106">
        <v>1109</v>
      </c>
      <c r="C109" s="107" t="s">
        <v>243</v>
      </c>
      <c r="D109" s="108" t="s">
        <v>219</v>
      </c>
    </row>
    <row r="110" spans="1:4">
      <c r="A110" s="105">
        <v>88</v>
      </c>
      <c r="B110" s="106">
        <v>1113</v>
      </c>
      <c r="C110" s="107" t="s">
        <v>243</v>
      </c>
      <c r="D110" s="108" t="s">
        <v>219</v>
      </c>
    </row>
    <row r="111" spans="1:4">
      <c r="A111" s="105">
        <v>91</v>
      </c>
      <c r="B111" s="106">
        <v>3</v>
      </c>
      <c r="C111" s="107" t="s">
        <v>244</v>
      </c>
      <c r="D111" s="108" t="s">
        <v>219</v>
      </c>
    </row>
    <row r="112" spans="1:4">
      <c r="A112" s="105">
        <v>92</v>
      </c>
      <c r="B112" s="106">
        <v>4</v>
      </c>
      <c r="C112" s="107" t="s">
        <v>244</v>
      </c>
      <c r="D112" s="108" t="s">
        <v>219</v>
      </c>
    </row>
    <row r="113" spans="1:4">
      <c r="A113" s="105">
        <v>93</v>
      </c>
      <c r="B113" s="106">
        <v>30</v>
      </c>
      <c r="C113" s="107" t="s">
        <v>245</v>
      </c>
      <c r="D113" s="108">
        <v>1</v>
      </c>
    </row>
    <row r="114" spans="1:4">
      <c r="A114" s="105">
        <v>93</v>
      </c>
      <c r="B114" s="106">
        <v>214</v>
      </c>
      <c r="C114" s="107" t="s">
        <v>245</v>
      </c>
      <c r="D114" s="108">
        <v>2</v>
      </c>
    </row>
    <row r="115" spans="1:4">
      <c r="A115" s="105">
        <v>94</v>
      </c>
      <c r="B115" s="106">
        <v>1108</v>
      </c>
      <c r="C115" s="107" t="s">
        <v>244</v>
      </c>
      <c r="D115" s="108" t="s">
        <v>219</v>
      </c>
    </row>
    <row r="116" spans="1:4">
      <c r="A116" s="105">
        <v>95</v>
      </c>
      <c r="B116" s="106">
        <v>1110</v>
      </c>
      <c r="C116" s="107" t="s">
        <v>244</v>
      </c>
      <c r="D116" s="108" t="s">
        <v>219</v>
      </c>
    </row>
    <row r="117" spans="1:4">
      <c r="A117" s="105">
        <v>96</v>
      </c>
      <c r="B117" s="106">
        <v>1114</v>
      </c>
      <c r="C117" s="107" t="s">
        <v>244</v>
      </c>
      <c r="D117" s="108" t="s">
        <v>219</v>
      </c>
    </row>
    <row r="118" spans="1:4">
      <c r="A118" s="105">
        <v>97</v>
      </c>
      <c r="B118" s="106">
        <v>54</v>
      </c>
      <c r="C118" s="107" t="s">
        <v>246</v>
      </c>
      <c r="D118" s="108" t="s">
        <v>219</v>
      </c>
    </row>
    <row r="119" spans="1:4">
      <c r="A119" s="105">
        <v>98</v>
      </c>
      <c r="B119" s="106">
        <v>12</v>
      </c>
      <c r="C119" s="107" t="s">
        <v>247</v>
      </c>
      <c r="D119" s="108" t="s">
        <v>219</v>
      </c>
    </row>
    <row r="120" spans="1:4">
      <c r="A120" s="105">
        <v>99</v>
      </c>
      <c r="B120" s="106">
        <v>75</v>
      </c>
      <c r="C120" s="107" t="s">
        <v>248</v>
      </c>
      <c r="D120" s="108" t="s">
        <v>457</v>
      </c>
    </row>
    <row r="121" spans="1:4">
      <c r="A121" s="105">
        <v>100</v>
      </c>
      <c r="B121" s="106">
        <v>76</v>
      </c>
      <c r="C121" s="107" t="s">
        <v>248</v>
      </c>
      <c r="D121" s="108" t="s">
        <v>457</v>
      </c>
    </row>
    <row r="122" spans="1:4">
      <c r="A122" s="105">
        <v>101</v>
      </c>
      <c r="B122" s="106">
        <v>7</v>
      </c>
      <c r="C122" s="107" t="s">
        <v>249</v>
      </c>
      <c r="D122" s="108" t="s">
        <v>219</v>
      </c>
    </row>
    <row r="123" spans="1:4">
      <c r="A123" s="105">
        <v>102</v>
      </c>
      <c r="B123" s="106">
        <v>8</v>
      </c>
      <c r="C123" s="107" t="s">
        <v>249</v>
      </c>
      <c r="D123" s="108" t="s">
        <v>219</v>
      </c>
    </row>
    <row r="124" spans="1:4">
      <c r="A124" s="105">
        <v>103</v>
      </c>
      <c r="B124" s="106">
        <v>9</v>
      </c>
      <c r="C124" s="107" t="s">
        <v>249</v>
      </c>
      <c r="D124" s="108" t="s">
        <v>219</v>
      </c>
    </row>
    <row r="125" spans="1:4">
      <c r="A125" s="105">
        <v>104</v>
      </c>
      <c r="B125" s="106">
        <v>61</v>
      </c>
      <c r="C125" s="107" t="s">
        <v>250</v>
      </c>
      <c r="D125" s="108" t="s">
        <v>458</v>
      </c>
    </row>
    <row r="126" spans="1:4">
      <c r="A126" s="105">
        <v>105</v>
      </c>
      <c r="B126" s="106">
        <v>65</v>
      </c>
      <c r="C126" s="107" t="s">
        <v>250</v>
      </c>
      <c r="D126" s="108" t="s">
        <v>219</v>
      </c>
    </row>
    <row r="127" spans="1:4">
      <c r="A127" s="105">
        <v>106</v>
      </c>
      <c r="B127" s="106">
        <v>66</v>
      </c>
      <c r="C127" s="107" t="s">
        <v>250</v>
      </c>
      <c r="D127" s="108" t="s">
        <v>458</v>
      </c>
    </row>
    <row r="128" spans="1:4">
      <c r="A128" s="105">
        <v>107</v>
      </c>
      <c r="B128" s="106">
        <v>67</v>
      </c>
      <c r="C128" s="107" t="s">
        <v>250</v>
      </c>
      <c r="D128" s="108" t="s">
        <v>458</v>
      </c>
    </row>
    <row r="129" spans="1:4">
      <c r="A129" s="105">
        <v>108</v>
      </c>
      <c r="B129" s="106">
        <v>68</v>
      </c>
      <c r="C129" s="107" t="s">
        <v>250</v>
      </c>
      <c r="D129" s="108" t="s">
        <v>458</v>
      </c>
    </row>
    <row r="130" spans="1:4">
      <c r="A130" s="105">
        <v>109</v>
      </c>
      <c r="B130" s="106">
        <v>69</v>
      </c>
      <c r="C130" s="107" t="s">
        <v>250</v>
      </c>
      <c r="D130" s="108" t="s">
        <v>219</v>
      </c>
    </row>
    <row r="131" spans="1:4">
      <c r="A131" s="105">
        <v>110</v>
      </c>
      <c r="B131" s="106">
        <v>1348</v>
      </c>
      <c r="C131" s="107" t="s">
        <v>250</v>
      </c>
      <c r="D131" s="108" t="s">
        <v>219</v>
      </c>
    </row>
    <row r="132" spans="1:4">
      <c r="A132" s="105">
        <v>111</v>
      </c>
      <c r="B132" s="106">
        <v>91</v>
      </c>
      <c r="C132" s="107" t="s">
        <v>251</v>
      </c>
      <c r="D132" s="108" t="s">
        <v>219</v>
      </c>
    </row>
    <row r="133" spans="1:4">
      <c r="A133" s="105">
        <v>112</v>
      </c>
      <c r="B133" s="106">
        <v>22</v>
      </c>
      <c r="C133" s="107" t="s">
        <v>252</v>
      </c>
      <c r="D133" s="108" t="s">
        <v>457</v>
      </c>
    </row>
    <row r="134" spans="1:4">
      <c r="A134" s="105">
        <v>113</v>
      </c>
      <c r="B134" s="106">
        <v>23</v>
      </c>
      <c r="C134" s="107" t="s">
        <v>252</v>
      </c>
      <c r="D134" s="108" t="s">
        <v>457</v>
      </c>
    </row>
    <row r="135" spans="1:4">
      <c r="A135" s="105">
        <v>115</v>
      </c>
      <c r="B135" s="106">
        <v>25</v>
      </c>
      <c r="C135" s="107" t="s">
        <v>252</v>
      </c>
      <c r="D135" s="108" t="s">
        <v>219</v>
      </c>
    </row>
    <row r="136" spans="1:4">
      <c r="A136" s="105">
        <v>116</v>
      </c>
      <c r="B136" s="106">
        <v>26</v>
      </c>
      <c r="C136" s="107" t="s">
        <v>252</v>
      </c>
      <c r="D136" s="108" t="s">
        <v>219</v>
      </c>
    </row>
    <row r="137" spans="1:4">
      <c r="A137" s="105">
        <v>117</v>
      </c>
      <c r="B137" s="106">
        <v>1349</v>
      </c>
      <c r="C137" s="107" t="s">
        <v>252</v>
      </c>
      <c r="D137" s="108" t="s">
        <v>219</v>
      </c>
    </row>
    <row r="138" spans="1:4">
      <c r="A138" s="105">
        <v>118</v>
      </c>
      <c r="B138" s="106">
        <v>6</v>
      </c>
      <c r="C138" s="107" t="s">
        <v>253</v>
      </c>
      <c r="D138" s="108" t="s">
        <v>219</v>
      </c>
    </row>
    <row r="139" spans="1:4">
      <c r="A139" s="105">
        <v>119</v>
      </c>
      <c r="B139" s="106">
        <v>1350</v>
      </c>
      <c r="C139" s="107" t="s">
        <v>253</v>
      </c>
      <c r="D139" s="108" t="s">
        <v>219</v>
      </c>
    </row>
    <row r="140" spans="1:4">
      <c r="A140" s="105">
        <v>120</v>
      </c>
      <c r="B140" s="106">
        <v>11</v>
      </c>
      <c r="C140" s="107" t="s">
        <v>226</v>
      </c>
      <c r="D140" s="108" t="s">
        <v>219</v>
      </c>
    </row>
    <row r="141" spans="1:4">
      <c r="A141" s="105">
        <v>121</v>
      </c>
      <c r="B141" s="106">
        <v>26</v>
      </c>
      <c r="C141" s="107" t="s">
        <v>254</v>
      </c>
      <c r="D141" s="108">
        <v>2</v>
      </c>
    </row>
    <row r="142" spans="1:4">
      <c r="A142" s="105">
        <v>121</v>
      </c>
      <c r="B142" s="106">
        <v>224</v>
      </c>
      <c r="C142" s="107" t="s">
        <v>254</v>
      </c>
      <c r="D142" s="108">
        <v>1</v>
      </c>
    </row>
    <row r="143" spans="1:4">
      <c r="A143" s="105">
        <v>122</v>
      </c>
      <c r="B143" s="106">
        <v>201</v>
      </c>
      <c r="C143" s="107" t="s">
        <v>255</v>
      </c>
      <c r="D143" s="108">
        <v>1</v>
      </c>
    </row>
    <row r="144" spans="1:4">
      <c r="A144" s="105">
        <v>122</v>
      </c>
      <c r="B144" s="106">
        <v>245</v>
      </c>
      <c r="C144" s="107" t="s">
        <v>255</v>
      </c>
      <c r="D144" s="108">
        <v>2</v>
      </c>
    </row>
    <row r="145" spans="1:4">
      <c r="A145" s="105">
        <v>123</v>
      </c>
      <c r="B145" s="106">
        <v>1307</v>
      </c>
      <c r="C145" s="107" t="s">
        <v>256</v>
      </c>
      <c r="D145" s="108">
        <v>1</v>
      </c>
    </row>
    <row r="146" spans="1:4">
      <c r="A146" s="105">
        <v>124</v>
      </c>
      <c r="B146" s="106">
        <v>1319</v>
      </c>
      <c r="C146" s="107" t="s">
        <v>256</v>
      </c>
      <c r="D146" s="108">
        <v>1</v>
      </c>
    </row>
    <row r="147" spans="1:4">
      <c r="A147" s="105">
        <v>125</v>
      </c>
      <c r="B147" s="106">
        <v>1315</v>
      </c>
      <c r="C147" s="107" t="s">
        <v>256</v>
      </c>
      <c r="D147" s="108">
        <v>1</v>
      </c>
    </row>
    <row r="148" spans="1:4">
      <c r="A148" s="105">
        <v>126</v>
      </c>
      <c r="B148" s="106">
        <v>1193</v>
      </c>
      <c r="C148" s="107" t="s">
        <v>257</v>
      </c>
      <c r="D148" s="108">
        <v>1</v>
      </c>
    </row>
    <row r="149" spans="1:4">
      <c r="A149" s="105">
        <v>126</v>
      </c>
      <c r="B149" s="106">
        <v>1194</v>
      </c>
      <c r="C149" s="107" t="s">
        <v>257</v>
      </c>
      <c r="D149" s="108">
        <v>2</v>
      </c>
    </row>
    <row r="150" spans="1:4">
      <c r="A150" s="105">
        <v>127</v>
      </c>
      <c r="B150" s="106">
        <v>80</v>
      </c>
      <c r="C150" s="107" t="s">
        <v>258</v>
      </c>
      <c r="D150" s="108" t="s">
        <v>458</v>
      </c>
    </row>
    <row r="151" spans="1:4">
      <c r="A151" s="105">
        <v>127</v>
      </c>
      <c r="B151" s="106">
        <v>148</v>
      </c>
      <c r="C151" s="107" t="s">
        <v>258</v>
      </c>
      <c r="D151" s="108">
        <v>1</v>
      </c>
    </row>
    <row r="152" spans="1:4">
      <c r="A152" s="105">
        <v>127</v>
      </c>
      <c r="B152" s="106">
        <v>221</v>
      </c>
      <c r="C152" s="107" t="s">
        <v>258</v>
      </c>
      <c r="D152" s="108" t="s">
        <v>460</v>
      </c>
    </row>
    <row r="153" spans="1:4">
      <c r="A153" s="105">
        <v>128</v>
      </c>
      <c r="B153" s="106">
        <v>1120</v>
      </c>
      <c r="C153" s="107" t="s">
        <v>259</v>
      </c>
      <c r="D153" s="108">
        <v>1</v>
      </c>
    </row>
    <row r="154" spans="1:4">
      <c r="A154" s="105">
        <v>128</v>
      </c>
      <c r="B154" s="106">
        <v>1121</v>
      </c>
      <c r="C154" s="107" t="s">
        <v>259</v>
      </c>
      <c r="D154" s="108">
        <v>1</v>
      </c>
    </row>
    <row r="155" spans="1:4">
      <c r="A155" s="105">
        <v>128</v>
      </c>
      <c r="B155" s="106">
        <v>1122</v>
      </c>
      <c r="C155" s="107" t="s">
        <v>259</v>
      </c>
      <c r="D155" s="108">
        <v>2</v>
      </c>
    </row>
    <row r="156" spans="1:4">
      <c r="A156" s="105">
        <v>129</v>
      </c>
      <c r="B156" s="106">
        <v>169</v>
      </c>
      <c r="C156" s="107" t="s">
        <v>258</v>
      </c>
      <c r="D156" s="108">
        <v>1</v>
      </c>
    </row>
    <row r="157" spans="1:4">
      <c r="A157" s="105">
        <v>129</v>
      </c>
      <c r="B157" s="106">
        <v>202</v>
      </c>
      <c r="C157" s="107" t="s">
        <v>258</v>
      </c>
      <c r="D157" s="108">
        <v>1</v>
      </c>
    </row>
    <row r="158" spans="1:4">
      <c r="A158" s="105">
        <v>129</v>
      </c>
      <c r="B158" s="106">
        <v>222</v>
      </c>
      <c r="C158" s="107" t="s">
        <v>258</v>
      </c>
      <c r="D158" s="108">
        <v>2</v>
      </c>
    </row>
    <row r="159" spans="1:4">
      <c r="A159" s="105">
        <v>130</v>
      </c>
      <c r="B159" s="106">
        <v>1308</v>
      </c>
      <c r="C159" s="107" t="s">
        <v>260</v>
      </c>
      <c r="D159" s="108">
        <v>1</v>
      </c>
    </row>
    <row r="160" spans="1:4">
      <c r="A160" s="105">
        <v>130</v>
      </c>
      <c r="B160" s="106">
        <v>1309</v>
      </c>
      <c r="C160" s="107" t="s">
        <v>260</v>
      </c>
      <c r="D160" s="108">
        <v>1</v>
      </c>
    </row>
    <row r="161" spans="1:4">
      <c r="A161" s="105">
        <v>130</v>
      </c>
      <c r="B161" s="106">
        <v>1310</v>
      </c>
      <c r="C161" s="107" t="s">
        <v>260</v>
      </c>
      <c r="D161" s="108">
        <v>2</v>
      </c>
    </row>
    <row r="162" spans="1:4">
      <c r="A162" s="105">
        <v>131</v>
      </c>
      <c r="B162" s="106">
        <v>1311</v>
      </c>
      <c r="C162" s="107" t="s">
        <v>260</v>
      </c>
      <c r="D162" s="108">
        <v>1</v>
      </c>
    </row>
    <row r="163" spans="1:4">
      <c r="A163" s="105">
        <v>131</v>
      </c>
      <c r="B163" s="106">
        <v>1312</v>
      </c>
      <c r="C163" s="107" t="s">
        <v>260</v>
      </c>
      <c r="D163" s="108">
        <v>1</v>
      </c>
    </row>
    <row r="164" spans="1:4">
      <c r="A164" s="105">
        <v>131</v>
      </c>
      <c r="B164" s="106">
        <v>1313</v>
      </c>
      <c r="C164" s="107" t="s">
        <v>260</v>
      </c>
      <c r="D164" s="108">
        <v>2</v>
      </c>
    </row>
    <row r="165" spans="1:4">
      <c r="A165" s="105">
        <v>132</v>
      </c>
      <c r="B165" s="106">
        <v>92</v>
      </c>
      <c r="C165" s="107" t="s">
        <v>261</v>
      </c>
      <c r="D165" s="108" t="s">
        <v>457</v>
      </c>
    </row>
    <row r="166" spans="1:4">
      <c r="A166" s="105">
        <v>132</v>
      </c>
      <c r="B166" s="106">
        <v>210</v>
      </c>
      <c r="C166" s="107" t="s">
        <v>261</v>
      </c>
      <c r="D166" s="108">
        <v>2</v>
      </c>
    </row>
    <row r="167" spans="1:4">
      <c r="A167" s="105">
        <v>132</v>
      </c>
      <c r="B167" s="106">
        <v>234</v>
      </c>
      <c r="C167" s="107" t="s">
        <v>261</v>
      </c>
      <c r="D167" s="108" t="s">
        <v>457</v>
      </c>
    </row>
    <row r="168" spans="1:4">
      <c r="A168" s="105">
        <v>132</v>
      </c>
      <c r="B168" s="106">
        <v>236</v>
      </c>
      <c r="C168" s="107" t="s">
        <v>261</v>
      </c>
      <c r="D168" s="108" t="s">
        <v>457</v>
      </c>
    </row>
    <row r="169" spans="1:4">
      <c r="A169" s="105">
        <v>133</v>
      </c>
      <c r="B169" s="106">
        <v>92</v>
      </c>
      <c r="C169" s="107" t="s">
        <v>261</v>
      </c>
      <c r="D169" s="108">
        <v>1</v>
      </c>
    </row>
    <row r="170" spans="1:4">
      <c r="A170" s="105">
        <v>133</v>
      </c>
      <c r="B170" s="106">
        <v>210</v>
      </c>
      <c r="C170" s="107" t="s">
        <v>261</v>
      </c>
      <c r="D170" s="108">
        <v>2</v>
      </c>
    </row>
    <row r="171" spans="1:4">
      <c r="A171" s="105">
        <v>133</v>
      </c>
      <c r="B171" s="106">
        <v>233</v>
      </c>
      <c r="C171" s="107" t="s">
        <v>261</v>
      </c>
      <c r="D171" s="108">
        <v>1</v>
      </c>
    </row>
    <row r="172" spans="1:4">
      <c r="A172" s="105">
        <v>133</v>
      </c>
      <c r="B172" s="106">
        <v>246</v>
      </c>
      <c r="C172" s="107" t="s">
        <v>261</v>
      </c>
      <c r="D172" s="108">
        <v>1</v>
      </c>
    </row>
    <row r="173" spans="1:4">
      <c r="A173" s="105">
        <v>134</v>
      </c>
      <c r="B173" s="106">
        <v>101</v>
      </c>
      <c r="C173" s="107" t="s">
        <v>261</v>
      </c>
      <c r="D173" s="108">
        <v>1</v>
      </c>
    </row>
    <row r="174" spans="1:4">
      <c r="A174" s="105">
        <v>134</v>
      </c>
      <c r="B174" s="106">
        <v>210</v>
      </c>
      <c r="C174" s="107" t="s">
        <v>261</v>
      </c>
      <c r="D174" s="108">
        <v>2</v>
      </c>
    </row>
    <row r="175" spans="1:4">
      <c r="A175" s="105">
        <v>134</v>
      </c>
      <c r="B175" s="106">
        <v>232</v>
      </c>
      <c r="C175" s="107" t="s">
        <v>261</v>
      </c>
      <c r="D175" s="108">
        <v>1</v>
      </c>
    </row>
    <row r="176" spans="1:4">
      <c r="A176" s="105">
        <v>134</v>
      </c>
      <c r="B176" s="106">
        <v>250</v>
      </c>
      <c r="C176" s="107" t="s">
        <v>261</v>
      </c>
      <c r="D176" s="108">
        <v>1</v>
      </c>
    </row>
    <row r="177" spans="1:4">
      <c r="A177" s="105">
        <v>135</v>
      </c>
      <c r="B177" s="106">
        <v>38</v>
      </c>
      <c r="C177" s="107" t="s">
        <v>261</v>
      </c>
      <c r="D177" s="108">
        <v>1</v>
      </c>
    </row>
    <row r="178" spans="1:4">
      <c r="A178" s="105">
        <v>135</v>
      </c>
      <c r="B178" s="106">
        <v>80</v>
      </c>
      <c r="C178" s="107" t="s">
        <v>261</v>
      </c>
      <c r="D178" s="108">
        <v>1</v>
      </c>
    </row>
    <row r="179" spans="1:4">
      <c r="A179" s="105">
        <v>135</v>
      </c>
      <c r="B179" s="106">
        <v>221</v>
      </c>
      <c r="C179" s="107" t="s">
        <v>261</v>
      </c>
      <c r="D179" s="108" t="s">
        <v>460</v>
      </c>
    </row>
    <row r="180" spans="1:4">
      <c r="A180" s="105">
        <v>135</v>
      </c>
      <c r="B180" s="106">
        <v>247</v>
      </c>
      <c r="C180" s="107" t="s">
        <v>261</v>
      </c>
      <c r="D180" s="108">
        <v>1</v>
      </c>
    </row>
    <row r="181" spans="1:4">
      <c r="A181" s="105">
        <v>136</v>
      </c>
      <c r="B181" s="106">
        <v>124</v>
      </c>
      <c r="C181" s="107" t="s">
        <v>261</v>
      </c>
      <c r="D181" s="108">
        <v>1</v>
      </c>
    </row>
    <row r="182" spans="1:4">
      <c r="A182" s="105">
        <v>136</v>
      </c>
      <c r="B182" s="106">
        <v>202</v>
      </c>
      <c r="C182" s="107" t="s">
        <v>261</v>
      </c>
      <c r="D182" s="108">
        <v>1</v>
      </c>
    </row>
    <row r="183" spans="1:4">
      <c r="A183" s="105">
        <v>136</v>
      </c>
      <c r="B183" s="106">
        <v>222</v>
      </c>
      <c r="C183" s="107" t="s">
        <v>261</v>
      </c>
      <c r="D183" s="108">
        <v>2</v>
      </c>
    </row>
    <row r="184" spans="1:4">
      <c r="A184" s="105">
        <v>136</v>
      </c>
      <c r="B184" s="106">
        <v>246</v>
      </c>
      <c r="C184" s="107" t="s">
        <v>261</v>
      </c>
      <c r="D184" s="108">
        <v>1</v>
      </c>
    </row>
    <row r="185" spans="1:4">
      <c r="A185" s="105">
        <v>137</v>
      </c>
      <c r="B185" s="106">
        <v>203</v>
      </c>
      <c r="C185" s="107" t="s">
        <v>261</v>
      </c>
      <c r="D185" s="108" t="s">
        <v>262</v>
      </c>
    </row>
    <row r="186" spans="1:4">
      <c r="A186" s="105">
        <v>137</v>
      </c>
      <c r="B186" s="106">
        <v>222</v>
      </c>
      <c r="C186" s="107" t="s">
        <v>261</v>
      </c>
      <c r="D186" s="108" t="s">
        <v>262</v>
      </c>
    </row>
    <row r="187" spans="1:4">
      <c r="A187" s="105">
        <v>137</v>
      </c>
      <c r="B187" s="106">
        <v>223</v>
      </c>
      <c r="C187" s="107" t="s">
        <v>261</v>
      </c>
      <c r="D187" s="108" t="s">
        <v>262</v>
      </c>
    </row>
    <row r="188" spans="1:4">
      <c r="A188" s="105">
        <v>137</v>
      </c>
      <c r="B188" s="106">
        <v>229</v>
      </c>
      <c r="C188" s="107" t="s">
        <v>261</v>
      </c>
      <c r="D188" s="108" t="s">
        <v>262</v>
      </c>
    </row>
    <row r="189" spans="1:4">
      <c r="A189" s="105">
        <v>138</v>
      </c>
      <c r="B189" s="106">
        <v>5</v>
      </c>
      <c r="C189" s="107" t="s">
        <v>261</v>
      </c>
      <c r="D189" s="108" t="s">
        <v>457</v>
      </c>
    </row>
    <row r="190" spans="1:4">
      <c r="A190" s="105">
        <v>138</v>
      </c>
      <c r="B190" s="106">
        <v>88</v>
      </c>
      <c r="C190" s="107" t="s">
        <v>261</v>
      </c>
      <c r="D190" s="108" t="s">
        <v>457</v>
      </c>
    </row>
    <row r="191" spans="1:4">
      <c r="A191" s="105">
        <v>138</v>
      </c>
      <c r="B191" s="106">
        <v>208</v>
      </c>
      <c r="C191" s="107" t="s">
        <v>261</v>
      </c>
      <c r="D191" s="108">
        <v>2</v>
      </c>
    </row>
    <row r="192" spans="1:4">
      <c r="A192" s="105">
        <v>138</v>
      </c>
      <c r="B192" s="106">
        <v>235</v>
      </c>
      <c r="C192" s="107" t="s">
        <v>261</v>
      </c>
      <c r="D192" s="108" t="s">
        <v>457</v>
      </c>
    </row>
    <row r="193" spans="1:4">
      <c r="A193" s="105">
        <v>140</v>
      </c>
      <c r="B193" s="106">
        <v>1395</v>
      </c>
      <c r="C193" s="107" t="s">
        <v>245</v>
      </c>
      <c r="D193" s="108">
        <v>2</v>
      </c>
    </row>
    <row r="194" spans="1:4">
      <c r="A194" s="105">
        <v>140</v>
      </c>
      <c r="B194" s="106">
        <v>1396</v>
      </c>
      <c r="C194" s="107" t="s">
        <v>245</v>
      </c>
      <c r="D194" s="108">
        <v>1</v>
      </c>
    </row>
    <row r="195" spans="1:4">
      <c r="A195" s="105">
        <v>141</v>
      </c>
      <c r="B195" s="106">
        <v>189</v>
      </c>
      <c r="C195" s="107" t="s">
        <v>263</v>
      </c>
      <c r="D195" s="108">
        <v>1</v>
      </c>
    </row>
    <row r="196" spans="1:4">
      <c r="A196" s="105">
        <v>141</v>
      </c>
      <c r="B196" s="106">
        <v>210</v>
      </c>
      <c r="C196" s="107" t="s">
        <v>263</v>
      </c>
      <c r="D196" s="108">
        <v>2</v>
      </c>
    </row>
    <row r="197" spans="1:4">
      <c r="A197" s="105">
        <v>141</v>
      </c>
      <c r="B197" s="106">
        <v>233</v>
      </c>
      <c r="C197" s="107" t="s">
        <v>263</v>
      </c>
      <c r="D197" s="108">
        <v>1</v>
      </c>
    </row>
    <row r="198" spans="1:4">
      <c r="A198" s="105">
        <v>141</v>
      </c>
      <c r="B198" s="106">
        <v>249</v>
      </c>
      <c r="C198" s="107" t="s">
        <v>263</v>
      </c>
      <c r="D198" s="108">
        <v>1</v>
      </c>
    </row>
    <row r="199" spans="1:4">
      <c r="A199" s="105">
        <v>141</v>
      </c>
      <c r="B199" s="106">
        <v>252</v>
      </c>
      <c r="C199" s="107" t="s">
        <v>263</v>
      </c>
      <c r="D199" s="108">
        <v>1</v>
      </c>
    </row>
    <row r="200" spans="1:4">
      <c r="A200" s="105">
        <v>142</v>
      </c>
      <c r="B200" s="106">
        <v>132</v>
      </c>
      <c r="C200" s="107" t="s">
        <v>263</v>
      </c>
      <c r="D200" s="108">
        <v>1</v>
      </c>
    </row>
    <row r="201" spans="1:4">
      <c r="A201" s="105">
        <v>142</v>
      </c>
      <c r="B201" s="106">
        <v>206</v>
      </c>
      <c r="C201" s="107" t="s">
        <v>263</v>
      </c>
      <c r="D201" s="108">
        <v>2</v>
      </c>
    </row>
    <row r="202" spans="1:4">
      <c r="A202" s="105">
        <v>142</v>
      </c>
      <c r="B202" s="106">
        <v>230</v>
      </c>
      <c r="C202" s="107" t="s">
        <v>263</v>
      </c>
      <c r="D202" s="108">
        <v>1</v>
      </c>
    </row>
    <row r="203" spans="1:4">
      <c r="A203" s="105">
        <v>142</v>
      </c>
      <c r="B203" s="106">
        <v>249</v>
      </c>
      <c r="C203" s="107" t="s">
        <v>263</v>
      </c>
      <c r="D203" s="108">
        <v>1</v>
      </c>
    </row>
    <row r="204" spans="1:4">
      <c r="A204" s="105">
        <v>142</v>
      </c>
      <c r="B204" s="106">
        <v>252</v>
      </c>
      <c r="C204" s="107" t="s">
        <v>263</v>
      </c>
      <c r="D204" s="108">
        <v>1</v>
      </c>
    </row>
    <row r="205" spans="1:4">
      <c r="A205" s="105">
        <v>143</v>
      </c>
      <c r="B205" s="106">
        <v>47</v>
      </c>
      <c r="C205" s="107" t="s">
        <v>248</v>
      </c>
      <c r="D205" s="108" t="s">
        <v>219</v>
      </c>
    </row>
    <row r="206" spans="1:4">
      <c r="A206" s="105">
        <v>144</v>
      </c>
      <c r="B206" s="106">
        <v>93</v>
      </c>
      <c r="C206" s="107" t="s">
        <v>264</v>
      </c>
      <c r="D206" s="108">
        <v>1</v>
      </c>
    </row>
    <row r="207" spans="1:4">
      <c r="A207" s="105">
        <v>144</v>
      </c>
      <c r="B207" s="106">
        <v>208</v>
      </c>
      <c r="C207" s="107" t="s">
        <v>264</v>
      </c>
      <c r="D207" s="108">
        <v>2</v>
      </c>
    </row>
    <row r="208" spans="1:4">
      <c r="A208" s="105">
        <v>144</v>
      </c>
      <c r="B208" s="106">
        <v>239</v>
      </c>
      <c r="C208" s="107" t="s">
        <v>264</v>
      </c>
      <c r="D208" s="108">
        <v>1</v>
      </c>
    </row>
    <row r="209" spans="1:4">
      <c r="A209" s="105">
        <v>144</v>
      </c>
      <c r="B209" s="106">
        <v>243</v>
      </c>
      <c r="C209" s="107" t="s">
        <v>264</v>
      </c>
      <c r="D209" s="108">
        <v>1</v>
      </c>
    </row>
    <row r="210" spans="1:4">
      <c r="A210" s="105">
        <v>144</v>
      </c>
      <c r="B210" s="106">
        <v>248</v>
      </c>
      <c r="C210" s="107" t="s">
        <v>264</v>
      </c>
      <c r="D210" s="108">
        <v>1</v>
      </c>
    </row>
    <row r="211" spans="1:4">
      <c r="A211" s="105">
        <v>144</v>
      </c>
      <c r="B211" s="106">
        <v>251</v>
      </c>
      <c r="C211" s="107" t="s">
        <v>264</v>
      </c>
      <c r="D211" s="108">
        <v>1</v>
      </c>
    </row>
    <row r="212" spans="1:4">
      <c r="A212" s="105">
        <v>145</v>
      </c>
      <c r="B212" s="106">
        <v>210</v>
      </c>
      <c r="C212" s="107" t="s">
        <v>264</v>
      </c>
      <c r="D212" s="108">
        <v>2</v>
      </c>
    </row>
    <row r="213" spans="1:4">
      <c r="A213" s="105">
        <v>145</v>
      </c>
      <c r="B213" s="106">
        <v>249</v>
      </c>
      <c r="C213" s="107" t="s">
        <v>264</v>
      </c>
      <c r="D213" s="108">
        <v>1</v>
      </c>
    </row>
    <row r="214" spans="1:4">
      <c r="A214" s="105">
        <v>145</v>
      </c>
      <c r="B214" s="106">
        <v>92</v>
      </c>
      <c r="C214" s="107" t="s">
        <v>264</v>
      </c>
      <c r="D214" s="108" t="s">
        <v>457</v>
      </c>
    </row>
    <row r="215" spans="1:4">
      <c r="A215" s="105">
        <v>145</v>
      </c>
      <c r="B215" s="106">
        <v>240</v>
      </c>
      <c r="C215" s="107" t="s">
        <v>264</v>
      </c>
      <c r="D215" s="108" t="s">
        <v>457</v>
      </c>
    </row>
    <row r="216" spans="1:4">
      <c r="A216" s="105">
        <v>145</v>
      </c>
      <c r="B216" s="106">
        <v>244</v>
      </c>
      <c r="C216" s="107" t="s">
        <v>264</v>
      </c>
      <c r="D216" s="108" t="s">
        <v>457</v>
      </c>
    </row>
    <row r="217" spans="1:4">
      <c r="A217" s="105">
        <v>145</v>
      </c>
      <c r="B217" s="106">
        <v>252</v>
      </c>
      <c r="C217" s="107" t="s">
        <v>264</v>
      </c>
      <c r="D217" s="108">
        <v>1</v>
      </c>
    </row>
    <row r="218" spans="1:4">
      <c r="A218" s="105">
        <v>146</v>
      </c>
      <c r="B218" s="106">
        <v>73</v>
      </c>
      <c r="C218" s="107" t="s">
        <v>264</v>
      </c>
      <c r="D218" s="108">
        <v>1</v>
      </c>
    </row>
    <row r="219" spans="1:4">
      <c r="A219" s="105">
        <v>146</v>
      </c>
      <c r="B219" s="106">
        <v>93</v>
      </c>
      <c r="C219" s="107" t="s">
        <v>264</v>
      </c>
      <c r="D219" s="108">
        <v>1</v>
      </c>
    </row>
    <row r="220" spans="1:4">
      <c r="A220" s="105">
        <v>146</v>
      </c>
      <c r="B220" s="106">
        <v>208</v>
      </c>
      <c r="C220" s="107" t="s">
        <v>264</v>
      </c>
      <c r="D220" s="108">
        <v>2</v>
      </c>
    </row>
    <row r="221" spans="1:4">
      <c r="A221" s="105">
        <v>146</v>
      </c>
      <c r="B221" s="106">
        <v>239</v>
      </c>
      <c r="C221" s="107" t="s">
        <v>264</v>
      </c>
      <c r="D221" s="108">
        <v>1</v>
      </c>
    </row>
    <row r="222" spans="1:4">
      <c r="A222" s="105">
        <v>146</v>
      </c>
      <c r="B222" s="106">
        <v>248</v>
      </c>
      <c r="C222" s="107" t="s">
        <v>264</v>
      </c>
      <c r="D222" s="108">
        <v>1</v>
      </c>
    </row>
    <row r="223" spans="1:4">
      <c r="A223" s="105">
        <v>146</v>
      </c>
      <c r="B223" s="106">
        <v>251</v>
      </c>
      <c r="C223" s="107" t="s">
        <v>264</v>
      </c>
      <c r="D223" s="108">
        <v>1</v>
      </c>
    </row>
    <row r="224" spans="1:4">
      <c r="A224" s="105">
        <v>147</v>
      </c>
      <c r="B224" s="106">
        <v>99</v>
      </c>
      <c r="C224" s="107" t="s">
        <v>264</v>
      </c>
      <c r="D224" s="108">
        <v>1</v>
      </c>
    </row>
    <row r="225" spans="1:4">
      <c r="A225" s="105">
        <v>147</v>
      </c>
      <c r="B225" s="106">
        <v>206</v>
      </c>
      <c r="C225" s="107" t="s">
        <v>264</v>
      </c>
      <c r="D225" s="108">
        <v>2</v>
      </c>
    </row>
    <row r="226" spans="1:4">
      <c r="A226" s="105">
        <v>147</v>
      </c>
      <c r="B226" s="106">
        <v>238</v>
      </c>
      <c r="C226" s="107" t="s">
        <v>264</v>
      </c>
      <c r="D226" s="108">
        <v>1</v>
      </c>
    </row>
    <row r="227" spans="1:4">
      <c r="A227" s="105">
        <v>147</v>
      </c>
      <c r="B227" s="106">
        <v>242</v>
      </c>
      <c r="C227" s="107" t="s">
        <v>264</v>
      </c>
      <c r="D227" s="108">
        <v>1</v>
      </c>
    </row>
    <row r="228" spans="1:4">
      <c r="A228" s="105">
        <v>147</v>
      </c>
      <c r="B228" s="106">
        <v>249</v>
      </c>
      <c r="C228" s="107" t="s">
        <v>264</v>
      </c>
      <c r="D228" s="108">
        <v>1</v>
      </c>
    </row>
    <row r="229" spans="1:4">
      <c r="A229" s="105">
        <v>147</v>
      </c>
      <c r="B229" s="106">
        <v>252</v>
      </c>
      <c r="C229" s="107" t="s">
        <v>264</v>
      </c>
      <c r="D229" s="108">
        <v>1</v>
      </c>
    </row>
    <row r="230" spans="1:4">
      <c r="A230" s="105">
        <v>148</v>
      </c>
      <c r="B230" s="106">
        <v>1152</v>
      </c>
      <c r="C230" s="107" t="s">
        <v>265</v>
      </c>
      <c r="D230" s="108" t="s">
        <v>460</v>
      </c>
    </row>
    <row r="231" spans="1:4">
      <c r="A231" s="105">
        <v>149</v>
      </c>
      <c r="B231" s="106">
        <v>1394</v>
      </c>
      <c r="C231" s="107" t="s">
        <v>266</v>
      </c>
      <c r="D231" s="108">
        <v>2</v>
      </c>
    </row>
    <row r="232" spans="1:4">
      <c r="A232" s="105">
        <v>150</v>
      </c>
      <c r="B232" s="106">
        <v>42</v>
      </c>
      <c r="C232" s="107" t="s">
        <v>257</v>
      </c>
      <c r="D232" s="108">
        <v>1</v>
      </c>
    </row>
    <row r="233" spans="1:4">
      <c r="A233" s="105">
        <v>150</v>
      </c>
      <c r="B233" s="106">
        <v>207</v>
      </c>
      <c r="C233" s="107" t="s">
        <v>257</v>
      </c>
      <c r="D233" s="108">
        <v>2</v>
      </c>
    </row>
    <row r="234" spans="1:4">
      <c r="A234" s="105">
        <v>151</v>
      </c>
      <c r="B234" s="106">
        <v>43</v>
      </c>
      <c r="C234" s="107" t="s">
        <v>257</v>
      </c>
      <c r="D234" s="108">
        <v>1</v>
      </c>
    </row>
    <row r="235" spans="1:4">
      <c r="A235" s="105">
        <v>151</v>
      </c>
      <c r="B235" s="106">
        <v>210</v>
      </c>
      <c r="C235" s="107" t="s">
        <v>257</v>
      </c>
      <c r="D235" s="108" t="s">
        <v>460</v>
      </c>
    </row>
    <row r="236" spans="1:4">
      <c r="A236" s="105">
        <v>152</v>
      </c>
      <c r="B236" s="106">
        <v>45</v>
      </c>
      <c r="C236" s="107" t="s">
        <v>257</v>
      </c>
      <c r="D236" s="108">
        <v>1</v>
      </c>
    </row>
    <row r="237" spans="1:4">
      <c r="A237" s="105">
        <v>152</v>
      </c>
      <c r="B237" s="106">
        <v>211</v>
      </c>
      <c r="C237" s="107" t="s">
        <v>257</v>
      </c>
      <c r="D237" s="108">
        <v>2</v>
      </c>
    </row>
    <row r="238" spans="1:4">
      <c r="A238" s="105">
        <v>153</v>
      </c>
      <c r="B238" s="106">
        <v>46</v>
      </c>
      <c r="C238" s="107" t="s">
        <v>257</v>
      </c>
      <c r="D238" s="108">
        <v>1</v>
      </c>
    </row>
    <row r="239" spans="1:4">
      <c r="A239" s="105">
        <v>153</v>
      </c>
      <c r="B239" s="106">
        <v>212</v>
      </c>
      <c r="C239" s="107" t="s">
        <v>257</v>
      </c>
      <c r="D239" s="108">
        <v>2</v>
      </c>
    </row>
    <row r="240" spans="1:4">
      <c r="A240" s="105">
        <v>154</v>
      </c>
      <c r="B240" s="106">
        <v>39</v>
      </c>
      <c r="C240" s="107" t="s">
        <v>257</v>
      </c>
      <c r="D240" s="108">
        <v>1</v>
      </c>
    </row>
    <row r="241" spans="1:4">
      <c r="A241" s="105">
        <v>154</v>
      </c>
      <c r="B241" s="106">
        <v>221</v>
      </c>
      <c r="C241" s="107" t="s">
        <v>257</v>
      </c>
      <c r="D241" s="108">
        <v>2</v>
      </c>
    </row>
    <row r="242" spans="1:4">
      <c r="A242" s="105">
        <v>155</v>
      </c>
      <c r="B242" s="106">
        <v>51</v>
      </c>
      <c r="C242" s="107" t="s">
        <v>245</v>
      </c>
      <c r="D242" s="108" t="s">
        <v>457</v>
      </c>
    </row>
    <row r="243" spans="1:4">
      <c r="A243" s="105">
        <v>155</v>
      </c>
      <c r="B243" s="106">
        <v>200</v>
      </c>
      <c r="C243" s="107" t="s">
        <v>245</v>
      </c>
      <c r="D243" s="108" t="s">
        <v>457</v>
      </c>
    </row>
    <row r="244" spans="1:4">
      <c r="A244" s="105">
        <v>156</v>
      </c>
      <c r="B244" s="106">
        <v>1000</v>
      </c>
      <c r="C244" s="107" t="s">
        <v>257</v>
      </c>
      <c r="D244" s="108">
        <v>2</v>
      </c>
    </row>
    <row r="245" spans="1:4">
      <c r="A245" s="105">
        <v>156</v>
      </c>
      <c r="B245" s="106">
        <v>1001</v>
      </c>
      <c r="C245" s="107" t="s">
        <v>257</v>
      </c>
      <c r="D245" s="108">
        <v>1</v>
      </c>
    </row>
    <row r="246" spans="1:4">
      <c r="A246" s="105">
        <v>157</v>
      </c>
      <c r="B246" s="106">
        <v>1002</v>
      </c>
      <c r="C246" s="107" t="s">
        <v>257</v>
      </c>
      <c r="D246" s="108">
        <v>2</v>
      </c>
    </row>
    <row r="247" spans="1:4">
      <c r="A247" s="105">
        <v>157</v>
      </c>
      <c r="B247" s="106">
        <v>1003</v>
      </c>
      <c r="C247" s="107" t="s">
        <v>257</v>
      </c>
      <c r="D247" s="108">
        <v>1</v>
      </c>
    </row>
    <row r="248" spans="1:4">
      <c r="A248" s="105">
        <v>158</v>
      </c>
      <c r="B248" s="106">
        <v>1008</v>
      </c>
      <c r="C248" s="107" t="s">
        <v>257</v>
      </c>
      <c r="D248" s="108">
        <v>2</v>
      </c>
    </row>
    <row r="249" spans="1:4">
      <c r="A249" s="105">
        <v>158</v>
      </c>
      <c r="B249" s="106">
        <v>1009</v>
      </c>
      <c r="C249" s="107" t="s">
        <v>257</v>
      </c>
      <c r="D249" s="108">
        <v>1</v>
      </c>
    </row>
    <row r="250" spans="1:4">
      <c r="A250" s="105">
        <v>159</v>
      </c>
      <c r="B250" s="106">
        <v>28</v>
      </c>
      <c r="C250" s="107" t="s">
        <v>233</v>
      </c>
      <c r="D250" s="108" t="s">
        <v>459</v>
      </c>
    </row>
    <row r="251" spans="1:4">
      <c r="A251" s="105">
        <v>160</v>
      </c>
      <c r="B251" s="106">
        <v>1014</v>
      </c>
      <c r="C251" s="107" t="s">
        <v>257</v>
      </c>
      <c r="D251" s="108">
        <v>2</v>
      </c>
    </row>
    <row r="252" spans="1:4">
      <c r="A252" s="105">
        <v>160</v>
      </c>
      <c r="B252" s="106">
        <v>1015</v>
      </c>
      <c r="C252" s="107" t="s">
        <v>257</v>
      </c>
      <c r="D252" s="108">
        <v>1</v>
      </c>
    </row>
    <row r="253" spans="1:4">
      <c r="A253" s="105">
        <v>161</v>
      </c>
      <c r="B253" s="106">
        <v>1018</v>
      </c>
      <c r="C253" s="107" t="s">
        <v>257</v>
      </c>
      <c r="D253" s="108">
        <v>2</v>
      </c>
    </row>
    <row r="254" spans="1:4">
      <c r="A254" s="105">
        <v>161</v>
      </c>
      <c r="B254" s="106">
        <v>1019</v>
      </c>
      <c r="C254" s="107" t="s">
        <v>257</v>
      </c>
      <c r="D254" s="108">
        <v>1</v>
      </c>
    </row>
    <row r="255" spans="1:4">
      <c r="A255" s="105">
        <v>162</v>
      </c>
      <c r="B255" s="106">
        <v>1020</v>
      </c>
      <c r="C255" s="107" t="s">
        <v>257</v>
      </c>
      <c r="D255" s="108">
        <v>2</v>
      </c>
    </row>
    <row r="256" spans="1:4">
      <c r="A256" s="105">
        <v>162</v>
      </c>
      <c r="B256" s="106">
        <v>1021</v>
      </c>
      <c r="C256" s="107" t="s">
        <v>257</v>
      </c>
      <c r="D256" s="108">
        <v>1</v>
      </c>
    </row>
    <row r="257" spans="1:4">
      <c r="A257" s="105">
        <v>163</v>
      </c>
      <c r="B257" s="106">
        <v>1034</v>
      </c>
      <c r="C257" s="107" t="s">
        <v>257</v>
      </c>
      <c r="D257" s="108">
        <v>2</v>
      </c>
    </row>
    <row r="258" spans="1:4">
      <c r="A258" s="105">
        <v>163</v>
      </c>
      <c r="B258" s="106">
        <v>1035</v>
      </c>
      <c r="C258" s="107" t="s">
        <v>257</v>
      </c>
      <c r="D258" s="108">
        <v>1</v>
      </c>
    </row>
    <row r="259" spans="1:4">
      <c r="A259" s="105">
        <v>164</v>
      </c>
      <c r="B259" s="106">
        <v>1037</v>
      </c>
      <c r="C259" s="107" t="s">
        <v>257</v>
      </c>
      <c r="D259" s="108">
        <v>2</v>
      </c>
    </row>
    <row r="260" spans="1:4">
      <c r="A260" s="105">
        <v>164</v>
      </c>
      <c r="B260" s="106">
        <v>1038</v>
      </c>
      <c r="C260" s="107" t="s">
        <v>257</v>
      </c>
      <c r="D260" s="108">
        <v>1</v>
      </c>
    </row>
    <row r="261" spans="1:4">
      <c r="A261" s="105">
        <v>165</v>
      </c>
      <c r="B261" s="106">
        <v>1039</v>
      </c>
      <c r="C261" s="107" t="s">
        <v>257</v>
      </c>
      <c r="D261" s="108">
        <v>2</v>
      </c>
    </row>
    <row r="262" spans="1:4">
      <c r="A262" s="105">
        <v>165</v>
      </c>
      <c r="B262" s="106">
        <v>1040</v>
      </c>
      <c r="C262" s="107" t="s">
        <v>257</v>
      </c>
      <c r="D262" s="108">
        <v>1</v>
      </c>
    </row>
    <row r="263" spans="1:4">
      <c r="A263" s="105">
        <v>166</v>
      </c>
      <c r="B263" s="106">
        <v>1048</v>
      </c>
      <c r="C263" s="107" t="s">
        <v>257</v>
      </c>
      <c r="D263" s="108">
        <v>2</v>
      </c>
    </row>
    <row r="264" spans="1:4">
      <c r="A264" s="105">
        <v>166</v>
      </c>
      <c r="B264" s="106">
        <v>1049</v>
      </c>
      <c r="C264" s="107" t="s">
        <v>257</v>
      </c>
      <c r="D264" s="108">
        <v>1</v>
      </c>
    </row>
    <row r="265" spans="1:4">
      <c r="A265" s="105">
        <v>167</v>
      </c>
      <c r="B265" s="106">
        <v>1055</v>
      </c>
      <c r="C265" s="107" t="s">
        <v>257</v>
      </c>
      <c r="D265" s="108">
        <v>1</v>
      </c>
    </row>
    <row r="266" spans="1:4">
      <c r="A266" s="105">
        <v>167</v>
      </c>
      <c r="B266" s="106">
        <v>1056</v>
      </c>
      <c r="C266" s="107" t="s">
        <v>257</v>
      </c>
      <c r="D266" s="108">
        <v>2</v>
      </c>
    </row>
    <row r="267" spans="1:4">
      <c r="A267" s="105">
        <v>168</v>
      </c>
      <c r="B267" s="106">
        <v>1057</v>
      </c>
      <c r="C267" s="107" t="s">
        <v>257</v>
      </c>
      <c r="D267" s="108">
        <v>1</v>
      </c>
    </row>
    <row r="268" spans="1:4">
      <c r="A268" s="105">
        <v>168</v>
      </c>
      <c r="B268" s="106">
        <v>1058</v>
      </c>
      <c r="C268" s="107" t="s">
        <v>257</v>
      </c>
      <c r="D268" s="108">
        <v>2</v>
      </c>
    </row>
    <row r="269" spans="1:4">
      <c r="A269" s="105">
        <v>169</v>
      </c>
      <c r="B269" s="106">
        <v>1059</v>
      </c>
      <c r="C269" s="107" t="s">
        <v>257</v>
      </c>
      <c r="D269" s="108">
        <v>1</v>
      </c>
    </row>
    <row r="270" spans="1:4">
      <c r="A270" s="105">
        <v>169</v>
      </c>
      <c r="B270" s="106">
        <v>1060</v>
      </c>
      <c r="C270" s="107" t="s">
        <v>257</v>
      </c>
      <c r="D270" s="108">
        <v>2</v>
      </c>
    </row>
    <row r="271" spans="1:4">
      <c r="A271" s="105">
        <v>170</v>
      </c>
      <c r="B271" s="106">
        <v>1061</v>
      </c>
      <c r="C271" s="107" t="s">
        <v>257</v>
      </c>
      <c r="D271" s="108">
        <v>1</v>
      </c>
    </row>
    <row r="272" spans="1:4">
      <c r="A272" s="105">
        <v>170</v>
      </c>
      <c r="B272" s="106">
        <v>1062</v>
      </c>
      <c r="C272" s="107" t="s">
        <v>257</v>
      </c>
      <c r="D272" s="108">
        <v>2</v>
      </c>
    </row>
    <row r="273" spans="1:4">
      <c r="A273" s="105">
        <v>171</v>
      </c>
      <c r="B273" s="106">
        <v>1063</v>
      </c>
      <c r="C273" s="107" t="s">
        <v>257</v>
      </c>
      <c r="D273" s="108">
        <v>1</v>
      </c>
    </row>
    <row r="274" spans="1:4">
      <c r="A274" s="105">
        <v>171</v>
      </c>
      <c r="B274" s="106">
        <v>1064</v>
      </c>
      <c r="C274" s="107" t="s">
        <v>257</v>
      </c>
      <c r="D274" s="108">
        <v>2</v>
      </c>
    </row>
    <row r="275" spans="1:4">
      <c r="A275" s="105">
        <v>172</v>
      </c>
      <c r="B275" s="106">
        <v>1065</v>
      </c>
      <c r="C275" s="107" t="s">
        <v>257</v>
      </c>
      <c r="D275" s="108">
        <v>1</v>
      </c>
    </row>
    <row r="276" spans="1:4">
      <c r="A276" s="105">
        <v>172</v>
      </c>
      <c r="B276" s="106">
        <v>1066</v>
      </c>
      <c r="C276" s="107" t="s">
        <v>257</v>
      </c>
      <c r="D276" s="108">
        <v>2</v>
      </c>
    </row>
    <row r="277" spans="1:4">
      <c r="A277" s="105">
        <v>173</v>
      </c>
      <c r="B277" s="106">
        <v>1067</v>
      </c>
      <c r="C277" s="107" t="s">
        <v>257</v>
      </c>
      <c r="D277" s="108">
        <v>1</v>
      </c>
    </row>
    <row r="278" spans="1:4">
      <c r="A278" s="105">
        <v>173</v>
      </c>
      <c r="B278" s="106">
        <v>1068</v>
      </c>
      <c r="C278" s="107" t="s">
        <v>257</v>
      </c>
      <c r="D278" s="108">
        <v>2</v>
      </c>
    </row>
    <row r="279" spans="1:4">
      <c r="A279" s="105">
        <v>174</v>
      </c>
      <c r="B279" s="106">
        <v>1071</v>
      </c>
      <c r="C279" s="107" t="s">
        <v>257</v>
      </c>
      <c r="D279" s="108">
        <v>1</v>
      </c>
    </row>
    <row r="280" spans="1:4">
      <c r="A280" s="105">
        <v>174</v>
      </c>
      <c r="B280" s="106">
        <v>1072</v>
      </c>
      <c r="C280" s="107" t="s">
        <v>257</v>
      </c>
      <c r="D280" s="108">
        <v>2</v>
      </c>
    </row>
    <row r="281" spans="1:4">
      <c r="A281" s="105">
        <v>175</v>
      </c>
      <c r="B281" s="106">
        <v>1078</v>
      </c>
      <c r="C281" s="107" t="s">
        <v>257</v>
      </c>
      <c r="D281" s="108">
        <v>1</v>
      </c>
    </row>
    <row r="282" spans="1:4">
      <c r="A282" s="105">
        <v>175</v>
      </c>
      <c r="B282" s="106">
        <v>1079</v>
      </c>
      <c r="C282" s="107" t="s">
        <v>257</v>
      </c>
      <c r="D282" s="108">
        <v>2</v>
      </c>
    </row>
    <row r="283" spans="1:4">
      <c r="A283" s="105">
        <v>176</v>
      </c>
      <c r="B283" s="106">
        <v>1124</v>
      </c>
      <c r="C283" s="107" t="s">
        <v>257</v>
      </c>
      <c r="D283" s="108">
        <v>1</v>
      </c>
    </row>
    <row r="284" spans="1:4">
      <c r="A284" s="105">
        <v>176</v>
      </c>
      <c r="B284" s="106">
        <v>1125</v>
      </c>
      <c r="C284" s="107" t="s">
        <v>257</v>
      </c>
      <c r="D284" s="108">
        <v>2</v>
      </c>
    </row>
    <row r="285" spans="1:4">
      <c r="A285" s="105">
        <v>177</v>
      </c>
      <c r="B285" s="106">
        <v>1126</v>
      </c>
      <c r="C285" s="107" t="s">
        <v>257</v>
      </c>
      <c r="D285" s="108">
        <v>1</v>
      </c>
    </row>
    <row r="286" spans="1:4">
      <c r="A286" s="105">
        <v>177</v>
      </c>
      <c r="B286" s="106">
        <v>1127</v>
      </c>
      <c r="C286" s="107" t="s">
        <v>257</v>
      </c>
      <c r="D286" s="108">
        <v>2</v>
      </c>
    </row>
    <row r="287" spans="1:4">
      <c r="A287" s="105">
        <v>178</v>
      </c>
      <c r="B287" s="106">
        <v>1128</v>
      </c>
      <c r="C287" s="107" t="s">
        <v>267</v>
      </c>
      <c r="D287" s="108">
        <v>1</v>
      </c>
    </row>
    <row r="288" spans="1:4">
      <c r="A288" s="105">
        <v>178</v>
      </c>
      <c r="B288" s="106">
        <v>1129</v>
      </c>
      <c r="C288" s="107" t="s">
        <v>267</v>
      </c>
      <c r="D288" s="108">
        <v>2</v>
      </c>
    </row>
    <row r="289" spans="1:4">
      <c r="A289" s="105">
        <v>179</v>
      </c>
      <c r="B289" s="106">
        <v>1139</v>
      </c>
      <c r="C289" s="107" t="s">
        <v>257</v>
      </c>
      <c r="D289" s="108">
        <v>1</v>
      </c>
    </row>
    <row r="290" spans="1:4">
      <c r="A290" s="105">
        <v>179</v>
      </c>
      <c r="B290" s="106">
        <v>1140</v>
      </c>
      <c r="C290" s="107" t="s">
        <v>257</v>
      </c>
      <c r="D290" s="108">
        <v>2</v>
      </c>
    </row>
    <row r="291" spans="1:4">
      <c r="A291" s="105">
        <v>180</v>
      </c>
      <c r="B291" s="106">
        <v>1141</v>
      </c>
      <c r="C291" s="107" t="s">
        <v>257</v>
      </c>
      <c r="D291" s="108">
        <v>1</v>
      </c>
    </row>
    <row r="292" spans="1:4">
      <c r="A292" s="105">
        <v>180</v>
      </c>
      <c r="B292" s="106">
        <v>1142</v>
      </c>
      <c r="C292" s="107" t="s">
        <v>257</v>
      </c>
      <c r="D292" s="108">
        <v>2</v>
      </c>
    </row>
    <row r="293" spans="1:4">
      <c r="A293" s="105">
        <v>181</v>
      </c>
      <c r="B293" s="106">
        <v>1143</v>
      </c>
      <c r="C293" s="107" t="s">
        <v>257</v>
      </c>
      <c r="D293" s="108">
        <v>1</v>
      </c>
    </row>
    <row r="294" spans="1:4">
      <c r="A294" s="105">
        <v>181</v>
      </c>
      <c r="B294" s="106">
        <v>1144</v>
      </c>
      <c r="C294" s="107" t="s">
        <v>257</v>
      </c>
      <c r="D294" s="108">
        <v>2</v>
      </c>
    </row>
    <row r="295" spans="1:4">
      <c r="A295" s="105">
        <v>182</v>
      </c>
      <c r="B295" s="106">
        <v>1145</v>
      </c>
      <c r="C295" s="107" t="s">
        <v>257</v>
      </c>
      <c r="D295" s="108">
        <v>1</v>
      </c>
    </row>
    <row r="296" spans="1:4">
      <c r="A296" s="105">
        <v>182</v>
      </c>
      <c r="B296" s="106">
        <v>1146</v>
      </c>
      <c r="C296" s="107" t="s">
        <v>257</v>
      </c>
      <c r="D296" s="108">
        <v>2</v>
      </c>
    </row>
    <row r="297" spans="1:4">
      <c r="A297" s="105">
        <v>183</v>
      </c>
      <c r="B297" s="106">
        <v>1147</v>
      </c>
      <c r="C297" s="107" t="s">
        <v>257</v>
      </c>
      <c r="D297" s="108">
        <v>1</v>
      </c>
    </row>
    <row r="298" spans="1:4">
      <c r="A298" s="105">
        <v>183</v>
      </c>
      <c r="B298" s="106">
        <v>1148</v>
      </c>
      <c r="C298" s="107" t="s">
        <v>257</v>
      </c>
      <c r="D298" s="108">
        <v>2</v>
      </c>
    </row>
    <row r="299" spans="1:4">
      <c r="A299" s="105">
        <v>184</v>
      </c>
      <c r="B299" s="106">
        <v>1149</v>
      </c>
      <c r="C299" s="107" t="s">
        <v>257</v>
      </c>
      <c r="D299" s="108">
        <v>1</v>
      </c>
    </row>
    <row r="300" spans="1:4">
      <c r="A300" s="105">
        <v>184</v>
      </c>
      <c r="B300" s="106">
        <v>1150</v>
      </c>
      <c r="C300" s="107" t="s">
        <v>257</v>
      </c>
      <c r="D300" s="108">
        <v>2</v>
      </c>
    </row>
    <row r="301" spans="1:4">
      <c r="A301" s="105">
        <v>185</v>
      </c>
      <c r="B301" s="106">
        <v>1151</v>
      </c>
      <c r="C301" s="107" t="s">
        <v>257</v>
      </c>
      <c r="D301" s="108">
        <v>1</v>
      </c>
    </row>
    <row r="302" spans="1:4">
      <c r="A302" s="105">
        <v>185</v>
      </c>
      <c r="B302" s="106">
        <v>1152</v>
      </c>
      <c r="C302" s="107" t="s">
        <v>257</v>
      </c>
      <c r="D302" s="108">
        <v>2</v>
      </c>
    </row>
    <row r="303" spans="1:4">
      <c r="A303" s="105">
        <v>186</v>
      </c>
      <c r="B303" s="106">
        <v>1153</v>
      </c>
      <c r="C303" s="107" t="s">
        <v>257</v>
      </c>
      <c r="D303" s="108">
        <v>1</v>
      </c>
    </row>
    <row r="304" spans="1:4">
      <c r="A304" s="105">
        <v>186</v>
      </c>
      <c r="B304" s="106">
        <v>1154</v>
      </c>
      <c r="C304" s="107" t="s">
        <v>257</v>
      </c>
      <c r="D304" s="108">
        <v>2</v>
      </c>
    </row>
    <row r="305" spans="1:4">
      <c r="A305" s="105">
        <v>187</v>
      </c>
      <c r="B305" s="106">
        <v>1324</v>
      </c>
      <c r="C305" s="107" t="s">
        <v>257</v>
      </c>
      <c r="D305" s="108">
        <v>2</v>
      </c>
    </row>
    <row r="306" spans="1:4">
      <c r="A306" s="105">
        <v>187</v>
      </c>
      <c r="B306" s="106">
        <v>1325</v>
      </c>
      <c r="C306" s="107" t="s">
        <v>257</v>
      </c>
      <c r="D306" s="108">
        <v>1</v>
      </c>
    </row>
    <row r="307" spans="1:4">
      <c r="A307" s="105">
        <v>188</v>
      </c>
      <c r="B307" s="106">
        <v>1191</v>
      </c>
      <c r="C307" s="107" t="s">
        <v>257</v>
      </c>
      <c r="D307" s="108">
        <v>2</v>
      </c>
    </row>
    <row r="308" spans="1:4">
      <c r="A308" s="105">
        <v>188</v>
      </c>
      <c r="B308" s="106">
        <v>1192</v>
      </c>
      <c r="C308" s="107" t="s">
        <v>257</v>
      </c>
      <c r="D308" s="108">
        <v>1</v>
      </c>
    </row>
    <row r="309" spans="1:4">
      <c r="A309" s="105">
        <v>189</v>
      </c>
      <c r="B309" s="106">
        <v>1233</v>
      </c>
      <c r="C309" s="107" t="s">
        <v>257</v>
      </c>
      <c r="D309" s="108" t="s">
        <v>457</v>
      </c>
    </row>
    <row r="310" spans="1:4">
      <c r="A310" s="105">
        <v>189</v>
      </c>
      <c r="B310" s="106">
        <v>1234</v>
      </c>
      <c r="C310" s="107" t="s">
        <v>257</v>
      </c>
      <c r="D310" s="108" t="s">
        <v>457</v>
      </c>
    </row>
    <row r="311" spans="1:4">
      <c r="A311" s="105">
        <v>190</v>
      </c>
      <c r="B311" s="106">
        <v>1238</v>
      </c>
      <c r="C311" s="107" t="s">
        <v>257</v>
      </c>
      <c r="D311" s="108" t="s">
        <v>457</v>
      </c>
    </row>
    <row r="312" spans="1:4">
      <c r="A312" s="105">
        <v>190</v>
      </c>
      <c r="B312" s="106">
        <v>1239</v>
      </c>
      <c r="C312" s="107" t="s">
        <v>257</v>
      </c>
      <c r="D312" s="108" t="s">
        <v>457</v>
      </c>
    </row>
    <row r="313" spans="1:4">
      <c r="A313" s="105">
        <v>191</v>
      </c>
      <c r="B313" s="106">
        <v>1240</v>
      </c>
      <c r="C313" s="107" t="s">
        <v>257</v>
      </c>
      <c r="D313" s="108" t="s">
        <v>457</v>
      </c>
    </row>
    <row r="314" spans="1:4">
      <c r="A314" s="105">
        <v>191</v>
      </c>
      <c r="B314" s="106">
        <v>1241</v>
      </c>
      <c r="C314" s="107" t="s">
        <v>257</v>
      </c>
      <c r="D314" s="108" t="s">
        <v>457</v>
      </c>
    </row>
    <row r="315" spans="1:4">
      <c r="A315" s="105">
        <v>192</v>
      </c>
      <c r="B315" s="106">
        <v>1242</v>
      </c>
      <c r="C315" s="107" t="s">
        <v>257</v>
      </c>
      <c r="D315" s="108" t="s">
        <v>457</v>
      </c>
    </row>
    <row r="316" spans="1:4">
      <c r="A316" s="105">
        <v>192</v>
      </c>
      <c r="B316" s="106">
        <v>1243</v>
      </c>
      <c r="C316" s="107" t="s">
        <v>257</v>
      </c>
      <c r="D316" s="108" t="s">
        <v>457</v>
      </c>
    </row>
    <row r="317" spans="1:4">
      <c r="A317" s="105">
        <v>193</v>
      </c>
      <c r="B317" s="106">
        <v>1244</v>
      </c>
      <c r="C317" s="107" t="s">
        <v>257</v>
      </c>
      <c r="D317" s="108" t="s">
        <v>457</v>
      </c>
    </row>
    <row r="318" spans="1:4">
      <c r="A318" s="105">
        <v>193</v>
      </c>
      <c r="B318" s="106">
        <v>1245</v>
      </c>
      <c r="C318" s="107" t="s">
        <v>257</v>
      </c>
      <c r="D318" s="108" t="s">
        <v>457</v>
      </c>
    </row>
    <row r="319" spans="1:4">
      <c r="A319" s="105">
        <v>194</v>
      </c>
      <c r="B319" s="106">
        <v>1246</v>
      </c>
      <c r="C319" s="107" t="s">
        <v>257</v>
      </c>
      <c r="D319" s="108" t="s">
        <v>457</v>
      </c>
    </row>
    <row r="320" spans="1:4">
      <c r="A320" s="105">
        <v>194</v>
      </c>
      <c r="B320" s="106">
        <v>1247</v>
      </c>
      <c r="C320" s="107" t="s">
        <v>257</v>
      </c>
      <c r="D320" s="108" t="s">
        <v>457</v>
      </c>
    </row>
    <row r="321" spans="1:4">
      <c r="A321" s="105">
        <v>195</v>
      </c>
      <c r="B321" s="106">
        <v>1248</v>
      </c>
      <c r="C321" s="107" t="s">
        <v>257</v>
      </c>
      <c r="D321" s="108" t="s">
        <v>457</v>
      </c>
    </row>
    <row r="322" spans="1:4">
      <c r="A322" s="105">
        <v>195</v>
      </c>
      <c r="B322" s="106">
        <v>1249</v>
      </c>
      <c r="C322" s="107" t="s">
        <v>257</v>
      </c>
      <c r="D322" s="108" t="s">
        <v>457</v>
      </c>
    </row>
    <row r="323" spans="1:4">
      <c r="A323" s="105">
        <v>196</v>
      </c>
      <c r="B323" s="106">
        <v>1250</v>
      </c>
      <c r="C323" s="107" t="s">
        <v>257</v>
      </c>
      <c r="D323" s="108" t="s">
        <v>457</v>
      </c>
    </row>
    <row r="324" spans="1:4">
      <c r="A324" s="105">
        <v>196</v>
      </c>
      <c r="B324" s="106">
        <v>1251</v>
      </c>
      <c r="C324" s="107" t="s">
        <v>257</v>
      </c>
      <c r="D324" s="108" t="s">
        <v>457</v>
      </c>
    </row>
    <row r="325" spans="1:4">
      <c r="A325" s="105">
        <v>197</v>
      </c>
      <c r="B325" s="106">
        <v>1252</v>
      </c>
      <c r="C325" s="107" t="s">
        <v>257</v>
      </c>
      <c r="D325" s="108" t="s">
        <v>457</v>
      </c>
    </row>
    <row r="326" spans="1:4">
      <c r="A326" s="105">
        <v>197</v>
      </c>
      <c r="B326" s="106">
        <v>1253</v>
      </c>
      <c r="C326" s="107" t="s">
        <v>257</v>
      </c>
      <c r="D326" s="108" t="s">
        <v>457</v>
      </c>
    </row>
    <row r="327" spans="1:4">
      <c r="A327" s="105">
        <v>198</v>
      </c>
      <c r="B327" s="106">
        <v>1254</v>
      </c>
      <c r="C327" s="107" t="s">
        <v>257</v>
      </c>
      <c r="D327" s="108" t="s">
        <v>457</v>
      </c>
    </row>
    <row r="328" spans="1:4">
      <c r="A328" s="105">
        <v>198</v>
      </c>
      <c r="B328" s="106">
        <v>1255</v>
      </c>
      <c r="C328" s="107" t="s">
        <v>257</v>
      </c>
      <c r="D328" s="108" t="s">
        <v>457</v>
      </c>
    </row>
    <row r="329" spans="1:4">
      <c r="A329" s="105">
        <v>199</v>
      </c>
      <c r="B329" s="106">
        <v>1256</v>
      </c>
      <c r="C329" s="107" t="s">
        <v>257</v>
      </c>
      <c r="D329" s="108" t="s">
        <v>457</v>
      </c>
    </row>
    <row r="330" spans="1:4">
      <c r="A330" s="105">
        <v>199</v>
      </c>
      <c r="B330" s="106">
        <v>1257</v>
      </c>
      <c r="C330" s="107" t="s">
        <v>257</v>
      </c>
      <c r="D330" s="108" t="s">
        <v>457</v>
      </c>
    </row>
    <row r="331" spans="1:4">
      <c r="A331" s="105">
        <v>201</v>
      </c>
      <c r="B331" s="106">
        <v>1265</v>
      </c>
      <c r="C331" s="107" t="s">
        <v>257</v>
      </c>
      <c r="D331" s="108" t="s">
        <v>457</v>
      </c>
    </row>
    <row r="332" spans="1:4">
      <c r="A332" s="105">
        <v>201</v>
      </c>
      <c r="B332" s="106">
        <v>1266</v>
      </c>
      <c r="C332" s="107" t="s">
        <v>257</v>
      </c>
      <c r="D332" s="108" t="s">
        <v>457</v>
      </c>
    </row>
    <row r="333" spans="1:4">
      <c r="A333" s="105">
        <v>202</v>
      </c>
      <c r="B333" s="106">
        <v>1267</v>
      </c>
      <c r="C333" s="107" t="s">
        <v>257</v>
      </c>
      <c r="D333" s="108" t="s">
        <v>457</v>
      </c>
    </row>
    <row r="334" spans="1:4">
      <c r="A334" s="105">
        <v>202</v>
      </c>
      <c r="B334" s="106">
        <v>1268</v>
      </c>
      <c r="C334" s="107" t="s">
        <v>257</v>
      </c>
      <c r="D334" s="108" t="s">
        <v>457</v>
      </c>
    </row>
    <row r="335" spans="1:4">
      <c r="A335" s="105">
        <v>203</v>
      </c>
      <c r="B335" s="106">
        <v>1269</v>
      </c>
      <c r="C335" s="107" t="s">
        <v>257</v>
      </c>
      <c r="D335" s="108" t="s">
        <v>457</v>
      </c>
    </row>
    <row r="336" spans="1:4">
      <c r="A336" s="105">
        <v>203</v>
      </c>
      <c r="B336" s="106">
        <v>1270</v>
      </c>
      <c r="C336" s="107" t="s">
        <v>257</v>
      </c>
      <c r="D336" s="108" t="s">
        <v>457</v>
      </c>
    </row>
    <row r="337" spans="1:4">
      <c r="A337" s="105">
        <v>204</v>
      </c>
      <c r="B337" s="106">
        <v>1271</v>
      </c>
      <c r="C337" s="107" t="s">
        <v>257</v>
      </c>
      <c r="D337" s="108" t="s">
        <v>457</v>
      </c>
    </row>
    <row r="338" spans="1:4">
      <c r="A338" s="105">
        <v>204</v>
      </c>
      <c r="B338" s="106">
        <v>1272</v>
      </c>
      <c r="C338" s="107" t="s">
        <v>257</v>
      </c>
      <c r="D338" s="108" t="s">
        <v>457</v>
      </c>
    </row>
    <row r="339" spans="1:4">
      <c r="A339" s="105">
        <v>205</v>
      </c>
      <c r="B339" s="106">
        <v>1273</v>
      </c>
      <c r="C339" s="107" t="s">
        <v>257</v>
      </c>
      <c r="D339" s="108" t="s">
        <v>457</v>
      </c>
    </row>
    <row r="340" spans="1:4">
      <c r="A340" s="105">
        <v>205</v>
      </c>
      <c r="B340" s="106">
        <v>1274</v>
      </c>
      <c r="C340" s="107" t="s">
        <v>257</v>
      </c>
      <c r="D340" s="108" t="s">
        <v>457</v>
      </c>
    </row>
    <row r="341" spans="1:4">
      <c r="A341" s="105">
        <v>206</v>
      </c>
      <c r="B341" s="106">
        <v>1275</v>
      </c>
      <c r="C341" s="107" t="s">
        <v>257</v>
      </c>
      <c r="D341" s="108" t="s">
        <v>457</v>
      </c>
    </row>
    <row r="342" spans="1:4">
      <c r="A342" s="105">
        <v>206</v>
      </c>
      <c r="B342" s="106">
        <v>1276</v>
      </c>
      <c r="C342" s="107" t="s">
        <v>257</v>
      </c>
      <c r="D342" s="108" t="s">
        <v>457</v>
      </c>
    </row>
    <row r="343" spans="1:4">
      <c r="A343" s="105">
        <v>207</v>
      </c>
      <c r="B343" s="106">
        <v>1277</v>
      </c>
      <c r="C343" s="107" t="s">
        <v>257</v>
      </c>
      <c r="D343" s="108" t="s">
        <v>457</v>
      </c>
    </row>
    <row r="344" spans="1:4">
      <c r="A344" s="105">
        <v>207</v>
      </c>
      <c r="B344" s="106">
        <v>1278</v>
      </c>
      <c r="C344" s="107" t="s">
        <v>257</v>
      </c>
      <c r="D344" s="108" t="s">
        <v>457</v>
      </c>
    </row>
    <row r="345" spans="1:4">
      <c r="A345" s="105">
        <v>208</v>
      </c>
      <c r="B345" s="106">
        <v>1279</v>
      </c>
      <c r="C345" s="107" t="s">
        <v>257</v>
      </c>
      <c r="D345" s="108" t="s">
        <v>457</v>
      </c>
    </row>
    <row r="346" spans="1:4">
      <c r="A346" s="105">
        <v>208</v>
      </c>
      <c r="B346" s="106">
        <v>1280</v>
      </c>
      <c r="C346" s="107" t="s">
        <v>257</v>
      </c>
      <c r="D346" s="108" t="s">
        <v>457</v>
      </c>
    </row>
    <row r="347" spans="1:4">
      <c r="A347" s="105">
        <v>209</v>
      </c>
      <c r="B347" s="106">
        <v>1286</v>
      </c>
      <c r="C347" s="107" t="s">
        <v>257</v>
      </c>
      <c r="D347" s="108">
        <v>2</v>
      </c>
    </row>
    <row r="348" spans="1:4">
      <c r="A348" s="105">
        <v>209</v>
      </c>
      <c r="B348" s="106">
        <v>1287</v>
      </c>
      <c r="C348" s="107" t="s">
        <v>257</v>
      </c>
      <c r="D348" s="108">
        <v>1</v>
      </c>
    </row>
    <row r="349" spans="1:4">
      <c r="A349" s="105">
        <v>210</v>
      </c>
      <c r="B349" s="106">
        <v>1293</v>
      </c>
      <c r="C349" s="107" t="s">
        <v>257</v>
      </c>
      <c r="D349" s="108">
        <v>2</v>
      </c>
    </row>
    <row r="350" spans="1:4">
      <c r="A350" s="105">
        <v>210</v>
      </c>
      <c r="B350" s="106">
        <v>1294</v>
      </c>
      <c r="C350" s="107" t="s">
        <v>257</v>
      </c>
      <c r="D350" s="108">
        <v>1</v>
      </c>
    </row>
    <row r="351" spans="1:4">
      <c r="A351" s="105">
        <v>211</v>
      </c>
      <c r="B351" s="106">
        <v>1295</v>
      </c>
      <c r="C351" s="107" t="s">
        <v>257</v>
      </c>
      <c r="D351" s="108">
        <v>2</v>
      </c>
    </row>
    <row r="352" spans="1:4">
      <c r="A352" s="105">
        <v>211</v>
      </c>
      <c r="B352" s="106">
        <v>1296</v>
      </c>
      <c r="C352" s="107" t="s">
        <v>257</v>
      </c>
      <c r="D352" s="108">
        <v>1</v>
      </c>
    </row>
    <row r="353" spans="1:4">
      <c r="A353" s="105">
        <v>212</v>
      </c>
      <c r="B353" s="106">
        <v>1297</v>
      </c>
      <c r="C353" s="107" t="s">
        <v>257</v>
      </c>
      <c r="D353" s="108">
        <v>2</v>
      </c>
    </row>
    <row r="354" spans="1:4">
      <c r="A354" s="105">
        <v>212</v>
      </c>
      <c r="B354" s="106">
        <v>1298</v>
      </c>
      <c r="C354" s="107" t="s">
        <v>257</v>
      </c>
      <c r="D354" s="108">
        <v>1</v>
      </c>
    </row>
    <row r="355" spans="1:4">
      <c r="A355" s="105">
        <v>213</v>
      </c>
      <c r="B355" s="106">
        <v>1299</v>
      </c>
      <c r="C355" s="107" t="s">
        <v>257</v>
      </c>
      <c r="D355" s="108">
        <v>2</v>
      </c>
    </row>
    <row r="356" spans="1:4">
      <c r="A356" s="105">
        <v>213</v>
      </c>
      <c r="B356" s="106">
        <v>1300</v>
      </c>
      <c r="C356" s="107" t="s">
        <v>257</v>
      </c>
      <c r="D356" s="108">
        <v>1</v>
      </c>
    </row>
    <row r="357" spans="1:4">
      <c r="A357" s="105">
        <v>214</v>
      </c>
      <c r="B357" s="106">
        <v>1326</v>
      </c>
      <c r="C357" s="107" t="s">
        <v>257</v>
      </c>
      <c r="D357" s="108">
        <v>2</v>
      </c>
    </row>
    <row r="358" spans="1:4">
      <c r="A358" s="105">
        <v>214</v>
      </c>
      <c r="B358" s="106">
        <v>1327</v>
      </c>
      <c r="C358" s="107" t="s">
        <v>257</v>
      </c>
      <c r="D358" s="108">
        <v>1</v>
      </c>
    </row>
    <row r="359" spans="1:4">
      <c r="A359" s="105">
        <v>215</v>
      </c>
      <c r="B359" s="106">
        <v>1328</v>
      </c>
      <c r="C359" s="107" t="s">
        <v>257</v>
      </c>
      <c r="D359" s="108">
        <v>2</v>
      </c>
    </row>
    <row r="360" spans="1:4">
      <c r="A360" s="105">
        <v>215</v>
      </c>
      <c r="B360" s="106">
        <v>1329</v>
      </c>
      <c r="C360" s="107" t="s">
        <v>257</v>
      </c>
      <c r="D360" s="108">
        <v>1</v>
      </c>
    </row>
    <row r="361" spans="1:4">
      <c r="A361" s="105">
        <v>216</v>
      </c>
      <c r="B361" s="106">
        <v>1330</v>
      </c>
      <c r="C361" s="107" t="s">
        <v>257</v>
      </c>
      <c r="D361" s="108">
        <v>2</v>
      </c>
    </row>
    <row r="362" spans="1:4">
      <c r="A362" s="105">
        <v>216</v>
      </c>
      <c r="B362" s="106">
        <v>1331</v>
      </c>
      <c r="C362" s="107" t="s">
        <v>257</v>
      </c>
      <c r="D362" s="108">
        <v>1</v>
      </c>
    </row>
    <row r="363" spans="1:4">
      <c r="A363" s="105">
        <v>217</v>
      </c>
      <c r="B363" s="106">
        <v>1332</v>
      </c>
      <c r="C363" s="107" t="s">
        <v>257</v>
      </c>
      <c r="D363" s="108">
        <v>2</v>
      </c>
    </row>
    <row r="364" spans="1:4">
      <c r="A364" s="105">
        <v>217</v>
      </c>
      <c r="B364" s="106">
        <v>1333</v>
      </c>
      <c r="C364" s="107" t="s">
        <v>257</v>
      </c>
      <c r="D364" s="108">
        <v>1</v>
      </c>
    </row>
    <row r="365" spans="1:4">
      <c r="A365" s="105">
        <v>218</v>
      </c>
      <c r="B365" s="106">
        <v>1334</v>
      </c>
      <c r="C365" s="107" t="s">
        <v>257</v>
      </c>
      <c r="D365" s="108">
        <v>2</v>
      </c>
    </row>
    <row r="366" spans="1:4">
      <c r="A366" s="105">
        <v>218</v>
      </c>
      <c r="B366" s="106">
        <v>1335</v>
      </c>
      <c r="C366" s="107" t="s">
        <v>257</v>
      </c>
      <c r="D366" s="108">
        <v>1</v>
      </c>
    </row>
    <row r="367" spans="1:4">
      <c r="A367" s="105">
        <v>219</v>
      </c>
      <c r="B367" s="106">
        <v>1336</v>
      </c>
      <c r="C367" s="107" t="s">
        <v>257</v>
      </c>
      <c r="D367" s="108">
        <v>2</v>
      </c>
    </row>
    <row r="368" spans="1:4">
      <c r="A368" s="105">
        <v>219</v>
      </c>
      <c r="B368" s="106">
        <v>1337</v>
      </c>
      <c r="C368" s="107" t="s">
        <v>257</v>
      </c>
      <c r="D368" s="108">
        <v>1</v>
      </c>
    </row>
    <row r="369" spans="1:4">
      <c r="A369" s="105">
        <v>220</v>
      </c>
      <c r="B369" s="106">
        <v>1338</v>
      </c>
      <c r="C369" s="107" t="s">
        <v>257</v>
      </c>
      <c r="D369" s="108">
        <v>2</v>
      </c>
    </row>
    <row r="370" spans="1:4">
      <c r="A370" s="105">
        <v>220</v>
      </c>
      <c r="B370" s="106">
        <v>1339</v>
      </c>
      <c r="C370" s="107" t="s">
        <v>257</v>
      </c>
      <c r="D370" s="108">
        <v>1</v>
      </c>
    </row>
    <row r="371" spans="1:4">
      <c r="A371" s="105">
        <v>221</v>
      </c>
      <c r="B371" s="106">
        <v>1340</v>
      </c>
      <c r="C371" s="107" t="s">
        <v>257</v>
      </c>
      <c r="D371" s="108">
        <v>2</v>
      </c>
    </row>
    <row r="372" spans="1:4">
      <c r="A372" s="105">
        <v>221</v>
      </c>
      <c r="B372" s="106">
        <v>1341</v>
      </c>
      <c r="C372" s="107" t="s">
        <v>257</v>
      </c>
      <c r="D372" s="108">
        <v>1</v>
      </c>
    </row>
    <row r="373" spans="1:4">
      <c r="A373" s="105">
        <v>222</v>
      </c>
      <c r="B373" s="106">
        <v>1342</v>
      </c>
      <c r="C373" s="107" t="s">
        <v>257</v>
      </c>
      <c r="D373" s="108">
        <v>2</v>
      </c>
    </row>
    <row r="374" spans="1:4">
      <c r="A374" s="105">
        <v>222</v>
      </c>
      <c r="B374" s="106">
        <v>1343</v>
      </c>
      <c r="C374" s="107" t="s">
        <v>257</v>
      </c>
      <c r="D374" s="108">
        <v>1</v>
      </c>
    </row>
    <row r="375" spans="1:4">
      <c r="A375" s="105">
        <v>223</v>
      </c>
      <c r="B375" s="106">
        <v>1344</v>
      </c>
      <c r="C375" s="107" t="s">
        <v>257</v>
      </c>
      <c r="D375" s="108">
        <v>2</v>
      </c>
    </row>
    <row r="376" spans="1:4">
      <c r="A376" s="105">
        <v>223</v>
      </c>
      <c r="B376" s="106">
        <v>1345</v>
      </c>
      <c r="C376" s="107" t="s">
        <v>257</v>
      </c>
      <c r="D376" s="108">
        <v>1</v>
      </c>
    </row>
    <row r="377" spans="1:4">
      <c r="A377" s="105">
        <v>224</v>
      </c>
      <c r="B377" s="106">
        <v>1353</v>
      </c>
      <c r="C377" s="107" t="s">
        <v>257</v>
      </c>
      <c r="D377" s="108">
        <v>2</v>
      </c>
    </row>
    <row r="378" spans="1:4">
      <c r="A378" s="105">
        <v>224</v>
      </c>
      <c r="B378" s="106">
        <v>1354</v>
      </c>
      <c r="C378" s="107" t="s">
        <v>257</v>
      </c>
      <c r="D378" s="108">
        <v>1</v>
      </c>
    </row>
    <row r="379" spans="1:4">
      <c r="A379" s="105">
        <v>225</v>
      </c>
      <c r="B379" s="106">
        <v>1355</v>
      </c>
      <c r="C379" s="107" t="s">
        <v>257</v>
      </c>
      <c r="D379" s="108">
        <v>2</v>
      </c>
    </row>
    <row r="380" spans="1:4">
      <c r="A380" s="105">
        <v>225</v>
      </c>
      <c r="B380" s="106">
        <v>1356</v>
      </c>
      <c r="C380" s="107" t="s">
        <v>257</v>
      </c>
      <c r="D380" s="108">
        <v>1</v>
      </c>
    </row>
    <row r="381" spans="1:4">
      <c r="A381" s="105">
        <v>226</v>
      </c>
      <c r="B381" s="106">
        <v>1357</v>
      </c>
      <c r="C381" s="107" t="s">
        <v>257</v>
      </c>
      <c r="D381" s="108">
        <v>2</v>
      </c>
    </row>
    <row r="382" spans="1:4">
      <c r="A382" s="105">
        <v>226</v>
      </c>
      <c r="B382" s="106">
        <v>1358</v>
      </c>
      <c r="C382" s="107" t="s">
        <v>257</v>
      </c>
      <c r="D382" s="108">
        <v>1</v>
      </c>
    </row>
    <row r="383" spans="1:4">
      <c r="A383" s="105">
        <v>227</v>
      </c>
      <c r="B383" s="106">
        <v>1359</v>
      </c>
      <c r="C383" s="107" t="s">
        <v>257</v>
      </c>
      <c r="D383" s="108">
        <v>2</v>
      </c>
    </row>
    <row r="384" spans="1:4">
      <c r="A384" s="105">
        <v>227</v>
      </c>
      <c r="B384" s="106">
        <v>1360</v>
      </c>
      <c r="C384" s="107" t="s">
        <v>257</v>
      </c>
      <c r="D384" s="108">
        <v>1</v>
      </c>
    </row>
    <row r="385" spans="1:4">
      <c r="A385" s="105">
        <v>228</v>
      </c>
      <c r="B385" s="106">
        <v>1361</v>
      </c>
      <c r="C385" s="107" t="s">
        <v>268</v>
      </c>
      <c r="D385" s="108" t="s">
        <v>219</v>
      </c>
    </row>
    <row r="386" spans="1:4">
      <c r="A386" s="105">
        <v>228</v>
      </c>
      <c r="B386" s="106">
        <v>1399</v>
      </c>
      <c r="C386" s="107" t="s">
        <v>268</v>
      </c>
      <c r="D386" s="108" t="s">
        <v>219</v>
      </c>
    </row>
    <row r="387" spans="1:4">
      <c r="A387" s="105">
        <v>229</v>
      </c>
      <c r="B387" s="106">
        <v>1362</v>
      </c>
      <c r="C387" s="107" t="s">
        <v>268</v>
      </c>
      <c r="D387" s="108" t="s">
        <v>219</v>
      </c>
    </row>
    <row r="388" spans="1:4">
      <c r="A388" s="105">
        <v>229</v>
      </c>
      <c r="B388" s="106">
        <v>1400</v>
      </c>
      <c r="C388" s="107" t="s">
        <v>268</v>
      </c>
      <c r="D388" s="108" t="s">
        <v>219</v>
      </c>
    </row>
    <row r="389" spans="1:4">
      <c r="A389" s="105">
        <v>230</v>
      </c>
      <c r="B389" s="106">
        <v>1363</v>
      </c>
      <c r="C389" s="107" t="s">
        <v>257</v>
      </c>
      <c r="D389" s="108" t="s">
        <v>219</v>
      </c>
    </row>
    <row r="390" spans="1:4">
      <c r="A390" s="105">
        <v>230</v>
      </c>
      <c r="B390" s="106">
        <v>1401</v>
      </c>
      <c r="C390" s="107" t="s">
        <v>257</v>
      </c>
      <c r="D390" s="108" t="s">
        <v>219</v>
      </c>
    </row>
    <row r="391" spans="1:4">
      <c r="A391" s="105">
        <v>231</v>
      </c>
      <c r="B391" s="106">
        <v>1371</v>
      </c>
      <c r="C391" s="107" t="s">
        <v>245</v>
      </c>
      <c r="D391" s="108">
        <v>2</v>
      </c>
    </row>
    <row r="392" spans="1:4">
      <c r="A392" s="105">
        <v>231</v>
      </c>
      <c r="B392" s="106">
        <v>1372</v>
      </c>
      <c r="C392" s="107" t="s">
        <v>245</v>
      </c>
      <c r="D392" s="108">
        <v>1</v>
      </c>
    </row>
    <row r="393" spans="1:4">
      <c r="A393" s="105">
        <v>233</v>
      </c>
      <c r="B393" s="106">
        <v>1375</v>
      </c>
      <c r="C393" s="107" t="s">
        <v>245</v>
      </c>
      <c r="D393" s="108">
        <v>2</v>
      </c>
    </row>
    <row r="394" spans="1:4">
      <c r="A394" s="105">
        <v>233</v>
      </c>
      <c r="B394" s="106">
        <v>1376</v>
      </c>
      <c r="C394" s="107" t="s">
        <v>245</v>
      </c>
      <c r="D394" s="108">
        <v>1</v>
      </c>
    </row>
    <row r="395" spans="1:4">
      <c r="A395" s="105">
        <v>234</v>
      </c>
      <c r="B395" s="106">
        <v>1377</v>
      </c>
      <c r="C395" s="107" t="s">
        <v>245</v>
      </c>
      <c r="D395" s="108">
        <v>2</v>
      </c>
    </row>
    <row r="396" spans="1:4">
      <c r="A396" s="105">
        <v>234</v>
      </c>
      <c r="B396" s="106">
        <v>1378</v>
      </c>
      <c r="C396" s="107" t="s">
        <v>245</v>
      </c>
      <c r="D396" s="108">
        <v>1</v>
      </c>
    </row>
    <row r="397" spans="1:4">
      <c r="A397" s="105">
        <v>235</v>
      </c>
      <c r="B397" s="106">
        <v>1379</v>
      </c>
      <c r="C397" s="107" t="s">
        <v>245</v>
      </c>
      <c r="D397" s="108">
        <v>2</v>
      </c>
    </row>
    <row r="398" spans="1:4">
      <c r="A398" s="105">
        <v>235</v>
      </c>
      <c r="B398" s="106">
        <v>1380</v>
      </c>
      <c r="C398" s="107" t="s">
        <v>245</v>
      </c>
      <c r="D398" s="108">
        <v>1</v>
      </c>
    </row>
    <row r="399" spans="1:4">
      <c r="A399" s="105">
        <v>236</v>
      </c>
      <c r="B399" s="106">
        <v>1381</v>
      </c>
      <c r="C399" s="107" t="s">
        <v>245</v>
      </c>
      <c r="D399" s="108">
        <v>2</v>
      </c>
    </row>
    <row r="400" spans="1:4">
      <c r="A400" s="105">
        <v>236</v>
      </c>
      <c r="B400" s="106">
        <v>1382</v>
      </c>
      <c r="C400" s="107" t="s">
        <v>245</v>
      </c>
      <c r="D400" s="108">
        <v>1</v>
      </c>
    </row>
    <row r="401" spans="1:4">
      <c r="A401" s="105">
        <v>237</v>
      </c>
      <c r="B401" s="106">
        <v>1383</v>
      </c>
      <c r="C401" s="107" t="s">
        <v>245</v>
      </c>
      <c r="D401" s="108">
        <v>2</v>
      </c>
    </row>
    <row r="402" spans="1:4">
      <c r="A402" s="105">
        <v>237</v>
      </c>
      <c r="B402" s="106">
        <v>1384</v>
      </c>
      <c r="C402" s="107" t="s">
        <v>245</v>
      </c>
      <c r="D402" s="108">
        <v>1</v>
      </c>
    </row>
    <row r="403" spans="1:4">
      <c r="A403" s="105">
        <v>238</v>
      </c>
      <c r="B403" s="106">
        <v>1385</v>
      </c>
      <c r="C403" s="107" t="s">
        <v>257</v>
      </c>
      <c r="D403" s="108">
        <v>2</v>
      </c>
    </row>
    <row r="404" spans="1:4">
      <c r="A404" s="105">
        <v>238</v>
      </c>
      <c r="B404" s="106">
        <v>1386</v>
      </c>
      <c r="C404" s="107" t="s">
        <v>257</v>
      </c>
      <c r="D404" s="108">
        <v>1</v>
      </c>
    </row>
    <row r="405" spans="1:4">
      <c r="A405" s="105">
        <v>241</v>
      </c>
      <c r="B405" s="106">
        <v>1042</v>
      </c>
      <c r="C405" s="107" t="s">
        <v>269</v>
      </c>
      <c r="D405" s="108">
        <v>2</v>
      </c>
    </row>
    <row r="406" spans="1:4">
      <c r="A406" s="105">
        <v>241</v>
      </c>
      <c r="B406" s="106">
        <v>1043</v>
      </c>
      <c r="C406" s="107" t="s">
        <v>269</v>
      </c>
      <c r="D406" s="108">
        <v>1</v>
      </c>
    </row>
    <row r="407" spans="1:4">
      <c r="A407" s="105">
        <v>242</v>
      </c>
      <c r="B407" s="106">
        <v>44</v>
      </c>
      <c r="C407" s="107" t="s">
        <v>270</v>
      </c>
      <c r="D407" s="108">
        <v>1</v>
      </c>
    </row>
    <row r="408" spans="1:4">
      <c r="A408" s="105">
        <v>242</v>
      </c>
      <c r="B408" s="106">
        <v>208</v>
      </c>
      <c r="C408" s="107" t="s">
        <v>270</v>
      </c>
      <c r="D408" s="108">
        <v>2</v>
      </c>
    </row>
    <row r="409" spans="1:4">
      <c r="A409" s="105">
        <v>243</v>
      </c>
      <c r="B409" s="106">
        <v>21</v>
      </c>
      <c r="C409" s="107" t="s">
        <v>271</v>
      </c>
      <c r="D409" s="108">
        <v>1</v>
      </c>
    </row>
    <row r="410" spans="1:4">
      <c r="A410" s="105">
        <v>243</v>
      </c>
      <c r="B410" s="106">
        <v>231</v>
      </c>
      <c r="C410" s="107" t="s">
        <v>271</v>
      </c>
      <c r="D410" s="108" t="s">
        <v>461</v>
      </c>
    </row>
    <row r="411" spans="1:4">
      <c r="A411" s="105">
        <v>244</v>
      </c>
      <c r="B411" s="106">
        <v>40</v>
      </c>
      <c r="C411" s="107" t="s">
        <v>257</v>
      </c>
      <c r="D411" s="108">
        <v>1</v>
      </c>
    </row>
    <row r="412" spans="1:4">
      <c r="A412" s="105">
        <v>244</v>
      </c>
      <c r="B412" s="106">
        <v>206</v>
      </c>
      <c r="C412" s="107" t="s">
        <v>257</v>
      </c>
      <c r="D412" s="108">
        <v>2</v>
      </c>
    </row>
    <row r="413" spans="1:4">
      <c r="A413" s="105">
        <v>245</v>
      </c>
      <c r="B413" s="106">
        <v>1012</v>
      </c>
      <c r="C413" s="107" t="s">
        <v>270</v>
      </c>
      <c r="D413" s="108">
        <v>2</v>
      </c>
    </row>
    <row r="414" spans="1:4">
      <c r="A414" s="105">
        <v>245</v>
      </c>
      <c r="B414" s="106">
        <v>1013</v>
      </c>
      <c r="C414" s="107" t="s">
        <v>270</v>
      </c>
      <c r="D414" s="108">
        <v>1</v>
      </c>
    </row>
    <row r="415" spans="1:4">
      <c r="A415" s="105">
        <v>246</v>
      </c>
      <c r="B415" s="106">
        <v>160</v>
      </c>
      <c r="C415" s="107" t="s">
        <v>272</v>
      </c>
      <c r="D415" s="108">
        <v>2</v>
      </c>
    </row>
    <row r="416" spans="1:4">
      <c r="A416" s="105">
        <v>246</v>
      </c>
      <c r="B416" s="106">
        <v>276</v>
      </c>
      <c r="C416" s="107" t="s">
        <v>272</v>
      </c>
      <c r="D416" s="108">
        <v>1</v>
      </c>
    </row>
    <row r="417" spans="1:4">
      <c r="A417" s="105">
        <v>246</v>
      </c>
      <c r="B417" s="106">
        <v>277</v>
      </c>
      <c r="C417" s="107" t="s">
        <v>272</v>
      </c>
      <c r="D417" s="108">
        <v>1</v>
      </c>
    </row>
    <row r="418" spans="1:4">
      <c r="A418" s="105">
        <v>247</v>
      </c>
      <c r="B418" s="106">
        <v>1288</v>
      </c>
      <c r="C418" s="107" t="s">
        <v>270</v>
      </c>
      <c r="D418" s="108">
        <v>1</v>
      </c>
    </row>
    <row r="419" spans="1:4">
      <c r="A419" s="105">
        <v>247</v>
      </c>
      <c r="B419" s="106">
        <v>1289</v>
      </c>
      <c r="C419" s="107" t="s">
        <v>270</v>
      </c>
      <c r="D419" s="108">
        <v>2</v>
      </c>
    </row>
    <row r="420" spans="1:4">
      <c r="A420" s="105">
        <v>248</v>
      </c>
      <c r="B420" s="106">
        <v>1174</v>
      </c>
      <c r="C420" s="107" t="s">
        <v>257</v>
      </c>
      <c r="D420" s="108">
        <v>1</v>
      </c>
    </row>
    <row r="421" spans="1:4">
      <c r="A421" s="105">
        <v>248</v>
      </c>
      <c r="B421" s="106">
        <v>1175</v>
      </c>
      <c r="C421" s="107" t="s">
        <v>257</v>
      </c>
      <c r="D421" s="108">
        <v>2</v>
      </c>
    </row>
    <row r="422" spans="1:4">
      <c r="A422" s="105">
        <v>249</v>
      </c>
      <c r="B422" s="106">
        <v>1351</v>
      </c>
      <c r="C422" s="107" t="s">
        <v>270</v>
      </c>
      <c r="D422" s="108">
        <v>2</v>
      </c>
    </row>
    <row r="423" spans="1:4">
      <c r="A423" s="105">
        <v>249</v>
      </c>
      <c r="B423" s="106">
        <v>1352</v>
      </c>
      <c r="C423" s="107" t="s">
        <v>270</v>
      </c>
      <c r="D423" s="108">
        <v>1</v>
      </c>
    </row>
    <row r="424" spans="1:4">
      <c r="A424" s="105">
        <v>250</v>
      </c>
      <c r="B424" s="106">
        <v>206</v>
      </c>
      <c r="C424" s="107" t="s">
        <v>273</v>
      </c>
      <c r="D424" s="108" t="s">
        <v>219</v>
      </c>
    </row>
    <row r="425" spans="1:4">
      <c r="A425" s="105">
        <v>251</v>
      </c>
      <c r="B425" s="106">
        <v>210</v>
      </c>
      <c r="C425" s="107" t="s">
        <v>273</v>
      </c>
      <c r="D425" s="108" t="s">
        <v>219</v>
      </c>
    </row>
    <row r="426" spans="1:4">
      <c r="A426" s="105">
        <v>252</v>
      </c>
      <c r="B426" s="106">
        <v>212</v>
      </c>
      <c r="C426" s="107" t="s">
        <v>273</v>
      </c>
      <c r="D426" s="108" t="s">
        <v>219</v>
      </c>
    </row>
    <row r="427" spans="1:4">
      <c r="A427" s="105">
        <v>253</v>
      </c>
      <c r="B427" s="106">
        <v>1290</v>
      </c>
      <c r="C427" s="107" t="s">
        <v>273</v>
      </c>
      <c r="D427" s="108" t="s">
        <v>219</v>
      </c>
    </row>
    <row r="428" spans="1:4">
      <c r="A428" s="105">
        <v>254</v>
      </c>
      <c r="B428" s="106">
        <v>1316</v>
      </c>
      <c r="C428" s="107" t="s">
        <v>274</v>
      </c>
      <c r="D428" s="108">
        <v>2</v>
      </c>
    </row>
    <row r="429" spans="1:4">
      <c r="A429" s="105">
        <v>254</v>
      </c>
      <c r="B429" s="106">
        <v>1317</v>
      </c>
      <c r="C429" s="107" t="s">
        <v>274</v>
      </c>
      <c r="D429" s="108">
        <v>1</v>
      </c>
    </row>
    <row r="430" spans="1:4">
      <c r="A430" s="105">
        <v>255</v>
      </c>
      <c r="B430" s="106">
        <v>1320</v>
      </c>
      <c r="C430" s="107" t="s">
        <v>275</v>
      </c>
      <c r="D430" s="108">
        <v>2</v>
      </c>
    </row>
    <row r="431" spans="1:4">
      <c r="A431" s="105">
        <v>255</v>
      </c>
      <c r="B431" s="106">
        <v>1321</v>
      </c>
      <c r="C431" s="107" t="s">
        <v>275</v>
      </c>
      <c r="D431" s="108">
        <v>1</v>
      </c>
    </row>
    <row r="432" spans="1:4">
      <c r="A432" s="105">
        <v>257</v>
      </c>
      <c r="B432" s="106">
        <v>57</v>
      </c>
      <c r="C432" s="107" t="s">
        <v>276</v>
      </c>
      <c r="D432" s="108">
        <v>1</v>
      </c>
    </row>
    <row r="433" spans="1:4">
      <c r="A433" s="105">
        <v>257</v>
      </c>
      <c r="B433" s="106">
        <v>196</v>
      </c>
      <c r="C433" s="107" t="s">
        <v>276</v>
      </c>
      <c r="D433" s="108">
        <v>2</v>
      </c>
    </row>
    <row r="434" spans="1:4">
      <c r="A434" s="105">
        <v>258</v>
      </c>
      <c r="B434" s="106">
        <v>56</v>
      </c>
      <c r="C434" s="107" t="s">
        <v>277</v>
      </c>
      <c r="D434" s="108">
        <v>1</v>
      </c>
    </row>
    <row r="435" spans="1:4">
      <c r="A435" s="105">
        <v>258</v>
      </c>
      <c r="B435" s="106">
        <v>195</v>
      </c>
      <c r="C435" s="107" t="s">
        <v>277</v>
      </c>
      <c r="D435" s="108">
        <v>2</v>
      </c>
    </row>
    <row r="436" spans="1:4">
      <c r="A436" s="105">
        <v>259</v>
      </c>
      <c r="B436" s="106">
        <v>94</v>
      </c>
      <c r="C436" s="107" t="s">
        <v>278</v>
      </c>
      <c r="D436" s="108">
        <v>1</v>
      </c>
    </row>
    <row r="437" spans="1:4">
      <c r="A437" s="105">
        <v>259</v>
      </c>
      <c r="B437" s="106">
        <v>167</v>
      </c>
      <c r="C437" s="107" t="s">
        <v>278</v>
      </c>
      <c r="D437" s="108">
        <v>2</v>
      </c>
    </row>
    <row r="438" spans="1:4">
      <c r="A438" s="105">
        <v>260</v>
      </c>
      <c r="B438" s="106">
        <v>59</v>
      </c>
      <c r="C438" s="107" t="s">
        <v>277</v>
      </c>
      <c r="D438" s="108" t="s">
        <v>457</v>
      </c>
    </row>
    <row r="439" spans="1:4">
      <c r="A439" s="105">
        <v>260</v>
      </c>
      <c r="B439" s="106">
        <v>191</v>
      </c>
      <c r="C439" s="107" t="s">
        <v>277</v>
      </c>
      <c r="D439" s="108" t="s">
        <v>457</v>
      </c>
    </row>
    <row r="440" spans="1:4">
      <c r="A440" s="105">
        <v>261</v>
      </c>
      <c r="B440" s="106">
        <v>55</v>
      </c>
      <c r="C440" s="107" t="s">
        <v>277</v>
      </c>
      <c r="D440" s="108">
        <v>1</v>
      </c>
    </row>
    <row r="441" spans="1:4">
      <c r="A441" s="105">
        <v>261</v>
      </c>
      <c r="B441" s="106">
        <v>194</v>
      </c>
      <c r="C441" s="107" t="s">
        <v>277</v>
      </c>
      <c r="D441" s="108" t="s">
        <v>460</v>
      </c>
    </row>
    <row r="442" spans="1:4">
      <c r="A442" s="105">
        <v>262</v>
      </c>
      <c r="B442" s="106">
        <v>57</v>
      </c>
      <c r="C442" s="107" t="s">
        <v>277</v>
      </c>
      <c r="D442" s="108">
        <v>1</v>
      </c>
    </row>
    <row r="443" spans="1:4">
      <c r="A443" s="105">
        <v>262</v>
      </c>
      <c r="B443" s="106">
        <v>196</v>
      </c>
      <c r="C443" s="107" t="s">
        <v>277</v>
      </c>
      <c r="D443" s="108" t="s">
        <v>462</v>
      </c>
    </row>
    <row r="444" spans="1:4">
      <c r="A444" s="105">
        <v>263</v>
      </c>
      <c r="B444" s="106">
        <v>1010</v>
      </c>
      <c r="C444" s="107" t="s">
        <v>277</v>
      </c>
      <c r="D444" s="108">
        <v>2</v>
      </c>
    </row>
    <row r="445" spans="1:4">
      <c r="A445" s="105">
        <v>263</v>
      </c>
      <c r="B445" s="106">
        <v>1011</v>
      </c>
      <c r="C445" s="107" t="s">
        <v>277</v>
      </c>
      <c r="D445" s="108">
        <v>1</v>
      </c>
    </row>
    <row r="446" spans="1:4">
      <c r="A446" s="105">
        <v>264</v>
      </c>
      <c r="B446" s="106">
        <v>1069</v>
      </c>
      <c r="C446" s="107" t="s">
        <v>277</v>
      </c>
      <c r="D446" s="108">
        <v>1</v>
      </c>
    </row>
    <row r="447" spans="1:4">
      <c r="A447" s="105">
        <v>264</v>
      </c>
      <c r="B447" s="106">
        <v>1070</v>
      </c>
      <c r="C447" s="107" t="s">
        <v>277</v>
      </c>
      <c r="D447" s="108">
        <v>2</v>
      </c>
    </row>
    <row r="448" spans="1:4">
      <c r="A448" s="105">
        <v>265</v>
      </c>
      <c r="B448" s="106">
        <v>190</v>
      </c>
      <c r="C448" s="107" t="s">
        <v>279</v>
      </c>
      <c r="D448" s="108" t="s">
        <v>459</v>
      </c>
    </row>
    <row r="449" spans="1:4">
      <c r="A449" s="105">
        <v>266</v>
      </c>
      <c r="B449" s="106">
        <v>191</v>
      </c>
      <c r="C449" s="107" t="s">
        <v>279</v>
      </c>
      <c r="D449" s="108" t="s">
        <v>219</v>
      </c>
    </row>
    <row r="450" spans="1:4">
      <c r="A450" s="105">
        <v>267</v>
      </c>
      <c r="B450" s="106">
        <v>192</v>
      </c>
      <c r="C450" s="107" t="s">
        <v>279</v>
      </c>
      <c r="D450" s="108" t="s">
        <v>219</v>
      </c>
    </row>
    <row r="451" spans="1:4">
      <c r="A451" s="105">
        <v>268</v>
      </c>
      <c r="B451" s="106">
        <v>193</v>
      </c>
      <c r="C451" s="107" t="s">
        <v>279</v>
      </c>
      <c r="D451" s="108" t="s">
        <v>459</v>
      </c>
    </row>
    <row r="452" spans="1:4">
      <c r="A452" s="105">
        <v>269</v>
      </c>
      <c r="B452" s="106">
        <v>194</v>
      </c>
      <c r="C452" s="107" t="s">
        <v>279</v>
      </c>
      <c r="D452" s="108" t="s">
        <v>219</v>
      </c>
    </row>
    <row r="453" spans="1:4">
      <c r="A453" s="105">
        <v>270</v>
      </c>
      <c r="B453" s="106">
        <v>196</v>
      </c>
      <c r="C453" s="107" t="s">
        <v>279</v>
      </c>
      <c r="D453" s="108" t="s">
        <v>459</v>
      </c>
    </row>
    <row r="454" spans="1:4">
      <c r="A454" s="105">
        <v>271</v>
      </c>
      <c r="B454" s="106">
        <v>1088</v>
      </c>
      <c r="C454" s="107" t="s">
        <v>279</v>
      </c>
      <c r="D454" s="108" t="s">
        <v>219</v>
      </c>
    </row>
    <row r="455" spans="1:4">
      <c r="A455" s="105">
        <v>272</v>
      </c>
      <c r="B455" s="106">
        <v>1089</v>
      </c>
      <c r="C455" s="107" t="s">
        <v>279</v>
      </c>
      <c r="D455" s="108" t="s">
        <v>219</v>
      </c>
    </row>
    <row r="456" spans="1:4">
      <c r="A456" s="105">
        <v>273</v>
      </c>
      <c r="B456" s="106">
        <v>1090</v>
      </c>
      <c r="C456" s="107" t="s">
        <v>279</v>
      </c>
      <c r="D456" s="108" t="s">
        <v>219</v>
      </c>
    </row>
    <row r="457" spans="1:4">
      <c r="A457" s="105">
        <v>274</v>
      </c>
      <c r="B457" s="106">
        <v>1115</v>
      </c>
      <c r="C457" s="107" t="s">
        <v>279</v>
      </c>
      <c r="D457" s="108" t="s">
        <v>219</v>
      </c>
    </row>
    <row r="458" spans="1:4">
      <c r="A458" s="105">
        <v>276</v>
      </c>
      <c r="B458" s="106">
        <v>1347</v>
      </c>
      <c r="C458" s="107" t="s">
        <v>279</v>
      </c>
      <c r="D458" s="108" t="s">
        <v>219</v>
      </c>
    </row>
    <row r="459" spans="1:4">
      <c r="A459" s="105">
        <v>277</v>
      </c>
      <c r="B459" s="106">
        <v>52</v>
      </c>
      <c r="C459" s="107" t="s">
        <v>280</v>
      </c>
      <c r="D459" s="108" t="s">
        <v>219</v>
      </c>
    </row>
    <row r="460" spans="1:4">
      <c r="A460" s="105">
        <v>278</v>
      </c>
      <c r="B460" s="106">
        <v>105</v>
      </c>
      <c r="C460" s="107" t="s">
        <v>281</v>
      </c>
      <c r="D460" s="108" t="s">
        <v>219</v>
      </c>
    </row>
    <row r="461" spans="1:4">
      <c r="A461" s="105">
        <v>279</v>
      </c>
      <c r="B461" s="106">
        <v>16</v>
      </c>
      <c r="C461" s="107" t="s">
        <v>282</v>
      </c>
      <c r="D461" s="108" t="s">
        <v>219</v>
      </c>
    </row>
    <row r="462" spans="1:4">
      <c r="A462" s="105">
        <v>280</v>
      </c>
      <c r="B462" s="106">
        <v>170</v>
      </c>
      <c r="C462" s="107" t="s">
        <v>283</v>
      </c>
      <c r="D462" s="108" t="s">
        <v>457</v>
      </c>
    </row>
    <row r="463" spans="1:4">
      <c r="A463" s="105">
        <v>281</v>
      </c>
      <c r="B463" s="106">
        <v>11</v>
      </c>
      <c r="C463" s="107" t="s">
        <v>284</v>
      </c>
      <c r="D463" s="108">
        <v>2</v>
      </c>
    </row>
    <row r="464" spans="1:4">
      <c r="A464" s="105">
        <v>281</v>
      </c>
      <c r="B464" s="106">
        <v>95</v>
      </c>
      <c r="C464" s="107" t="s">
        <v>284</v>
      </c>
      <c r="D464" s="108">
        <v>1</v>
      </c>
    </row>
    <row r="465" spans="1:4">
      <c r="A465" s="105">
        <v>283</v>
      </c>
      <c r="B465" s="106">
        <v>1016</v>
      </c>
      <c r="C465" s="107" t="s">
        <v>285</v>
      </c>
      <c r="D465" s="108">
        <v>1</v>
      </c>
    </row>
    <row r="466" spans="1:4">
      <c r="A466" s="105">
        <v>283</v>
      </c>
      <c r="B466" s="106">
        <v>1017</v>
      </c>
      <c r="C466" s="107" t="s">
        <v>285</v>
      </c>
      <c r="D466" s="108">
        <v>2</v>
      </c>
    </row>
    <row r="467" spans="1:4">
      <c r="A467" s="105">
        <v>284</v>
      </c>
      <c r="B467" s="106">
        <v>177</v>
      </c>
      <c r="C467" s="107" t="s">
        <v>226</v>
      </c>
      <c r="D467" s="108" t="s">
        <v>219</v>
      </c>
    </row>
    <row r="468" spans="1:4">
      <c r="A468" s="105">
        <v>285</v>
      </c>
      <c r="B468" s="106">
        <v>178</v>
      </c>
      <c r="C468" s="107" t="s">
        <v>226</v>
      </c>
      <c r="D468" s="108" t="s">
        <v>457</v>
      </c>
    </row>
    <row r="469" spans="1:4">
      <c r="A469" s="105">
        <v>286</v>
      </c>
      <c r="B469" s="106">
        <v>103</v>
      </c>
      <c r="C469" s="107" t="s">
        <v>286</v>
      </c>
      <c r="D469" s="108" t="s">
        <v>219</v>
      </c>
    </row>
    <row r="470" spans="1:4">
      <c r="A470" s="105">
        <v>287</v>
      </c>
      <c r="B470" s="106">
        <v>1364</v>
      </c>
      <c r="C470" s="107" t="s">
        <v>287</v>
      </c>
      <c r="D470" s="108" t="s">
        <v>219</v>
      </c>
    </row>
    <row r="471" spans="1:4">
      <c r="A471" s="105">
        <v>287</v>
      </c>
      <c r="B471" s="106">
        <v>1402</v>
      </c>
      <c r="C471" s="107" t="s">
        <v>287</v>
      </c>
      <c r="D471" s="108" t="s">
        <v>219</v>
      </c>
    </row>
    <row r="472" spans="1:4">
      <c r="A472" s="105">
        <v>288</v>
      </c>
      <c r="B472" s="106">
        <v>1036</v>
      </c>
      <c r="C472" s="107" t="s">
        <v>288</v>
      </c>
      <c r="D472" s="108" t="s">
        <v>219</v>
      </c>
    </row>
    <row r="473" spans="1:4">
      <c r="A473" s="105">
        <v>289</v>
      </c>
      <c r="B473" s="106">
        <v>1041</v>
      </c>
      <c r="C473" s="107" t="s">
        <v>288</v>
      </c>
      <c r="D473" s="108" t="s">
        <v>219</v>
      </c>
    </row>
    <row r="474" spans="1:4">
      <c r="A474" s="105">
        <v>290</v>
      </c>
      <c r="B474" s="106">
        <v>1050</v>
      </c>
      <c r="C474" s="107" t="s">
        <v>288</v>
      </c>
      <c r="D474" s="108" t="s">
        <v>219</v>
      </c>
    </row>
    <row r="475" spans="1:4">
      <c r="A475" s="105">
        <v>291</v>
      </c>
      <c r="B475" s="106">
        <v>1051</v>
      </c>
      <c r="C475" s="107" t="s">
        <v>288</v>
      </c>
      <c r="D475" s="108" t="s">
        <v>219</v>
      </c>
    </row>
    <row r="476" spans="1:4">
      <c r="A476" s="105">
        <v>292</v>
      </c>
      <c r="B476" s="106">
        <v>1052</v>
      </c>
      <c r="C476" s="107" t="s">
        <v>288</v>
      </c>
      <c r="D476" s="108" t="s">
        <v>219</v>
      </c>
    </row>
    <row r="477" spans="1:4">
      <c r="A477" s="105">
        <v>297</v>
      </c>
      <c r="B477" s="106">
        <v>1367</v>
      </c>
      <c r="C477" s="107" t="s">
        <v>288</v>
      </c>
      <c r="D477" s="108" t="s">
        <v>219</v>
      </c>
    </row>
    <row r="478" spans="1:4">
      <c r="A478" s="105">
        <v>298</v>
      </c>
      <c r="B478" s="106">
        <v>1368</v>
      </c>
      <c r="C478" s="107" t="s">
        <v>288</v>
      </c>
      <c r="D478" s="108" t="s">
        <v>219</v>
      </c>
    </row>
    <row r="479" spans="1:4">
      <c r="A479" s="105">
        <v>299</v>
      </c>
      <c r="B479" s="106">
        <v>1053</v>
      </c>
      <c r="C479" s="107" t="s">
        <v>288</v>
      </c>
      <c r="D479" s="108" t="s">
        <v>219</v>
      </c>
    </row>
    <row r="480" spans="1:4">
      <c r="A480" s="105">
        <v>300</v>
      </c>
      <c r="B480" s="106">
        <v>1080</v>
      </c>
      <c r="C480" s="107" t="s">
        <v>289</v>
      </c>
      <c r="D480" s="108">
        <v>1</v>
      </c>
    </row>
    <row r="481" spans="1:4">
      <c r="A481" s="105">
        <v>300</v>
      </c>
      <c r="B481" s="106">
        <v>1081</v>
      </c>
      <c r="C481" s="107" t="s">
        <v>289</v>
      </c>
      <c r="D481" s="108">
        <v>1</v>
      </c>
    </row>
    <row r="482" spans="1:4">
      <c r="A482" s="105">
        <v>301</v>
      </c>
      <c r="B482" s="106">
        <v>1095</v>
      </c>
      <c r="C482" s="107" t="s">
        <v>290</v>
      </c>
      <c r="D482" s="108">
        <v>1</v>
      </c>
    </row>
    <row r="483" spans="1:4">
      <c r="A483" s="105">
        <v>301</v>
      </c>
      <c r="B483" s="106">
        <v>1096</v>
      </c>
      <c r="C483" s="107" t="s">
        <v>290</v>
      </c>
      <c r="D483" s="108">
        <v>1</v>
      </c>
    </row>
    <row r="484" spans="1:4">
      <c r="A484" s="105">
        <v>302</v>
      </c>
      <c r="B484" s="106">
        <v>1101</v>
      </c>
      <c r="C484" s="107" t="s">
        <v>291</v>
      </c>
      <c r="D484" s="108">
        <v>1</v>
      </c>
    </row>
    <row r="485" spans="1:4">
      <c r="A485" s="105">
        <v>302</v>
      </c>
      <c r="B485" s="106">
        <v>1102</v>
      </c>
      <c r="C485" s="107" t="s">
        <v>291</v>
      </c>
      <c r="D485" s="108">
        <v>1</v>
      </c>
    </row>
    <row r="486" spans="1:4">
      <c r="A486" s="105">
        <v>303</v>
      </c>
      <c r="B486" s="106">
        <v>1054</v>
      </c>
      <c r="C486" s="107" t="s">
        <v>288</v>
      </c>
      <c r="D486" s="108" t="s">
        <v>219</v>
      </c>
    </row>
    <row r="487" spans="1:4">
      <c r="A487" s="105">
        <v>304</v>
      </c>
      <c r="B487" s="106">
        <v>1083</v>
      </c>
      <c r="C487" s="107" t="s">
        <v>288</v>
      </c>
      <c r="D487" s="108" t="s">
        <v>219</v>
      </c>
    </row>
    <row r="488" spans="1:4">
      <c r="A488" s="105">
        <v>305</v>
      </c>
      <c r="B488" s="106">
        <v>1084</v>
      </c>
      <c r="C488" s="107" t="s">
        <v>292</v>
      </c>
      <c r="D488" s="108">
        <v>1</v>
      </c>
    </row>
    <row r="489" spans="1:4">
      <c r="A489" s="105">
        <v>305</v>
      </c>
      <c r="B489" s="106">
        <v>1085</v>
      </c>
      <c r="C489" s="107" t="s">
        <v>292</v>
      </c>
      <c r="D489" s="108">
        <v>2</v>
      </c>
    </row>
    <row r="490" spans="1:4">
      <c r="A490" s="105">
        <v>306</v>
      </c>
      <c r="B490" s="106">
        <v>1086</v>
      </c>
      <c r="C490" s="107" t="s">
        <v>292</v>
      </c>
      <c r="D490" s="108">
        <v>1</v>
      </c>
    </row>
    <row r="491" spans="1:4">
      <c r="A491" s="105">
        <v>306</v>
      </c>
      <c r="B491" s="106">
        <v>1087</v>
      </c>
      <c r="C491" s="107" t="s">
        <v>292</v>
      </c>
      <c r="D491" s="108">
        <v>2</v>
      </c>
    </row>
    <row r="492" spans="1:4">
      <c r="A492" s="105">
        <v>307</v>
      </c>
      <c r="B492" s="106">
        <v>1091</v>
      </c>
      <c r="C492" s="107" t="s">
        <v>292</v>
      </c>
      <c r="D492" s="108">
        <v>1</v>
      </c>
    </row>
    <row r="493" spans="1:4">
      <c r="A493" s="105">
        <v>307</v>
      </c>
      <c r="B493" s="106">
        <v>1092</v>
      </c>
      <c r="C493" s="107" t="s">
        <v>292</v>
      </c>
      <c r="D493" s="108">
        <v>2</v>
      </c>
    </row>
    <row r="494" spans="1:4">
      <c r="A494" s="105">
        <v>308</v>
      </c>
      <c r="B494" s="106">
        <v>1093</v>
      </c>
      <c r="C494" s="107" t="s">
        <v>292</v>
      </c>
      <c r="D494" s="108">
        <v>1</v>
      </c>
    </row>
    <row r="495" spans="1:4">
      <c r="A495" s="105">
        <v>308</v>
      </c>
      <c r="B495" s="106">
        <v>1094</v>
      </c>
      <c r="C495" s="107" t="s">
        <v>292</v>
      </c>
      <c r="D495" s="108">
        <v>2</v>
      </c>
    </row>
    <row r="496" spans="1:4">
      <c r="A496" s="105">
        <v>309</v>
      </c>
      <c r="B496" s="106">
        <v>1098</v>
      </c>
      <c r="C496" s="107" t="s">
        <v>293</v>
      </c>
      <c r="D496" s="108">
        <v>1</v>
      </c>
    </row>
    <row r="497" spans="1:4">
      <c r="A497" s="105">
        <v>309</v>
      </c>
      <c r="B497" s="106">
        <v>1099</v>
      </c>
      <c r="C497" s="107" t="s">
        <v>293</v>
      </c>
      <c r="D497" s="108">
        <v>1</v>
      </c>
    </row>
    <row r="498" spans="1:4">
      <c r="A498" s="105">
        <v>310</v>
      </c>
      <c r="B498" s="106">
        <v>1155</v>
      </c>
      <c r="C498" s="107" t="s">
        <v>294</v>
      </c>
      <c r="D498" s="108">
        <v>2</v>
      </c>
    </row>
    <row r="499" spans="1:4">
      <c r="A499" s="105">
        <v>310</v>
      </c>
      <c r="B499" s="106">
        <v>1156</v>
      </c>
      <c r="C499" s="107" t="s">
        <v>294</v>
      </c>
      <c r="D499" s="108">
        <v>1</v>
      </c>
    </row>
    <row r="500" spans="1:4">
      <c r="A500" s="105">
        <v>312</v>
      </c>
      <c r="B500" s="106">
        <v>1154</v>
      </c>
      <c r="C500" s="107" t="s">
        <v>295</v>
      </c>
      <c r="D500" s="108">
        <v>2</v>
      </c>
    </row>
    <row r="501" spans="1:4">
      <c r="A501" s="105">
        <v>313</v>
      </c>
      <c r="B501" s="106">
        <v>1006</v>
      </c>
      <c r="C501" s="107" t="s">
        <v>296</v>
      </c>
      <c r="D501" s="108" t="s">
        <v>219</v>
      </c>
    </row>
    <row r="502" spans="1:4">
      <c r="A502" s="105">
        <v>314</v>
      </c>
      <c r="B502" s="106">
        <v>104</v>
      </c>
      <c r="C502" s="107" t="s">
        <v>297</v>
      </c>
      <c r="D502" s="108" t="s">
        <v>457</v>
      </c>
    </row>
    <row r="503" spans="1:4">
      <c r="A503" s="105">
        <v>315</v>
      </c>
      <c r="B503" s="106">
        <v>178</v>
      </c>
      <c r="C503" s="107" t="s">
        <v>298</v>
      </c>
      <c r="D503" s="108" t="s">
        <v>457</v>
      </c>
    </row>
    <row r="504" spans="1:4">
      <c r="A504" s="105">
        <v>315</v>
      </c>
      <c r="B504" s="106">
        <v>227</v>
      </c>
      <c r="C504" s="107" t="s">
        <v>298</v>
      </c>
      <c r="D504" s="108" t="s">
        <v>457</v>
      </c>
    </row>
    <row r="505" spans="1:4">
      <c r="A505" s="105">
        <v>316</v>
      </c>
      <c r="B505" s="106">
        <v>53</v>
      </c>
      <c r="C505" s="107" t="s">
        <v>299</v>
      </c>
      <c r="D505" s="108">
        <v>2</v>
      </c>
    </row>
    <row r="506" spans="1:4">
      <c r="A506" s="105">
        <v>316</v>
      </c>
      <c r="B506" s="106">
        <v>198</v>
      </c>
      <c r="C506" s="107" t="s">
        <v>299</v>
      </c>
      <c r="D506" s="108">
        <v>1</v>
      </c>
    </row>
    <row r="507" spans="1:4">
      <c r="A507" s="105">
        <v>317</v>
      </c>
      <c r="B507" s="106">
        <v>70</v>
      </c>
      <c r="C507" s="107" t="s">
        <v>299</v>
      </c>
      <c r="D507" s="108" t="s">
        <v>462</v>
      </c>
    </row>
    <row r="508" spans="1:4">
      <c r="A508" s="105">
        <v>317</v>
      </c>
      <c r="B508" s="106">
        <v>183</v>
      </c>
      <c r="C508" s="107" t="s">
        <v>299</v>
      </c>
      <c r="D508" s="108" t="s">
        <v>463</v>
      </c>
    </row>
    <row r="509" spans="1:4">
      <c r="A509" s="105">
        <v>318</v>
      </c>
      <c r="B509" s="106">
        <v>74</v>
      </c>
      <c r="C509" s="107" t="s">
        <v>299</v>
      </c>
      <c r="D509" s="108">
        <v>1</v>
      </c>
    </row>
    <row r="510" spans="1:4">
      <c r="A510" s="105">
        <v>318</v>
      </c>
      <c r="B510" s="106">
        <v>180</v>
      </c>
      <c r="C510" s="107" t="s">
        <v>299</v>
      </c>
      <c r="D510" s="108">
        <v>1</v>
      </c>
    </row>
    <row r="511" spans="1:4">
      <c r="A511" s="105">
        <v>319</v>
      </c>
      <c r="B511" s="106">
        <v>71</v>
      </c>
      <c r="C511" s="107" t="s">
        <v>300</v>
      </c>
      <c r="D511" s="108" t="s">
        <v>466</v>
      </c>
    </row>
    <row r="512" spans="1:4">
      <c r="A512" s="105">
        <v>319</v>
      </c>
      <c r="B512" s="106">
        <v>183</v>
      </c>
      <c r="C512" s="107" t="s">
        <v>300</v>
      </c>
      <c r="D512" s="108" t="s">
        <v>464</v>
      </c>
    </row>
    <row r="513" spans="1:4">
      <c r="A513" s="105">
        <v>320</v>
      </c>
      <c r="B513" s="106">
        <v>72</v>
      </c>
      <c r="C513" s="107" t="s">
        <v>299</v>
      </c>
      <c r="D513" s="108">
        <v>2</v>
      </c>
    </row>
    <row r="514" spans="1:4">
      <c r="A514" s="105">
        <v>320</v>
      </c>
      <c r="B514" s="106">
        <v>184</v>
      </c>
      <c r="C514" s="107" t="s">
        <v>299</v>
      </c>
      <c r="D514" s="108">
        <v>1</v>
      </c>
    </row>
    <row r="515" spans="1:4">
      <c r="A515" s="105">
        <v>321</v>
      </c>
      <c r="B515" s="106">
        <v>1004</v>
      </c>
      <c r="C515" s="107" t="s">
        <v>299</v>
      </c>
      <c r="D515" s="108">
        <v>1</v>
      </c>
    </row>
    <row r="516" spans="1:4">
      <c r="A516" s="105">
        <v>321</v>
      </c>
      <c r="B516" s="106">
        <v>1005</v>
      </c>
      <c r="C516" s="107" t="s">
        <v>299</v>
      </c>
      <c r="D516" s="108">
        <v>1</v>
      </c>
    </row>
    <row r="517" spans="1:4">
      <c r="A517" s="105">
        <v>322</v>
      </c>
      <c r="B517" s="106">
        <v>1073</v>
      </c>
      <c r="C517" s="107" t="s">
        <v>299</v>
      </c>
      <c r="D517" s="108">
        <v>1</v>
      </c>
    </row>
    <row r="518" spans="1:4">
      <c r="A518" s="105">
        <v>322</v>
      </c>
      <c r="B518" s="106">
        <v>1074</v>
      </c>
      <c r="C518" s="107" t="s">
        <v>299</v>
      </c>
      <c r="D518" s="108">
        <v>1</v>
      </c>
    </row>
    <row r="519" spans="1:4">
      <c r="A519" s="105">
        <v>323</v>
      </c>
      <c r="B519" s="106">
        <v>1284</v>
      </c>
      <c r="C519" s="107" t="s">
        <v>299</v>
      </c>
      <c r="D519" s="108">
        <v>1</v>
      </c>
    </row>
    <row r="520" spans="1:4">
      <c r="A520" s="105">
        <v>323</v>
      </c>
      <c r="B520" s="106">
        <v>1285</v>
      </c>
      <c r="C520" s="107" t="s">
        <v>299</v>
      </c>
      <c r="D520" s="108" t="s">
        <v>465</v>
      </c>
    </row>
    <row r="521" spans="1:4">
      <c r="A521" s="105">
        <v>324</v>
      </c>
      <c r="B521" s="106">
        <v>1007</v>
      </c>
      <c r="C521" s="107" t="s">
        <v>301</v>
      </c>
      <c r="D521" s="108">
        <v>1</v>
      </c>
    </row>
    <row r="522" spans="1:4">
      <c r="A522" s="105">
        <v>325</v>
      </c>
      <c r="B522" s="106">
        <v>183</v>
      </c>
      <c r="C522" s="107" t="s">
        <v>302</v>
      </c>
      <c r="D522" s="108">
        <v>1</v>
      </c>
    </row>
    <row r="523" spans="1:4">
      <c r="A523" s="105">
        <v>325</v>
      </c>
      <c r="B523" s="106">
        <v>186</v>
      </c>
      <c r="C523" s="107" t="s">
        <v>302</v>
      </c>
      <c r="D523" s="108">
        <v>1</v>
      </c>
    </row>
    <row r="524" spans="1:4">
      <c r="A524" s="105">
        <v>325</v>
      </c>
      <c r="B524" s="106">
        <v>206</v>
      </c>
      <c r="C524" s="107" t="s">
        <v>302</v>
      </c>
      <c r="D524" s="108">
        <v>2</v>
      </c>
    </row>
    <row r="525" spans="1:4">
      <c r="A525" s="105">
        <v>326</v>
      </c>
      <c r="B525" s="106">
        <v>184</v>
      </c>
      <c r="C525" s="107" t="s">
        <v>302</v>
      </c>
      <c r="D525" s="108">
        <v>1</v>
      </c>
    </row>
    <row r="526" spans="1:4">
      <c r="A526" s="105">
        <v>326</v>
      </c>
      <c r="B526" s="106">
        <v>187</v>
      </c>
      <c r="C526" s="107" t="s">
        <v>302</v>
      </c>
      <c r="D526" s="108" t="s">
        <v>462</v>
      </c>
    </row>
    <row r="527" spans="1:4">
      <c r="A527" s="105">
        <v>326</v>
      </c>
      <c r="B527" s="106">
        <v>210</v>
      </c>
      <c r="C527" s="107" t="s">
        <v>302</v>
      </c>
      <c r="D527" s="108" t="s">
        <v>462</v>
      </c>
    </row>
    <row r="528" spans="1:4">
      <c r="A528" s="105">
        <v>327</v>
      </c>
      <c r="B528" s="106">
        <v>135</v>
      </c>
      <c r="C528" s="107" t="s">
        <v>302</v>
      </c>
      <c r="D528" s="108">
        <v>1</v>
      </c>
    </row>
    <row r="529" spans="1:4">
      <c r="A529" s="105">
        <v>327</v>
      </c>
      <c r="B529" s="106">
        <v>198</v>
      </c>
      <c r="C529" s="107" t="s">
        <v>302</v>
      </c>
      <c r="D529" s="108">
        <v>1</v>
      </c>
    </row>
    <row r="530" spans="1:4">
      <c r="A530" s="105">
        <v>327</v>
      </c>
      <c r="B530" s="106">
        <v>222</v>
      </c>
      <c r="C530" s="107" t="s">
        <v>302</v>
      </c>
      <c r="D530" s="108">
        <v>2</v>
      </c>
    </row>
    <row r="531" spans="1:4">
      <c r="A531" s="105">
        <v>328</v>
      </c>
      <c r="B531" s="106">
        <v>1022</v>
      </c>
      <c r="C531" s="107" t="s">
        <v>302</v>
      </c>
      <c r="D531" s="108">
        <v>1</v>
      </c>
    </row>
    <row r="532" spans="1:4">
      <c r="A532" s="105">
        <v>328</v>
      </c>
      <c r="B532" s="106">
        <v>1023</v>
      </c>
      <c r="C532" s="107" t="s">
        <v>302</v>
      </c>
      <c r="D532" s="108">
        <v>2</v>
      </c>
    </row>
    <row r="533" spans="1:4">
      <c r="A533" s="105">
        <v>328</v>
      </c>
      <c r="B533" s="106">
        <v>1024</v>
      </c>
      <c r="C533" s="107" t="s">
        <v>302</v>
      </c>
      <c r="D533" s="108">
        <v>1</v>
      </c>
    </row>
    <row r="534" spans="1:4">
      <c r="A534" s="105">
        <v>329</v>
      </c>
      <c r="B534" s="106">
        <v>1027</v>
      </c>
      <c r="C534" s="107" t="s">
        <v>302</v>
      </c>
      <c r="D534" s="108">
        <v>1</v>
      </c>
    </row>
    <row r="535" spans="1:4">
      <c r="A535" s="105">
        <v>329</v>
      </c>
      <c r="B535" s="106">
        <v>1028</v>
      </c>
      <c r="C535" s="107" t="s">
        <v>302</v>
      </c>
      <c r="D535" s="108">
        <v>2</v>
      </c>
    </row>
    <row r="536" spans="1:4">
      <c r="A536" s="105">
        <v>329</v>
      </c>
      <c r="B536" s="106">
        <v>1029</v>
      </c>
      <c r="C536" s="107" t="s">
        <v>302</v>
      </c>
      <c r="D536" s="108">
        <v>1</v>
      </c>
    </row>
    <row r="537" spans="1:4">
      <c r="A537" s="105">
        <v>330</v>
      </c>
      <c r="B537" s="106">
        <v>1075</v>
      </c>
      <c r="C537" s="107" t="s">
        <v>302</v>
      </c>
      <c r="D537" s="108">
        <v>2</v>
      </c>
    </row>
    <row r="538" spans="1:4">
      <c r="A538" s="105">
        <v>330</v>
      </c>
      <c r="B538" s="106">
        <v>1076</v>
      </c>
      <c r="C538" s="107" t="s">
        <v>302</v>
      </c>
      <c r="D538" s="108">
        <v>1</v>
      </c>
    </row>
    <row r="539" spans="1:4">
      <c r="A539" s="105">
        <v>330</v>
      </c>
      <c r="B539" s="106">
        <v>1077</v>
      </c>
      <c r="C539" s="107" t="s">
        <v>302</v>
      </c>
      <c r="D539" s="108">
        <v>2</v>
      </c>
    </row>
    <row r="540" spans="1:4">
      <c r="A540" s="105">
        <v>331</v>
      </c>
      <c r="B540" s="106">
        <v>1167</v>
      </c>
      <c r="C540" s="107" t="s">
        <v>302</v>
      </c>
      <c r="D540" s="108">
        <v>1</v>
      </c>
    </row>
    <row r="541" spans="1:4">
      <c r="A541" s="105">
        <v>331</v>
      </c>
      <c r="B541" s="106">
        <v>1168</v>
      </c>
      <c r="C541" s="107" t="s">
        <v>302</v>
      </c>
      <c r="D541" s="108">
        <v>1</v>
      </c>
    </row>
    <row r="542" spans="1:4">
      <c r="A542" s="105">
        <v>331</v>
      </c>
      <c r="B542" s="106">
        <v>1169</v>
      </c>
      <c r="C542" s="107" t="s">
        <v>302</v>
      </c>
      <c r="D542" s="108">
        <v>2</v>
      </c>
    </row>
    <row r="543" spans="1:4">
      <c r="A543" s="105">
        <v>332</v>
      </c>
      <c r="B543" s="106">
        <v>1235</v>
      </c>
      <c r="C543" s="107" t="s">
        <v>302</v>
      </c>
      <c r="D543" s="108" t="s">
        <v>457</v>
      </c>
    </row>
    <row r="544" spans="1:4">
      <c r="A544" s="105">
        <v>332</v>
      </c>
      <c r="B544" s="106">
        <v>1236</v>
      </c>
      <c r="C544" s="107" t="s">
        <v>302</v>
      </c>
      <c r="D544" s="108" t="s">
        <v>457</v>
      </c>
    </row>
    <row r="545" spans="1:4">
      <c r="A545" s="105">
        <v>332</v>
      </c>
      <c r="B545" s="106">
        <v>1237</v>
      </c>
      <c r="C545" s="107" t="s">
        <v>302</v>
      </c>
      <c r="D545" s="108" t="s">
        <v>457</v>
      </c>
    </row>
    <row r="546" spans="1:4">
      <c r="A546" s="105">
        <v>334</v>
      </c>
      <c r="B546" s="106">
        <v>1131</v>
      </c>
      <c r="C546" s="107" t="s">
        <v>303</v>
      </c>
      <c r="D546" s="108">
        <v>1</v>
      </c>
    </row>
    <row r="547" spans="1:4">
      <c r="A547" s="105">
        <v>334</v>
      </c>
      <c r="B547" s="106">
        <v>1132</v>
      </c>
      <c r="C547" s="107" t="s">
        <v>303</v>
      </c>
      <c r="D547" s="108">
        <v>1</v>
      </c>
    </row>
    <row r="548" spans="1:4">
      <c r="A548" s="105">
        <v>334</v>
      </c>
      <c r="B548" s="106">
        <v>1133</v>
      </c>
      <c r="C548" s="107" t="s">
        <v>303</v>
      </c>
      <c r="D548" s="108">
        <v>2</v>
      </c>
    </row>
    <row r="549" spans="1:4">
      <c r="A549" s="105">
        <v>335</v>
      </c>
      <c r="B549" s="106">
        <v>18</v>
      </c>
      <c r="C549" s="107" t="s">
        <v>304</v>
      </c>
      <c r="D549" s="108">
        <v>1</v>
      </c>
    </row>
    <row r="550" spans="1:4">
      <c r="A550" s="105">
        <v>336</v>
      </c>
      <c r="B550" s="106">
        <v>20</v>
      </c>
      <c r="C550" s="107" t="s">
        <v>305</v>
      </c>
      <c r="D550" s="108" t="s">
        <v>219</v>
      </c>
    </row>
    <row r="551" spans="1:4">
      <c r="A551" s="105">
        <v>337</v>
      </c>
      <c r="B551" s="106">
        <v>82</v>
      </c>
      <c r="C551" s="107" t="s">
        <v>305</v>
      </c>
      <c r="D551" s="108" t="s">
        <v>219</v>
      </c>
    </row>
    <row r="552" spans="1:4">
      <c r="A552" s="105">
        <v>338</v>
      </c>
      <c r="B552" s="106">
        <v>1365</v>
      </c>
      <c r="C552" s="107" t="s">
        <v>306</v>
      </c>
      <c r="D552" s="108">
        <v>2</v>
      </c>
    </row>
    <row r="553" spans="1:4">
      <c r="A553" s="105">
        <v>338</v>
      </c>
      <c r="B553" s="106">
        <v>1366</v>
      </c>
      <c r="C553" s="107" t="s">
        <v>306</v>
      </c>
      <c r="D553" s="108">
        <v>1</v>
      </c>
    </row>
    <row r="554" spans="1:4">
      <c r="A554" s="105">
        <v>339</v>
      </c>
      <c r="B554" s="106">
        <v>1025</v>
      </c>
      <c r="C554" s="107" t="s">
        <v>307</v>
      </c>
      <c r="D554" s="108" t="s">
        <v>219</v>
      </c>
    </row>
    <row r="555" spans="1:4">
      <c r="A555" s="105">
        <v>340</v>
      </c>
      <c r="B555" s="106">
        <v>1030</v>
      </c>
      <c r="C555" s="107" t="s">
        <v>307</v>
      </c>
      <c r="D555" s="108" t="s">
        <v>219</v>
      </c>
    </row>
    <row r="556" spans="1:4">
      <c r="A556" s="105">
        <v>341</v>
      </c>
      <c r="B556" s="106">
        <v>1032</v>
      </c>
      <c r="C556" s="107" t="s">
        <v>307</v>
      </c>
      <c r="D556" s="108" t="s">
        <v>219</v>
      </c>
    </row>
    <row r="557" spans="1:4">
      <c r="A557" s="105">
        <v>342</v>
      </c>
      <c r="B557" s="106">
        <v>1123</v>
      </c>
      <c r="C557" s="107" t="s">
        <v>308</v>
      </c>
      <c r="D557" s="108">
        <v>2</v>
      </c>
    </row>
    <row r="558" spans="1:4">
      <c r="A558" s="105">
        <v>343</v>
      </c>
      <c r="B558" s="106">
        <v>1134</v>
      </c>
      <c r="C558" s="107" t="s">
        <v>309</v>
      </c>
      <c r="D558" s="108">
        <v>2</v>
      </c>
    </row>
    <row r="559" spans="1:4">
      <c r="A559" s="105">
        <v>344</v>
      </c>
      <c r="B559" s="106">
        <v>1135</v>
      </c>
      <c r="C559" s="107" t="s">
        <v>310</v>
      </c>
      <c r="D559" s="108">
        <v>1</v>
      </c>
    </row>
    <row r="560" spans="1:4">
      <c r="A560" s="105">
        <v>344</v>
      </c>
      <c r="B560" s="106">
        <v>1136</v>
      </c>
      <c r="C560" s="107" t="s">
        <v>310</v>
      </c>
      <c r="D560" s="108" t="s">
        <v>219</v>
      </c>
    </row>
    <row r="561" spans="1:4">
      <c r="A561" s="105">
        <v>344</v>
      </c>
      <c r="B561" s="106">
        <v>1137</v>
      </c>
      <c r="C561" s="107" t="s">
        <v>310</v>
      </c>
      <c r="D561" s="108">
        <v>2</v>
      </c>
    </row>
    <row r="562" spans="1:4">
      <c r="A562" s="105">
        <v>345</v>
      </c>
      <c r="B562" s="106">
        <v>1138</v>
      </c>
      <c r="C562" s="107" t="s">
        <v>311</v>
      </c>
      <c r="D562" s="108">
        <v>2</v>
      </c>
    </row>
    <row r="563" spans="1:4">
      <c r="A563" s="105">
        <v>346</v>
      </c>
      <c r="B563" s="106">
        <v>1130</v>
      </c>
      <c r="C563" s="107" t="s">
        <v>312</v>
      </c>
      <c r="D563" s="108" t="s">
        <v>459</v>
      </c>
    </row>
    <row r="564" spans="1:4">
      <c r="A564" s="105">
        <v>347</v>
      </c>
      <c r="B564" s="106">
        <v>48</v>
      </c>
      <c r="C564" s="107" t="s">
        <v>313</v>
      </c>
      <c r="D564" s="108" t="s">
        <v>219</v>
      </c>
    </row>
    <row r="565" spans="1:4">
      <c r="A565" s="105">
        <v>348</v>
      </c>
      <c r="B565" s="106">
        <v>49</v>
      </c>
      <c r="C565" s="107" t="s">
        <v>313</v>
      </c>
      <c r="D565" s="108" t="s">
        <v>219</v>
      </c>
    </row>
    <row r="566" spans="1:4">
      <c r="A566" s="105">
        <v>349</v>
      </c>
      <c r="B566" s="106">
        <v>50</v>
      </c>
      <c r="C566" s="107" t="s">
        <v>257</v>
      </c>
      <c r="D566" s="108">
        <v>1</v>
      </c>
    </row>
    <row r="567" spans="1:4">
      <c r="A567" s="105">
        <v>349</v>
      </c>
      <c r="B567" s="106">
        <v>222</v>
      </c>
      <c r="C567" s="107" t="s">
        <v>257</v>
      </c>
      <c r="D567" s="108">
        <v>2</v>
      </c>
    </row>
    <row r="568" spans="1:4">
      <c r="A568" s="105">
        <v>350</v>
      </c>
      <c r="B568" s="106">
        <v>1047</v>
      </c>
      <c r="C568" s="107" t="s">
        <v>314</v>
      </c>
      <c r="D568" s="108" t="s">
        <v>219</v>
      </c>
    </row>
    <row r="569" spans="1:4">
      <c r="A569" s="105">
        <v>351</v>
      </c>
      <c r="B569" s="106">
        <v>1082</v>
      </c>
      <c r="C569" s="107" t="s">
        <v>315</v>
      </c>
      <c r="D569" s="108">
        <v>1</v>
      </c>
    </row>
    <row r="570" spans="1:4">
      <c r="A570" s="105">
        <v>352</v>
      </c>
      <c r="B570" s="106">
        <v>1097</v>
      </c>
      <c r="C570" s="107" t="s">
        <v>316</v>
      </c>
      <c r="D570" s="108">
        <v>1</v>
      </c>
    </row>
    <row r="571" spans="1:4">
      <c r="A571" s="105">
        <v>353</v>
      </c>
      <c r="B571" s="106">
        <v>1103</v>
      </c>
      <c r="C571" s="107" t="s">
        <v>317</v>
      </c>
      <c r="D571" s="108">
        <v>1</v>
      </c>
    </row>
    <row r="572" spans="1:4">
      <c r="A572" s="105">
        <v>354</v>
      </c>
      <c r="B572" s="106">
        <v>64</v>
      </c>
      <c r="C572" s="107" t="s">
        <v>233</v>
      </c>
      <c r="D572" s="108" t="s">
        <v>457</v>
      </c>
    </row>
    <row r="573" spans="1:4">
      <c r="A573" s="105">
        <v>355</v>
      </c>
      <c r="B573" s="106">
        <v>1392</v>
      </c>
      <c r="C573" s="107" t="s">
        <v>318</v>
      </c>
      <c r="D573" s="108">
        <v>1</v>
      </c>
    </row>
    <row r="574" spans="1:4">
      <c r="A574" s="105">
        <v>355</v>
      </c>
      <c r="B574" s="106">
        <v>1393</v>
      </c>
      <c r="C574" s="107" t="s">
        <v>318</v>
      </c>
      <c r="D574" s="108">
        <v>1</v>
      </c>
    </row>
    <row r="575" spans="1:4">
      <c r="A575" s="105">
        <v>357</v>
      </c>
      <c r="B575" s="106">
        <v>1200</v>
      </c>
      <c r="C575" s="107" t="s">
        <v>319</v>
      </c>
      <c r="D575" s="108" t="s">
        <v>457</v>
      </c>
    </row>
    <row r="576" spans="1:4">
      <c r="A576" s="105">
        <v>357</v>
      </c>
      <c r="B576" s="106">
        <v>1201</v>
      </c>
      <c r="C576" s="107" t="s">
        <v>319</v>
      </c>
      <c r="D576" s="108" t="s">
        <v>457</v>
      </c>
    </row>
    <row r="577" spans="1:4">
      <c r="A577" s="105">
        <v>358</v>
      </c>
      <c r="B577" s="106">
        <v>1202</v>
      </c>
      <c r="C577" s="107" t="s">
        <v>319</v>
      </c>
      <c r="D577" s="108" t="s">
        <v>457</v>
      </c>
    </row>
    <row r="578" spans="1:4">
      <c r="A578" s="105">
        <v>358</v>
      </c>
      <c r="B578" s="106">
        <v>1203</v>
      </c>
      <c r="C578" s="107" t="s">
        <v>319</v>
      </c>
      <c r="D578" s="108" t="s">
        <v>457</v>
      </c>
    </row>
    <row r="579" spans="1:4">
      <c r="A579" s="105">
        <v>359</v>
      </c>
      <c r="B579" s="106">
        <v>1204</v>
      </c>
      <c r="C579" s="107" t="s">
        <v>319</v>
      </c>
      <c r="D579" s="108" t="s">
        <v>457</v>
      </c>
    </row>
    <row r="580" spans="1:4">
      <c r="A580" s="105">
        <v>359</v>
      </c>
      <c r="B580" s="106">
        <v>1205</v>
      </c>
      <c r="C580" s="107" t="s">
        <v>319</v>
      </c>
      <c r="D580" s="108" t="s">
        <v>457</v>
      </c>
    </row>
    <row r="581" spans="1:4">
      <c r="A581" s="105">
        <v>360</v>
      </c>
      <c r="B581" s="106">
        <v>1206</v>
      </c>
      <c r="C581" s="107" t="s">
        <v>319</v>
      </c>
      <c r="D581" s="108" t="s">
        <v>457</v>
      </c>
    </row>
    <row r="582" spans="1:4">
      <c r="A582" s="105">
        <v>360</v>
      </c>
      <c r="B582" s="106">
        <v>1207</v>
      </c>
      <c r="C582" s="107" t="s">
        <v>319</v>
      </c>
      <c r="D582" s="108" t="s">
        <v>457</v>
      </c>
    </row>
    <row r="583" spans="1:4">
      <c r="A583" s="105">
        <v>361</v>
      </c>
      <c r="B583" s="106">
        <v>1208</v>
      </c>
      <c r="C583" s="107" t="s">
        <v>319</v>
      </c>
      <c r="D583" s="108" t="s">
        <v>457</v>
      </c>
    </row>
    <row r="584" spans="1:4">
      <c r="A584" s="105">
        <v>361</v>
      </c>
      <c r="B584" s="106">
        <v>1209</v>
      </c>
      <c r="C584" s="107" t="s">
        <v>319</v>
      </c>
      <c r="D584" s="108" t="s">
        <v>457</v>
      </c>
    </row>
    <row r="585" spans="1:4">
      <c r="A585" s="105">
        <v>362</v>
      </c>
      <c r="B585" s="106">
        <v>1210</v>
      </c>
      <c r="C585" s="107" t="s">
        <v>319</v>
      </c>
      <c r="D585" s="108" t="s">
        <v>457</v>
      </c>
    </row>
    <row r="586" spans="1:4">
      <c r="A586" s="105">
        <v>362</v>
      </c>
      <c r="B586" s="106">
        <v>1211</v>
      </c>
      <c r="C586" s="107" t="s">
        <v>319</v>
      </c>
      <c r="D586" s="108" t="s">
        <v>457</v>
      </c>
    </row>
    <row r="587" spans="1:4">
      <c r="A587" s="105">
        <v>363</v>
      </c>
      <c r="B587" s="106">
        <v>1212</v>
      </c>
      <c r="C587" s="107" t="s">
        <v>319</v>
      </c>
      <c r="D587" s="108" t="s">
        <v>457</v>
      </c>
    </row>
    <row r="588" spans="1:4">
      <c r="A588" s="105">
        <v>363</v>
      </c>
      <c r="B588" s="106">
        <v>1213</v>
      </c>
      <c r="C588" s="107" t="s">
        <v>319</v>
      </c>
      <c r="D588" s="108" t="s">
        <v>457</v>
      </c>
    </row>
    <row r="589" spans="1:4">
      <c r="A589" s="105">
        <v>364</v>
      </c>
      <c r="B589" s="106">
        <v>1214</v>
      </c>
      <c r="C589" s="107" t="s">
        <v>319</v>
      </c>
      <c r="D589" s="108" t="s">
        <v>457</v>
      </c>
    </row>
    <row r="590" spans="1:4">
      <c r="A590" s="105">
        <v>364</v>
      </c>
      <c r="B590" s="106">
        <v>1215</v>
      </c>
      <c r="C590" s="107" t="s">
        <v>319</v>
      </c>
      <c r="D590" s="108" t="s">
        <v>457</v>
      </c>
    </row>
    <row r="591" spans="1:4">
      <c r="A591" s="105">
        <v>365</v>
      </c>
      <c r="B591" s="106">
        <v>1216</v>
      </c>
      <c r="C591" s="107" t="s">
        <v>319</v>
      </c>
      <c r="D591" s="108" t="s">
        <v>457</v>
      </c>
    </row>
    <row r="592" spans="1:4">
      <c r="A592" s="105">
        <v>365</v>
      </c>
      <c r="B592" s="106">
        <v>1217</v>
      </c>
      <c r="C592" s="107" t="s">
        <v>319</v>
      </c>
      <c r="D592" s="108" t="s">
        <v>457</v>
      </c>
    </row>
    <row r="593" spans="1:4">
      <c r="A593" s="105">
        <v>366</v>
      </c>
      <c r="B593" s="106">
        <v>1218</v>
      </c>
      <c r="C593" s="107" t="s">
        <v>319</v>
      </c>
      <c r="D593" s="108" t="s">
        <v>457</v>
      </c>
    </row>
    <row r="594" spans="1:4">
      <c r="A594" s="105">
        <v>366</v>
      </c>
      <c r="B594" s="106">
        <v>1219</v>
      </c>
      <c r="C594" s="107" t="s">
        <v>319</v>
      </c>
      <c r="D594" s="108" t="s">
        <v>457</v>
      </c>
    </row>
    <row r="595" spans="1:4">
      <c r="A595" s="105">
        <v>367</v>
      </c>
      <c r="B595" s="106">
        <v>1220</v>
      </c>
      <c r="C595" s="107" t="s">
        <v>319</v>
      </c>
      <c r="D595" s="108" t="s">
        <v>457</v>
      </c>
    </row>
    <row r="596" spans="1:4">
      <c r="A596" s="105">
        <v>367</v>
      </c>
      <c r="B596" s="106">
        <v>1221</v>
      </c>
      <c r="C596" s="107" t="s">
        <v>319</v>
      </c>
      <c r="D596" s="108" t="s">
        <v>457</v>
      </c>
    </row>
    <row r="597" spans="1:4">
      <c r="A597" s="105">
        <v>368</v>
      </c>
      <c r="B597" s="106">
        <v>1222</v>
      </c>
      <c r="C597" s="107" t="s">
        <v>319</v>
      </c>
      <c r="D597" s="108" t="s">
        <v>457</v>
      </c>
    </row>
    <row r="598" spans="1:4">
      <c r="A598" s="105">
        <v>368</v>
      </c>
      <c r="B598" s="106">
        <v>1223</v>
      </c>
      <c r="C598" s="107" t="s">
        <v>319</v>
      </c>
      <c r="D598" s="108" t="s">
        <v>457</v>
      </c>
    </row>
    <row r="599" spans="1:4">
      <c r="A599" s="105">
        <v>369</v>
      </c>
      <c r="B599" s="106">
        <v>1224</v>
      </c>
      <c r="C599" s="107" t="s">
        <v>319</v>
      </c>
      <c r="D599" s="108" t="s">
        <v>457</v>
      </c>
    </row>
    <row r="600" spans="1:4">
      <c r="A600" s="105">
        <v>369</v>
      </c>
      <c r="B600" s="106">
        <v>1225</v>
      </c>
      <c r="C600" s="107" t="s">
        <v>319</v>
      </c>
      <c r="D600" s="108" t="s">
        <v>457</v>
      </c>
    </row>
    <row r="601" spans="1:4">
      <c r="A601" s="105">
        <v>370</v>
      </c>
      <c r="B601" s="106">
        <v>1226</v>
      </c>
      <c r="C601" s="107" t="s">
        <v>319</v>
      </c>
      <c r="D601" s="108" t="s">
        <v>457</v>
      </c>
    </row>
    <row r="602" spans="1:4">
      <c r="A602" s="105">
        <v>370</v>
      </c>
      <c r="B602" s="106">
        <v>1227</v>
      </c>
      <c r="C602" s="107" t="s">
        <v>319</v>
      </c>
      <c r="D602" s="108" t="s">
        <v>457</v>
      </c>
    </row>
    <row r="603" spans="1:4">
      <c r="A603" s="105">
        <v>371</v>
      </c>
      <c r="B603" s="106">
        <v>1228</v>
      </c>
      <c r="C603" s="107" t="s">
        <v>319</v>
      </c>
      <c r="D603" s="108" t="s">
        <v>457</v>
      </c>
    </row>
    <row r="604" spans="1:4">
      <c r="A604" s="105">
        <v>371</v>
      </c>
      <c r="B604" s="106">
        <v>1229</v>
      </c>
      <c r="C604" s="107" t="s">
        <v>319</v>
      </c>
      <c r="D604" s="108" t="s">
        <v>457</v>
      </c>
    </row>
    <row r="605" spans="1:4">
      <c r="A605" s="105">
        <v>372</v>
      </c>
      <c r="B605" s="106">
        <v>1180</v>
      </c>
      <c r="C605" s="107" t="s">
        <v>299</v>
      </c>
      <c r="D605" s="108">
        <v>1</v>
      </c>
    </row>
    <row r="606" spans="1:4">
      <c r="A606" s="105">
        <v>372</v>
      </c>
      <c r="B606" s="106">
        <v>1181</v>
      </c>
      <c r="C606" s="107" t="s">
        <v>299</v>
      </c>
      <c r="D606" s="108">
        <v>1</v>
      </c>
    </row>
    <row r="607" spans="1:4">
      <c r="A607" s="105">
        <v>373</v>
      </c>
      <c r="B607" s="106">
        <v>31</v>
      </c>
      <c r="C607" s="107" t="s">
        <v>245</v>
      </c>
      <c r="D607" s="108">
        <v>1</v>
      </c>
    </row>
    <row r="608" spans="1:4">
      <c r="A608" s="105">
        <v>373</v>
      </c>
      <c r="B608" s="106">
        <v>213</v>
      </c>
      <c r="C608" s="107" t="s">
        <v>245</v>
      </c>
      <c r="D608" s="108">
        <v>2</v>
      </c>
    </row>
    <row r="609" spans="1:4">
      <c r="A609" s="105">
        <v>374</v>
      </c>
      <c r="B609" s="106">
        <v>30</v>
      </c>
      <c r="C609" s="107" t="s">
        <v>245</v>
      </c>
      <c r="D609" s="108">
        <v>1</v>
      </c>
    </row>
    <row r="610" spans="1:4">
      <c r="A610" s="105">
        <v>374</v>
      </c>
      <c r="B610" s="106">
        <v>214</v>
      </c>
      <c r="C610" s="107" t="s">
        <v>245</v>
      </c>
      <c r="D610" s="108">
        <v>2</v>
      </c>
    </row>
    <row r="611" spans="1:4">
      <c r="A611" s="105">
        <v>375</v>
      </c>
      <c r="B611" s="106">
        <v>32</v>
      </c>
      <c r="C611" s="107" t="s">
        <v>245</v>
      </c>
      <c r="D611" s="108">
        <v>1</v>
      </c>
    </row>
    <row r="612" spans="1:4">
      <c r="A612" s="105">
        <v>375</v>
      </c>
      <c r="B612" s="106">
        <v>215</v>
      </c>
      <c r="C612" s="107" t="s">
        <v>245</v>
      </c>
      <c r="D612" s="108">
        <v>2</v>
      </c>
    </row>
    <row r="613" spans="1:4">
      <c r="A613" s="105">
        <v>376</v>
      </c>
      <c r="B613" s="106">
        <v>34</v>
      </c>
      <c r="C613" s="107" t="s">
        <v>245</v>
      </c>
      <c r="D613" s="108">
        <v>1</v>
      </c>
    </row>
    <row r="614" spans="1:4">
      <c r="A614" s="105">
        <v>376</v>
      </c>
      <c r="B614" s="106">
        <v>216</v>
      </c>
      <c r="C614" s="107" t="s">
        <v>245</v>
      </c>
      <c r="D614" s="108">
        <v>2</v>
      </c>
    </row>
    <row r="615" spans="1:4">
      <c r="A615" s="105">
        <v>377</v>
      </c>
      <c r="B615" s="106">
        <v>35</v>
      </c>
      <c r="C615" s="107" t="s">
        <v>245</v>
      </c>
      <c r="D615" s="108">
        <v>1</v>
      </c>
    </row>
    <row r="616" spans="1:4">
      <c r="A616" s="105">
        <v>377</v>
      </c>
      <c r="B616" s="106">
        <v>217</v>
      </c>
      <c r="C616" s="107" t="s">
        <v>245</v>
      </c>
      <c r="D616" s="108">
        <v>2</v>
      </c>
    </row>
    <row r="617" spans="1:4">
      <c r="A617" s="105">
        <v>378</v>
      </c>
      <c r="B617" s="106">
        <v>36</v>
      </c>
      <c r="C617" s="107" t="s">
        <v>245</v>
      </c>
      <c r="D617" s="108">
        <v>1</v>
      </c>
    </row>
    <row r="618" spans="1:4">
      <c r="A618" s="105">
        <v>378</v>
      </c>
      <c r="B618" s="106">
        <v>218</v>
      </c>
      <c r="C618" s="107" t="s">
        <v>245</v>
      </c>
      <c r="D618" s="108">
        <v>2</v>
      </c>
    </row>
    <row r="619" spans="1:4">
      <c r="A619" s="105">
        <v>380</v>
      </c>
      <c r="B619" s="106">
        <v>37</v>
      </c>
      <c r="C619" s="107" t="s">
        <v>245</v>
      </c>
      <c r="D619" s="108">
        <v>1</v>
      </c>
    </row>
    <row r="620" spans="1:4">
      <c r="A620" s="105">
        <v>380</v>
      </c>
      <c r="B620" s="106">
        <v>220</v>
      </c>
      <c r="C620" s="107" t="s">
        <v>245</v>
      </c>
      <c r="D620" s="108">
        <v>2</v>
      </c>
    </row>
    <row r="621" spans="1:4">
      <c r="A621" s="105">
        <v>381</v>
      </c>
      <c r="B621" s="106">
        <v>1170</v>
      </c>
      <c r="C621" s="107" t="s">
        <v>245</v>
      </c>
      <c r="D621" s="108">
        <v>2</v>
      </c>
    </row>
    <row r="622" spans="1:4">
      <c r="A622" s="105">
        <v>381</v>
      </c>
      <c r="B622" s="106">
        <v>1171</v>
      </c>
      <c r="C622" s="107" t="s">
        <v>245</v>
      </c>
      <c r="D622" s="108">
        <v>1</v>
      </c>
    </row>
    <row r="623" spans="1:4">
      <c r="A623" s="105">
        <v>382</v>
      </c>
      <c r="B623" s="106">
        <v>1172</v>
      </c>
      <c r="C623" s="107" t="s">
        <v>245</v>
      </c>
      <c r="D623" s="108">
        <v>2</v>
      </c>
    </row>
    <row r="624" spans="1:4">
      <c r="A624" s="105">
        <v>382</v>
      </c>
      <c r="B624" s="106">
        <v>1173</v>
      </c>
      <c r="C624" s="107" t="s">
        <v>245</v>
      </c>
      <c r="D624" s="108">
        <v>1</v>
      </c>
    </row>
    <row r="625" spans="1:4">
      <c r="A625" s="105">
        <v>384</v>
      </c>
      <c r="B625" s="106">
        <v>1185</v>
      </c>
      <c r="C625" s="107" t="s">
        <v>257</v>
      </c>
      <c r="D625" s="108">
        <v>1</v>
      </c>
    </row>
    <row r="626" spans="1:4">
      <c r="A626" s="105">
        <v>384</v>
      </c>
      <c r="B626" s="106">
        <v>1186</v>
      </c>
      <c r="C626" s="107" t="s">
        <v>257</v>
      </c>
      <c r="D626" s="108">
        <v>2</v>
      </c>
    </row>
    <row r="627" spans="1:4">
      <c r="A627" s="105">
        <v>385</v>
      </c>
      <c r="B627" s="106">
        <v>1260</v>
      </c>
      <c r="C627" s="107" t="s">
        <v>245</v>
      </c>
      <c r="D627" s="108" t="s">
        <v>457</v>
      </c>
    </row>
    <row r="628" spans="1:4">
      <c r="A628" s="105">
        <v>385</v>
      </c>
      <c r="B628" s="106">
        <v>1261</v>
      </c>
      <c r="C628" s="107" t="s">
        <v>245</v>
      </c>
      <c r="D628" s="108" t="s">
        <v>457</v>
      </c>
    </row>
    <row r="629" spans="1:4">
      <c r="A629" s="105">
        <v>386</v>
      </c>
      <c r="B629" s="106">
        <v>1184</v>
      </c>
      <c r="C629" s="107" t="s">
        <v>226</v>
      </c>
      <c r="D629" s="108" t="s">
        <v>219</v>
      </c>
    </row>
    <row r="630" spans="1:4">
      <c r="A630" s="105">
        <v>387</v>
      </c>
      <c r="B630" s="106">
        <v>1183</v>
      </c>
      <c r="C630" s="107" t="s">
        <v>250</v>
      </c>
      <c r="D630" s="108" t="s">
        <v>219</v>
      </c>
    </row>
    <row r="631" spans="1:4">
      <c r="A631" s="105">
        <v>388</v>
      </c>
      <c r="B631" s="106">
        <v>1262</v>
      </c>
      <c r="C631" s="107" t="s">
        <v>245</v>
      </c>
      <c r="D631" s="108" t="s">
        <v>457</v>
      </c>
    </row>
    <row r="632" spans="1:4">
      <c r="A632" s="105">
        <v>388</v>
      </c>
      <c r="B632" s="106">
        <v>1263</v>
      </c>
      <c r="C632" s="107" t="s">
        <v>245</v>
      </c>
      <c r="D632" s="108" t="s">
        <v>457</v>
      </c>
    </row>
    <row r="633" spans="1:4">
      <c r="A633" s="105">
        <v>389</v>
      </c>
      <c r="B633" s="106">
        <v>1182</v>
      </c>
      <c r="C633" s="107" t="s">
        <v>236</v>
      </c>
      <c r="D633" s="108" t="s">
        <v>219</v>
      </c>
    </row>
    <row r="634" spans="1:4">
      <c r="A634" s="105">
        <v>390</v>
      </c>
      <c r="B634" s="106">
        <v>1291</v>
      </c>
      <c r="C634" s="107" t="s">
        <v>245</v>
      </c>
      <c r="D634" s="108">
        <v>2</v>
      </c>
    </row>
    <row r="635" spans="1:4">
      <c r="A635" s="105">
        <v>390</v>
      </c>
      <c r="B635" s="106">
        <v>1292</v>
      </c>
      <c r="C635" s="107" t="s">
        <v>245</v>
      </c>
      <c r="D635" s="108">
        <v>1</v>
      </c>
    </row>
    <row r="636" spans="1:4">
      <c r="A636" s="105">
        <v>391</v>
      </c>
      <c r="B636" s="106">
        <v>29</v>
      </c>
      <c r="C636" s="107" t="s">
        <v>320</v>
      </c>
      <c r="D636" s="108" t="s">
        <v>219</v>
      </c>
    </row>
    <row r="637" spans="1:4">
      <c r="A637" s="105">
        <v>392</v>
      </c>
      <c r="B637" s="106">
        <v>90</v>
      </c>
      <c r="C637" s="107" t="s">
        <v>321</v>
      </c>
      <c r="D637" s="108">
        <v>1</v>
      </c>
    </row>
    <row r="638" spans="1:4">
      <c r="A638" s="105">
        <v>393</v>
      </c>
      <c r="B638" s="106">
        <v>1</v>
      </c>
      <c r="C638" s="107" t="s">
        <v>322</v>
      </c>
      <c r="D638" s="108">
        <v>1</v>
      </c>
    </row>
    <row r="639" spans="1:4">
      <c r="A639" s="105">
        <v>394</v>
      </c>
      <c r="B639" s="106">
        <v>1176</v>
      </c>
      <c r="C639" s="107" t="s">
        <v>278</v>
      </c>
      <c r="D639" s="108">
        <v>1</v>
      </c>
    </row>
    <row r="640" spans="1:4">
      <c r="A640" s="105">
        <v>394</v>
      </c>
      <c r="B640" s="106">
        <v>1177</v>
      </c>
      <c r="C640" s="107" t="s">
        <v>278</v>
      </c>
      <c r="D640" s="108">
        <v>2</v>
      </c>
    </row>
    <row r="641" spans="1:4">
      <c r="A641" s="105">
        <v>395</v>
      </c>
      <c r="B641" s="106">
        <v>1044</v>
      </c>
      <c r="C641" s="107" t="s">
        <v>323</v>
      </c>
      <c r="D641" s="108">
        <v>2</v>
      </c>
    </row>
    <row r="642" spans="1:4">
      <c r="A642" s="105">
        <v>395</v>
      </c>
      <c r="B642" s="106">
        <v>1045</v>
      </c>
      <c r="C642" s="107" t="s">
        <v>323</v>
      </c>
      <c r="D642" s="108">
        <v>1</v>
      </c>
    </row>
    <row r="643" spans="1:4">
      <c r="A643" s="105">
        <v>395</v>
      </c>
      <c r="B643" s="106">
        <v>1046</v>
      </c>
      <c r="C643" s="107" t="s">
        <v>323</v>
      </c>
      <c r="D643" s="108">
        <v>1</v>
      </c>
    </row>
    <row r="644" spans="1:4">
      <c r="A644" s="105">
        <v>396</v>
      </c>
      <c r="B644" s="106">
        <v>1323</v>
      </c>
      <c r="C644" s="107" t="s">
        <v>255</v>
      </c>
      <c r="D644" s="108">
        <v>1</v>
      </c>
    </row>
    <row r="645" spans="1:4">
      <c r="A645" s="105">
        <v>397</v>
      </c>
      <c r="B645" s="106">
        <v>1346</v>
      </c>
      <c r="C645" s="107" t="s">
        <v>324</v>
      </c>
      <c r="D645" s="108">
        <v>1</v>
      </c>
    </row>
    <row r="646" spans="1:4">
      <c r="A646" s="105">
        <v>398</v>
      </c>
      <c r="B646" s="106">
        <v>72</v>
      </c>
      <c r="C646" s="107" t="s">
        <v>325</v>
      </c>
      <c r="D646" s="108">
        <v>2</v>
      </c>
    </row>
    <row r="647" spans="1:4">
      <c r="A647" s="105">
        <v>399</v>
      </c>
      <c r="B647" s="106">
        <v>27</v>
      </c>
      <c r="C647" s="107" t="s">
        <v>326</v>
      </c>
      <c r="D647" s="108" t="s">
        <v>465</v>
      </c>
    </row>
    <row r="648" spans="1:4">
      <c r="A648" s="105">
        <v>400</v>
      </c>
      <c r="B648" s="106">
        <v>58</v>
      </c>
      <c r="C648" s="107" t="s">
        <v>277</v>
      </c>
      <c r="D648" s="108">
        <v>1</v>
      </c>
    </row>
    <row r="649" spans="1:4">
      <c r="A649" s="105">
        <v>400</v>
      </c>
      <c r="B649" s="106">
        <v>190</v>
      </c>
      <c r="C649" s="107" t="s">
        <v>277</v>
      </c>
      <c r="D649" s="108" t="s">
        <v>462</v>
      </c>
    </row>
    <row r="650" spans="1:4">
      <c r="A650" s="105">
        <v>401</v>
      </c>
      <c r="B650" s="106">
        <v>1157</v>
      </c>
      <c r="C650" s="107" t="s">
        <v>327</v>
      </c>
      <c r="D650" s="108" t="s">
        <v>219</v>
      </c>
    </row>
    <row r="651" spans="1:4">
      <c r="A651" s="105">
        <v>403</v>
      </c>
      <c r="B651" s="106">
        <v>1178</v>
      </c>
      <c r="C651" s="107" t="s">
        <v>232</v>
      </c>
      <c r="D651" s="108">
        <v>1</v>
      </c>
    </row>
    <row r="652" spans="1:4">
      <c r="A652" s="105">
        <v>403</v>
      </c>
      <c r="B652" s="106">
        <v>1179</v>
      </c>
      <c r="C652" s="107" t="s">
        <v>232</v>
      </c>
      <c r="D652" s="108">
        <v>2</v>
      </c>
    </row>
    <row r="653" spans="1:4">
      <c r="A653" s="105">
        <v>404</v>
      </c>
      <c r="B653" s="106">
        <v>1161</v>
      </c>
      <c r="C653" s="107" t="s">
        <v>328</v>
      </c>
      <c r="D653" s="108">
        <v>2</v>
      </c>
    </row>
    <row r="654" spans="1:4">
      <c r="A654" s="105">
        <v>404</v>
      </c>
      <c r="B654" s="106">
        <v>1162</v>
      </c>
      <c r="C654" s="107" t="s">
        <v>328</v>
      </c>
      <c r="D654" s="108">
        <v>1</v>
      </c>
    </row>
    <row r="655" spans="1:4">
      <c r="A655" s="105">
        <v>405</v>
      </c>
      <c r="B655" s="106">
        <v>1163</v>
      </c>
      <c r="C655" s="107" t="s">
        <v>329</v>
      </c>
      <c r="D655" s="108" t="s">
        <v>219</v>
      </c>
    </row>
    <row r="656" spans="1:4">
      <c r="A656" s="105">
        <v>406</v>
      </c>
      <c r="B656" s="106">
        <v>77</v>
      </c>
      <c r="C656" s="107" t="s">
        <v>330</v>
      </c>
      <c r="D656" s="108" t="s">
        <v>219</v>
      </c>
    </row>
    <row r="657" spans="1:4">
      <c r="A657" s="105">
        <v>407</v>
      </c>
      <c r="B657" s="106">
        <v>81</v>
      </c>
      <c r="C657" s="107" t="s">
        <v>331</v>
      </c>
      <c r="D657" s="108" t="s">
        <v>219</v>
      </c>
    </row>
    <row r="658" spans="1:4">
      <c r="A658" s="105">
        <v>408</v>
      </c>
      <c r="B658" s="106">
        <v>87</v>
      </c>
      <c r="C658" s="107" t="s">
        <v>332</v>
      </c>
      <c r="D658" s="108" t="s">
        <v>219</v>
      </c>
    </row>
    <row r="659" spans="1:4">
      <c r="A659" s="105">
        <v>409</v>
      </c>
      <c r="B659" s="106">
        <v>89</v>
      </c>
      <c r="C659" s="107" t="s">
        <v>333</v>
      </c>
      <c r="D659" s="108" t="s">
        <v>219</v>
      </c>
    </row>
    <row r="660" spans="1:4">
      <c r="A660" s="105">
        <v>410</v>
      </c>
      <c r="B660" s="106">
        <v>98</v>
      </c>
      <c r="C660" s="107" t="s">
        <v>334</v>
      </c>
      <c r="D660" s="108" t="s">
        <v>219</v>
      </c>
    </row>
    <row r="661" spans="1:4">
      <c r="A661" s="105">
        <v>411</v>
      </c>
      <c r="B661" s="106">
        <v>106</v>
      </c>
      <c r="C661" s="107" t="s">
        <v>335</v>
      </c>
      <c r="D661" s="108" t="s">
        <v>219</v>
      </c>
    </row>
    <row r="662" spans="1:4">
      <c r="A662" s="105">
        <v>412</v>
      </c>
      <c r="B662" s="106">
        <v>107</v>
      </c>
      <c r="C662" s="107" t="s">
        <v>336</v>
      </c>
      <c r="D662" s="108" t="s">
        <v>219</v>
      </c>
    </row>
    <row r="663" spans="1:4">
      <c r="A663" s="105">
        <v>413</v>
      </c>
      <c r="B663" s="106">
        <v>108</v>
      </c>
      <c r="C663" s="107" t="s">
        <v>337</v>
      </c>
      <c r="D663" s="108" t="s">
        <v>219</v>
      </c>
    </row>
    <row r="664" spans="1:4">
      <c r="A664" s="105">
        <v>414</v>
      </c>
      <c r="B664" s="106">
        <v>110</v>
      </c>
      <c r="C664" s="107" t="s">
        <v>338</v>
      </c>
      <c r="D664" s="108" t="s">
        <v>219</v>
      </c>
    </row>
    <row r="665" spans="1:4">
      <c r="A665" s="105">
        <v>415</v>
      </c>
      <c r="B665" s="106">
        <v>165</v>
      </c>
      <c r="C665" s="107" t="s">
        <v>339</v>
      </c>
      <c r="D665" s="108" t="s">
        <v>219</v>
      </c>
    </row>
    <row r="666" spans="1:4">
      <c r="A666" s="105">
        <v>416</v>
      </c>
      <c r="B666" s="106">
        <v>179</v>
      </c>
      <c r="C666" s="107" t="s">
        <v>340</v>
      </c>
      <c r="D666" s="108" t="s">
        <v>219</v>
      </c>
    </row>
    <row r="667" spans="1:4">
      <c r="A667" s="105">
        <v>417</v>
      </c>
      <c r="B667" s="106">
        <v>209</v>
      </c>
      <c r="C667" s="107" t="s">
        <v>341</v>
      </c>
      <c r="D667" s="108" t="s">
        <v>219</v>
      </c>
    </row>
    <row r="668" spans="1:4">
      <c r="A668" s="105">
        <v>418</v>
      </c>
      <c r="B668" s="106">
        <v>188</v>
      </c>
      <c r="C668" s="107" t="s">
        <v>342</v>
      </c>
      <c r="D668" s="108" t="s">
        <v>219</v>
      </c>
    </row>
    <row r="669" spans="1:4">
      <c r="A669" s="105">
        <v>419</v>
      </c>
      <c r="B669" s="106">
        <v>176</v>
      </c>
      <c r="C669" s="107" t="s">
        <v>343</v>
      </c>
      <c r="D669" s="108" t="s">
        <v>219</v>
      </c>
    </row>
    <row r="670" spans="1:4">
      <c r="A670" s="105">
        <v>420</v>
      </c>
      <c r="B670" s="106">
        <v>253</v>
      </c>
      <c r="C670" s="107" t="s">
        <v>344</v>
      </c>
      <c r="D670" s="108" t="s">
        <v>219</v>
      </c>
    </row>
    <row r="671" spans="1:4">
      <c r="A671" s="105">
        <v>421</v>
      </c>
      <c r="B671" s="106">
        <v>222</v>
      </c>
      <c r="C671" s="107" t="s">
        <v>345</v>
      </c>
      <c r="D671" s="108" t="s">
        <v>219</v>
      </c>
    </row>
    <row r="672" spans="1:4">
      <c r="A672" s="105">
        <v>422</v>
      </c>
      <c r="B672" s="106">
        <v>254</v>
      </c>
      <c r="C672" s="107" t="s">
        <v>346</v>
      </c>
      <c r="D672" s="108" t="s">
        <v>219</v>
      </c>
    </row>
    <row r="673" spans="1:4">
      <c r="A673" s="105">
        <v>423</v>
      </c>
      <c r="B673" s="106">
        <v>255</v>
      </c>
      <c r="C673" s="107" t="s">
        <v>347</v>
      </c>
      <c r="D673" s="108" t="s">
        <v>219</v>
      </c>
    </row>
    <row r="674" spans="1:4">
      <c r="A674" s="105">
        <v>424</v>
      </c>
      <c r="B674" s="106">
        <v>256</v>
      </c>
      <c r="C674" s="107" t="s">
        <v>348</v>
      </c>
      <c r="D674" s="108" t="s">
        <v>219</v>
      </c>
    </row>
    <row r="675" spans="1:4">
      <c r="A675" s="105">
        <v>425</v>
      </c>
      <c r="B675" s="106">
        <v>1100</v>
      </c>
      <c r="C675" s="107" t="s">
        <v>349</v>
      </c>
      <c r="D675" s="108">
        <v>2</v>
      </c>
    </row>
    <row r="676" spans="1:4">
      <c r="A676" s="105">
        <v>426</v>
      </c>
      <c r="B676" s="106">
        <v>1189</v>
      </c>
      <c r="C676" s="107" t="s">
        <v>257</v>
      </c>
      <c r="D676" s="108">
        <v>1</v>
      </c>
    </row>
    <row r="677" spans="1:4">
      <c r="A677" s="105">
        <v>426</v>
      </c>
      <c r="B677" s="106">
        <v>1190</v>
      </c>
      <c r="C677" s="107" t="s">
        <v>257</v>
      </c>
      <c r="D677" s="108">
        <v>2</v>
      </c>
    </row>
    <row r="678" spans="1:4">
      <c r="A678" s="105">
        <v>427</v>
      </c>
      <c r="B678" s="106">
        <v>1118</v>
      </c>
      <c r="C678" s="107" t="s">
        <v>350</v>
      </c>
      <c r="D678" s="108">
        <v>1</v>
      </c>
    </row>
    <row r="679" spans="1:4">
      <c r="A679" s="105">
        <v>427</v>
      </c>
      <c r="B679" s="106">
        <v>1119</v>
      </c>
      <c r="C679" s="107" t="s">
        <v>350</v>
      </c>
      <c r="D679" s="108" t="s">
        <v>460</v>
      </c>
    </row>
    <row r="680" spans="1:4">
      <c r="A680" s="105">
        <v>428</v>
      </c>
      <c r="B680" s="106">
        <v>258</v>
      </c>
      <c r="C680" s="107" t="s">
        <v>351</v>
      </c>
      <c r="D680" s="108" t="s">
        <v>352</v>
      </c>
    </row>
    <row r="681" spans="1:4">
      <c r="A681" s="105">
        <v>428</v>
      </c>
      <c r="B681" s="106">
        <v>259</v>
      </c>
      <c r="C681" s="107" t="s">
        <v>351</v>
      </c>
      <c r="D681" s="108" t="s">
        <v>352</v>
      </c>
    </row>
    <row r="682" spans="1:4">
      <c r="A682" s="105">
        <v>429</v>
      </c>
      <c r="B682" s="106">
        <v>260</v>
      </c>
      <c r="C682" s="107" t="s">
        <v>353</v>
      </c>
      <c r="D682" s="108" t="s">
        <v>352</v>
      </c>
    </row>
    <row r="683" spans="1:4">
      <c r="A683" s="105">
        <v>429</v>
      </c>
      <c r="B683" s="106">
        <v>261</v>
      </c>
      <c r="C683" s="107" t="s">
        <v>353</v>
      </c>
      <c r="D683" s="108" t="s">
        <v>352</v>
      </c>
    </row>
    <row r="684" spans="1:4">
      <c r="A684" s="105">
        <v>430</v>
      </c>
      <c r="B684" s="106">
        <v>264</v>
      </c>
      <c r="C684" s="107" t="s">
        <v>354</v>
      </c>
      <c r="D684" s="108" t="s">
        <v>352</v>
      </c>
    </row>
    <row r="685" spans="1:4">
      <c r="A685" s="105">
        <v>430</v>
      </c>
      <c r="B685" s="106">
        <v>265</v>
      </c>
      <c r="C685" s="107" t="s">
        <v>354</v>
      </c>
      <c r="D685" s="108" t="s">
        <v>352</v>
      </c>
    </row>
    <row r="686" spans="1:4">
      <c r="A686" s="105">
        <v>431</v>
      </c>
      <c r="B686" s="106">
        <v>262</v>
      </c>
      <c r="C686" s="107" t="s">
        <v>355</v>
      </c>
      <c r="D686" s="108" t="s">
        <v>352</v>
      </c>
    </row>
    <row r="687" spans="1:4">
      <c r="A687" s="105">
        <v>431</v>
      </c>
      <c r="B687" s="106">
        <v>263</v>
      </c>
      <c r="C687" s="107" t="s">
        <v>355</v>
      </c>
      <c r="D687" s="108" t="s">
        <v>352</v>
      </c>
    </row>
    <row r="688" spans="1:4">
      <c r="A688" s="105">
        <v>432</v>
      </c>
      <c r="B688" s="106">
        <v>1397</v>
      </c>
      <c r="C688" s="107" t="s">
        <v>257</v>
      </c>
      <c r="D688" s="108">
        <v>1</v>
      </c>
    </row>
    <row r="689" spans="1:4">
      <c r="A689" s="105">
        <v>432</v>
      </c>
      <c r="B689" s="106">
        <v>1398</v>
      </c>
      <c r="C689" s="107" t="s">
        <v>257</v>
      </c>
      <c r="D689" s="108">
        <v>2</v>
      </c>
    </row>
    <row r="690" spans="1:4">
      <c r="A690" s="105">
        <v>434</v>
      </c>
      <c r="B690" s="106">
        <v>269</v>
      </c>
      <c r="C690" s="107" t="s">
        <v>356</v>
      </c>
      <c r="D690" s="108" t="s">
        <v>457</v>
      </c>
    </row>
    <row r="691" spans="1:4">
      <c r="A691" s="105">
        <v>435</v>
      </c>
      <c r="B691" s="106">
        <v>270</v>
      </c>
      <c r="C691" s="107" t="s">
        <v>357</v>
      </c>
      <c r="D691" s="108">
        <v>1</v>
      </c>
    </row>
    <row r="692" spans="1:4">
      <c r="A692" s="105">
        <v>435</v>
      </c>
      <c r="B692" s="106">
        <v>271</v>
      </c>
      <c r="C692" s="107" t="s">
        <v>357</v>
      </c>
      <c r="D692" s="108">
        <v>1</v>
      </c>
    </row>
    <row r="693" spans="1:4">
      <c r="A693" s="105">
        <v>435</v>
      </c>
      <c r="B693" s="106">
        <v>272</v>
      </c>
      <c r="C693" s="107" t="s">
        <v>357</v>
      </c>
      <c r="D693" s="108">
        <v>2</v>
      </c>
    </row>
    <row r="694" spans="1:4">
      <c r="A694" s="105">
        <v>436</v>
      </c>
      <c r="B694" s="106">
        <v>273</v>
      </c>
      <c r="C694" s="107" t="s">
        <v>358</v>
      </c>
      <c r="D694" s="108">
        <v>1</v>
      </c>
    </row>
    <row r="695" spans="1:4">
      <c r="A695" s="105">
        <v>436</v>
      </c>
      <c r="B695" s="106">
        <v>274</v>
      </c>
      <c r="C695" s="107" t="s">
        <v>358</v>
      </c>
      <c r="D695" s="108">
        <v>1</v>
      </c>
    </row>
    <row r="696" spans="1:4">
      <c r="A696" s="105">
        <v>436</v>
      </c>
      <c r="B696" s="106">
        <v>275</v>
      </c>
      <c r="C696" s="107" t="s">
        <v>358</v>
      </c>
      <c r="D696" s="108">
        <v>2</v>
      </c>
    </row>
    <row r="697" spans="1:4">
      <c r="A697" s="105">
        <v>437</v>
      </c>
      <c r="B697" s="106">
        <v>1403</v>
      </c>
      <c r="C697" s="107" t="s">
        <v>359</v>
      </c>
      <c r="D697" s="108">
        <v>2</v>
      </c>
    </row>
    <row r="698" spans="1:4">
      <c r="A698" s="105">
        <v>437</v>
      </c>
      <c r="B698" s="106">
        <v>1404</v>
      </c>
      <c r="C698" s="107" t="s">
        <v>359</v>
      </c>
      <c r="D698" s="108">
        <v>1</v>
      </c>
    </row>
    <row r="699" spans="1:4">
      <c r="A699" s="105">
        <v>437</v>
      </c>
      <c r="B699" s="106">
        <v>1405</v>
      </c>
      <c r="C699" s="107" t="s">
        <v>359</v>
      </c>
      <c r="D699" s="108">
        <v>1</v>
      </c>
    </row>
    <row r="700" spans="1:4">
      <c r="A700" s="105">
        <v>439</v>
      </c>
      <c r="B700" s="106">
        <v>346</v>
      </c>
      <c r="C700" s="107" t="s">
        <v>360</v>
      </c>
      <c r="D700" s="108">
        <v>2</v>
      </c>
    </row>
    <row r="701" spans="1:4">
      <c r="A701" s="105">
        <v>439</v>
      </c>
      <c r="B701" s="106">
        <v>349</v>
      </c>
      <c r="C701" s="107" t="s">
        <v>360</v>
      </c>
      <c r="D701" s="108">
        <v>1</v>
      </c>
    </row>
    <row r="702" spans="1:4">
      <c r="A702" s="105">
        <v>440</v>
      </c>
      <c r="B702" s="106">
        <v>210</v>
      </c>
      <c r="C702" s="107" t="s">
        <v>361</v>
      </c>
      <c r="D702" s="108">
        <v>2</v>
      </c>
    </row>
    <row r="703" spans="1:4">
      <c r="A703" s="105">
        <v>440</v>
      </c>
      <c r="B703" s="106">
        <v>347</v>
      </c>
      <c r="C703" s="107" t="s">
        <v>361</v>
      </c>
      <c r="D703" s="108" t="s">
        <v>457</v>
      </c>
    </row>
    <row r="704" spans="1:4">
      <c r="A704" s="105">
        <v>440</v>
      </c>
      <c r="B704" s="106">
        <v>348</v>
      </c>
      <c r="C704" s="107" t="s">
        <v>361</v>
      </c>
      <c r="D704" s="108" t="s">
        <v>457</v>
      </c>
    </row>
    <row r="705" spans="1:4">
      <c r="A705" s="105">
        <v>441</v>
      </c>
      <c r="B705" s="106">
        <v>206</v>
      </c>
      <c r="C705" s="107" t="s">
        <v>261</v>
      </c>
      <c r="D705" s="108">
        <v>2</v>
      </c>
    </row>
    <row r="706" spans="1:4">
      <c r="A706" s="105">
        <v>441</v>
      </c>
      <c r="B706" s="106">
        <v>350</v>
      </c>
      <c r="C706" s="107" t="s">
        <v>261</v>
      </c>
      <c r="D706" s="108">
        <v>1</v>
      </c>
    </row>
    <row r="707" spans="1:4">
      <c r="A707" s="105">
        <v>441</v>
      </c>
      <c r="B707" s="106">
        <v>351</v>
      </c>
      <c r="C707" s="107" t="s">
        <v>261</v>
      </c>
      <c r="D707" s="108">
        <v>1</v>
      </c>
    </row>
    <row r="708" spans="1:4">
      <c r="A708" s="105">
        <v>441</v>
      </c>
      <c r="B708" s="106">
        <v>352</v>
      </c>
      <c r="C708" s="107" t="s">
        <v>261</v>
      </c>
      <c r="D708" s="108">
        <v>1</v>
      </c>
    </row>
    <row r="709" spans="1:4">
      <c r="A709" s="105">
        <v>442</v>
      </c>
      <c r="B709" s="106">
        <v>356</v>
      </c>
      <c r="C709" s="107" t="s">
        <v>257</v>
      </c>
      <c r="D709" s="108" t="s">
        <v>457</v>
      </c>
    </row>
    <row r="710" spans="1:4">
      <c r="A710" s="105">
        <v>442</v>
      </c>
      <c r="B710" s="106">
        <v>357</v>
      </c>
      <c r="C710" s="107" t="s">
        <v>257</v>
      </c>
      <c r="D710" s="108" t="s">
        <v>457</v>
      </c>
    </row>
    <row r="711" spans="1:4">
      <c r="A711" s="105">
        <v>443</v>
      </c>
      <c r="B711" s="106">
        <v>358</v>
      </c>
      <c r="C711" s="107" t="s">
        <v>299</v>
      </c>
      <c r="D711" s="108">
        <v>1</v>
      </c>
    </row>
    <row r="712" spans="1:4">
      <c r="A712" s="105">
        <v>443</v>
      </c>
      <c r="B712" s="106">
        <v>359</v>
      </c>
      <c r="C712" s="107" t="s">
        <v>299</v>
      </c>
      <c r="D712" s="108" t="s">
        <v>462</v>
      </c>
    </row>
    <row r="713" spans="1:4">
      <c r="A713" s="105">
        <v>444</v>
      </c>
      <c r="B713" s="106">
        <v>208</v>
      </c>
      <c r="C713" s="107" t="s">
        <v>302</v>
      </c>
      <c r="D713" s="108">
        <v>2</v>
      </c>
    </row>
    <row r="714" spans="1:4">
      <c r="A714" s="105">
        <v>444</v>
      </c>
      <c r="B714" s="106">
        <v>358</v>
      </c>
      <c r="C714" s="107" t="s">
        <v>302</v>
      </c>
      <c r="D714" s="108" t="s">
        <v>465</v>
      </c>
    </row>
    <row r="715" spans="1:4">
      <c r="A715" s="105">
        <v>444</v>
      </c>
      <c r="B715" s="106">
        <v>360</v>
      </c>
      <c r="C715" s="107" t="s">
        <v>302</v>
      </c>
      <c r="D715" s="108" t="s">
        <v>465</v>
      </c>
    </row>
    <row r="716" spans="1:4">
      <c r="A716" s="105">
        <v>445</v>
      </c>
      <c r="B716" s="106">
        <v>1406</v>
      </c>
      <c r="C716" s="107" t="s">
        <v>362</v>
      </c>
      <c r="D716" s="108">
        <v>1</v>
      </c>
    </row>
    <row r="717" spans="1:4">
      <c r="A717" s="105">
        <v>445</v>
      </c>
      <c r="B717" s="106">
        <v>1407</v>
      </c>
      <c r="C717" s="107" t="s">
        <v>362</v>
      </c>
      <c r="D717" s="108">
        <v>2</v>
      </c>
    </row>
    <row r="718" spans="1:4">
      <c r="A718" s="105">
        <v>446</v>
      </c>
      <c r="B718" s="106">
        <v>1408</v>
      </c>
      <c r="C718" s="107" t="s">
        <v>362</v>
      </c>
      <c r="D718" s="108">
        <v>1</v>
      </c>
    </row>
    <row r="719" spans="1:4">
      <c r="A719" s="105">
        <v>446</v>
      </c>
      <c r="B719" s="106">
        <v>1409</v>
      </c>
      <c r="C719" s="107" t="s">
        <v>362</v>
      </c>
      <c r="D719" s="108">
        <v>2</v>
      </c>
    </row>
    <row r="720" spans="1:4">
      <c r="A720" s="105">
        <v>447</v>
      </c>
      <c r="B720" s="106">
        <v>206</v>
      </c>
      <c r="C720" s="107" t="s">
        <v>273</v>
      </c>
      <c r="D720" s="108">
        <v>2</v>
      </c>
    </row>
    <row r="721" spans="1:4">
      <c r="A721" s="105">
        <v>448</v>
      </c>
      <c r="B721" s="106">
        <v>1125</v>
      </c>
      <c r="C721" s="107" t="s">
        <v>273</v>
      </c>
      <c r="D721" s="108">
        <v>2</v>
      </c>
    </row>
    <row r="722" spans="1:4">
      <c r="A722" s="105">
        <v>449</v>
      </c>
      <c r="B722" s="106">
        <v>1127</v>
      </c>
      <c r="C722" s="107" t="s">
        <v>273</v>
      </c>
      <c r="D722" s="108">
        <v>2</v>
      </c>
    </row>
    <row r="723" spans="1:4">
      <c r="A723" s="105">
        <v>450</v>
      </c>
      <c r="B723" s="106">
        <v>1129</v>
      </c>
      <c r="C723" s="107" t="s">
        <v>273</v>
      </c>
      <c r="D723" s="108">
        <v>2</v>
      </c>
    </row>
    <row r="724" spans="1:4">
      <c r="A724" s="105">
        <v>451</v>
      </c>
      <c r="B724" s="106">
        <v>1140</v>
      </c>
      <c r="C724" s="107" t="s">
        <v>273</v>
      </c>
      <c r="D724" s="108">
        <v>2</v>
      </c>
    </row>
    <row r="725" spans="1:4">
      <c r="A725" s="105">
        <v>452</v>
      </c>
      <c r="B725" s="106">
        <v>1142</v>
      </c>
      <c r="C725" s="107" t="s">
        <v>273</v>
      </c>
      <c r="D725" s="108">
        <v>2</v>
      </c>
    </row>
    <row r="726" spans="1:4">
      <c r="A726" s="105">
        <v>453</v>
      </c>
      <c r="B726" s="106">
        <v>1144</v>
      </c>
      <c r="C726" s="107" t="s">
        <v>273</v>
      </c>
      <c r="D726" s="108">
        <v>2</v>
      </c>
    </row>
    <row r="727" spans="1:4">
      <c r="A727" s="105">
        <v>454</v>
      </c>
      <c r="B727" s="106">
        <v>1146</v>
      </c>
      <c r="C727" s="107" t="s">
        <v>273</v>
      </c>
      <c r="D727" s="108">
        <v>2</v>
      </c>
    </row>
    <row r="728" spans="1:4">
      <c r="A728" s="105">
        <v>455</v>
      </c>
      <c r="B728" s="106">
        <v>1148</v>
      </c>
      <c r="C728" s="107" t="s">
        <v>273</v>
      </c>
      <c r="D728" s="108">
        <v>2</v>
      </c>
    </row>
    <row r="729" spans="1:4">
      <c r="A729" s="105">
        <v>456</v>
      </c>
      <c r="B729" s="106">
        <v>1150</v>
      </c>
      <c r="C729" s="107" t="s">
        <v>273</v>
      </c>
      <c r="D729" s="108">
        <v>2</v>
      </c>
    </row>
    <row r="730" spans="1:4">
      <c r="A730" s="105">
        <v>459</v>
      </c>
      <c r="B730" s="106">
        <v>1398</v>
      </c>
      <c r="C730" s="107" t="s">
        <v>273</v>
      </c>
      <c r="D730" s="108">
        <v>2</v>
      </c>
    </row>
    <row r="731" spans="1:4">
      <c r="A731" s="105">
        <v>460</v>
      </c>
      <c r="B731" s="106">
        <v>361</v>
      </c>
      <c r="C731" s="107" t="s">
        <v>363</v>
      </c>
      <c r="D731" s="108" t="s">
        <v>219</v>
      </c>
    </row>
    <row r="732" spans="1:4">
      <c r="A732" s="105">
        <v>461</v>
      </c>
      <c r="B732" s="106">
        <v>361</v>
      </c>
      <c r="C732" s="107" t="s">
        <v>363</v>
      </c>
      <c r="D732" s="108" t="s">
        <v>219</v>
      </c>
    </row>
    <row r="733" spans="1:4">
      <c r="A733" s="105">
        <v>462</v>
      </c>
      <c r="B733" s="106">
        <v>362</v>
      </c>
      <c r="C733" s="107" t="s">
        <v>364</v>
      </c>
      <c r="D733" s="108" t="s">
        <v>219</v>
      </c>
    </row>
    <row r="734" spans="1:4">
      <c r="A734" s="105">
        <v>463</v>
      </c>
      <c r="B734" s="106">
        <v>363</v>
      </c>
      <c r="C734" s="107" t="s">
        <v>365</v>
      </c>
      <c r="D734" s="108" t="s">
        <v>219</v>
      </c>
    </row>
    <row r="735" spans="1:4">
      <c r="A735" s="105">
        <v>464</v>
      </c>
      <c r="B735" s="106">
        <v>364</v>
      </c>
      <c r="C735" s="107" t="s">
        <v>366</v>
      </c>
      <c r="D735" s="108">
        <v>1</v>
      </c>
    </row>
    <row r="736" spans="1:4">
      <c r="A736" s="105">
        <v>464</v>
      </c>
      <c r="B736" s="106">
        <v>365</v>
      </c>
      <c r="C736" s="107" t="s">
        <v>366</v>
      </c>
      <c r="D736" s="108">
        <v>1</v>
      </c>
    </row>
    <row r="737" spans="1:4">
      <c r="A737" s="105">
        <v>465</v>
      </c>
      <c r="B737" s="106">
        <v>1410</v>
      </c>
      <c r="C737" s="107" t="s">
        <v>367</v>
      </c>
      <c r="D737" s="108">
        <v>1</v>
      </c>
    </row>
    <row r="738" spans="1:4">
      <c r="A738" s="105">
        <v>465</v>
      </c>
      <c r="B738" s="106">
        <v>1411</v>
      </c>
      <c r="C738" s="107" t="s">
        <v>367</v>
      </c>
      <c r="D738" s="108">
        <v>1</v>
      </c>
    </row>
    <row r="739" spans="1:4">
      <c r="A739" s="105">
        <v>466</v>
      </c>
      <c r="B739" s="106">
        <v>366</v>
      </c>
      <c r="C739" s="107" t="s">
        <v>368</v>
      </c>
      <c r="D739" s="108" t="s">
        <v>457</v>
      </c>
    </row>
    <row r="740" spans="1:4">
      <c r="A740" s="105">
        <v>467</v>
      </c>
      <c r="B740" s="106">
        <v>367</v>
      </c>
      <c r="C740" s="107" t="s">
        <v>368</v>
      </c>
      <c r="D740" s="108" t="s">
        <v>457</v>
      </c>
    </row>
    <row r="741" spans="1:4">
      <c r="A741" s="105">
        <v>468</v>
      </c>
      <c r="B741" s="106">
        <v>368</v>
      </c>
      <c r="C741" s="107" t="s">
        <v>368</v>
      </c>
      <c r="D741" s="108" t="s">
        <v>457</v>
      </c>
    </row>
    <row r="742" spans="1:4">
      <c r="A742" s="105">
        <v>469</v>
      </c>
      <c r="B742" s="106">
        <v>369</v>
      </c>
      <c r="C742" s="107" t="s">
        <v>368</v>
      </c>
      <c r="D742" s="108" t="s">
        <v>457</v>
      </c>
    </row>
    <row r="743" spans="1:4">
      <c r="A743" s="105">
        <v>470</v>
      </c>
      <c r="B743" s="106">
        <v>370</v>
      </c>
      <c r="C743" s="107" t="s">
        <v>368</v>
      </c>
      <c r="D743" s="108" t="s">
        <v>457</v>
      </c>
    </row>
    <row r="744" spans="1:4">
      <c r="A744" s="105">
        <v>473</v>
      </c>
      <c r="B744" s="106">
        <v>1412</v>
      </c>
      <c r="C744" s="107" t="s">
        <v>369</v>
      </c>
      <c r="D744" s="108">
        <v>1</v>
      </c>
    </row>
    <row r="745" spans="1:4">
      <c r="A745" s="105">
        <v>473</v>
      </c>
      <c r="B745" s="106">
        <v>1413</v>
      </c>
      <c r="C745" s="107" t="s">
        <v>369</v>
      </c>
      <c r="D745" s="108">
        <v>2</v>
      </c>
    </row>
    <row r="746" spans="1:4">
      <c r="A746" s="105">
        <v>474</v>
      </c>
      <c r="B746" s="106">
        <v>1414</v>
      </c>
      <c r="C746" s="107" t="s">
        <v>370</v>
      </c>
      <c r="D746" s="108" t="s">
        <v>219</v>
      </c>
    </row>
    <row r="747" spans="1:4">
      <c r="A747" s="105">
        <v>475</v>
      </c>
      <c r="B747" s="106">
        <v>1415</v>
      </c>
      <c r="C747" s="107" t="s">
        <v>371</v>
      </c>
      <c r="D747" s="108">
        <v>1</v>
      </c>
    </row>
    <row r="748" spans="1:4">
      <c r="A748" s="105">
        <v>475</v>
      </c>
      <c r="B748" s="106">
        <v>1416</v>
      </c>
      <c r="C748" s="107" t="s">
        <v>371</v>
      </c>
      <c r="D748" s="108">
        <v>2</v>
      </c>
    </row>
    <row r="749" spans="1:4">
      <c r="A749" s="105">
        <v>476</v>
      </c>
      <c r="B749" s="106">
        <v>1417</v>
      </c>
      <c r="C749" s="107" t="s">
        <v>372</v>
      </c>
      <c r="D749" s="108" t="s">
        <v>219</v>
      </c>
    </row>
    <row r="750" spans="1:4">
      <c r="A750" s="105">
        <v>477</v>
      </c>
      <c r="B750" s="106">
        <v>1418</v>
      </c>
      <c r="C750" s="107" t="s">
        <v>372</v>
      </c>
      <c r="D750" s="108" t="s">
        <v>219</v>
      </c>
    </row>
    <row r="751" spans="1:4">
      <c r="A751" s="105">
        <v>478</v>
      </c>
      <c r="B751" s="106">
        <v>1419</v>
      </c>
      <c r="C751" s="107" t="s">
        <v>302</v>
      </c>
      <c r="D751" s="108">
        <v>1</v>
      </c>
    </row>
    <row r="752" spans="1:4">
      <c r="A752" s="105">
        <v>478</v>
      </c>
      <c r="B752" s="106">
        <v>1420</v>
      </c>
      <c r="C752" s="107" t="s">
        <v>302</v>
      </c>
      <c r="D752" s="108">
        <v>1</v>
      </c>
    </row>
    <row r="753" spans="1:4">
      <c r="A753" s="105">
        <v>478</v>
      </c>
      <c r="B753" s="106">
        <v>1421</v>
      </c>
      <c r="C753" s="107" t="s">
        <v>302</v>
      </c>
      <c r="D753" s="108">
        <v>2</v>
      </c>
    </row>
    <row r="754" spans="1:4">
      <c r="A754" s="105">
        <v>479</v>
      </c>
      <c r="B754" s="106">
        <v>1424</v>
      </c>
      <c r="C754" s="107" t="s">
        <v>360</v>
      </c>
      <c r="D754" s="108">
        <v>2</v>
      </c>
    </row>
    <row r="755" spans="1:4">
      <c r="A755" s="105">
        <v>479</v>
      </c>
      <c r="B755" s="106">
        <v>1425</v>
      </c>
      <c r="C755" s="107" t="s">
        <v>360</v>
      </c>
      <c r="D755" s="108">
        <v>1</v>
      </c>
    </row>
    <row r="756" spans="1:4">
      <c r="A756" s="105">
        <v>480</v>
      </c>
      <c r="B756" s="106">
        <v>1426</v>
      </c>
      <c r="C756" s="107" t="s">
        <v>360</v>
      </c>
      <c r="D756" s="108">
        <v>2</v>
      </c>
    </row>
    <row r="757" spans="1:4">
      <c r="A757" s="105">
        <v>480</v>
      </c>
      <c r="B757" s="106">
        <v>1427</v>
      </c>
      <c r="C757" s="107" t="s">
        <v>360</v>
      </c>
      <c r="D757" s="108">
        <v>1</v>
      </c>
    </row>
    <row r="758" spans="1:4">
      <c r="A758" s="105">
        <v>481</v>
      </c>
      <c r="B758" s="106">
        <v>1428</v>
      </c>
      <c r="C758" s="107" t="s">
        <v>360</v>
      </c>
      <c r="D758" s="108">
        <v>2</v>
      </c>
    </row>
    <row r="759" spans="1:4">
      <c r="A759" s="105">
        <v>481</v>
      </c>
      <c r="B759" s="106">
        <v>1429</v>
      </c>
      <c r="C759" s="107" t="s">
        <v>360</v>
      </c>
      <c r="D759" s="108">
        <v>1</v>
      </c>
    </row>
    <row r="760" spans="1:4">
      <c r="A760" s="105">
        <v>482</v>
      </c>
      <c r="B760" s="106">
        <v>378</v>
      </c>
      <c r="C760" s="107" t="s">
        <v>373</v>
      </c>
      <c r="D760" s="108" t="s">
        <v>374</v>
      </c>
    </row>
    <row r="761" spans="1:4">
      <c r="A761" s="105">
        <v>483</v>
      </c>
      <c r="B761" s="106">
        <v>379</v>
      </c>
      <c r="C761" s="107" t="s">
        <v>375</v>
      </c>
      <c r="D761" s="108" t="s">
        <v>374</v>
      </c>
    </row>
    <row r="762" spans="1:4">
      <c r="A762" s="105">
        <v>484</v>
      </c>
      <c r="B762" s="106">
        <v>380</v>
      </c>
      <c r="C762" s="107" t="s">
        <v>376</v>
      </c>
      <c r="D762" s="108" t="s">
        <v>374</v>
      </c>
    </row>
    <row r="763" spans="1:4">
      <c r="A763" s="105">
        <v>485</v>
      </c>
      <c r="B763" s="106">
        <v>381</v>
      </c>
      <c r="C763" s="107" t="s">
        <v>377</v>
      </c>
      <c r="D763" s="108" t="s">
        <v>374</v>
      </c>
    </row>
    <row r="764" spans="1:4">
      <c r="A764" s="105">
        <v>486</v>
      </c>
      <c r="B764" s="106">
        <v>382</v>
      </c>
      <c r="C764" s="107" t="s">
        <v>378</v>
      </c>
      <c r="D764" s="108" t="s">
        <v>374</v>
      </c>
    </row>
    <row r="765" spans="1:4">
      <c r="A765" s="105">
        <v>487</v>
      </c>
      <c r="B765" s="106">
        <v>383</v>
      </c>
      <c r="C765" s="107" t="s">
        <v>379</v>
      </c>
      <c r="D765" s="108" t="s">
        <v>374</v>
      </c>
    </row>
    <row r="766" spans="1:4">
      <c r="A766" s="105">
        <v>488</v>
      </c>
      <c r="B766" s="106">
        <v>384</v>
      </c>
      <c r="C766" s="107" t="s">
        <v>380</v>
      </c>
      <c r="D766" s="108" t="s">
        <v>374</v>
      </c>
    </row>
    <row r="767" spans="1:4">
      <c r="A767" s="105">
        <v>489</v>
      </c>
      <c r="B767" s="106">
        <v>385</v>
      </c>
      <c r="C767" s="107" t="s">
        <v>381</v>
      </c>
      <c r="D767" s="108" t="s">
        <v>374</v>
      </c>
    </row>
    <row r="768" spans="1:4">
      <c r="A768" s="105">
        <v>490</v>
      </c>
      <c r="B768" s="106">
        <v>386</v>
      </c>
      <c r="C768" s="107" t="s">
        <v>382</v>
      </c>
      <c r="D768" s="108" t="s">
        <v>374</v>
      </c>
    </row>
    <row r="769" spans="1:4">
      <c r="A769" s="105">
        <v>491</v>
      </c>
      <c r="B769" s="106">
        <v>387</v>
      </c>
      <c r="C769" s="107" t="s">
        <v>383</v>
      </c>
      <c r="D769" s="108" t="s">
        <v>374</v>
      </c>
    </row>
    <row r="770" spans="1:4">
      <c r="A770" s="105">
        <v>492</v>
      </c>
      <c r="B770" s="106">
        <v>388</v>
      </c>
      <c r="C770" s="107" t="s">
        <v>384</v>
      </c>
      <c r="D770" s="108" t="s">
        <v>374</v>
      </c>
    </row>
    <row r="771" spans="1:4">
      <c r="A771" s="105">
        <v>493</v>
      </c>
      <c r="B771" s="106">
        <v>389</v>
      </c>
      <c r="C771" s="107" t="s">
        <v>385</v>
      </c>
      <c r="D771" s="108" t="s">
        <v>374</v>
      </c>
    </row>
    <row r="772" spans="1:4">
      <c r="A772" s="105">
        <v>494</v>
      </c>
      <c r="B772" s="106">
        <v>390</v>
      </c>
      <c r="C772" s="107" t="s">
        <v>386</v>
      </c>
      <c r="D772" s="108" t="s">
        <v>374</v>
      </c>
    </row>
    <row r="773" spans="1:4">
      <c r="A773" s="105">
        <v>495</v>
      </c>
      <c r="B773" s="106">
        <v>391</v>
      </c>
      <c r="C773" s="107" t="s">
        <v>387</v>
      </c>
      <c r="D773" s="108" t="s">
        <v>374</v>
      </c>
    </row>
    <row r="774" spans="1:4">
      <c r="A774" s="105">
        <v>496</v>
      </c>
      <c r="B774" s="106">
        <v>392</v>
      </c>
      <c r="C774" s="107" t="s">
        <v>388</v>
      </c>
      <c r="D774" s="108" t="s">
        <v>374</v>
      </c>
    </row>
    <row r="775" spans="1:4">
      <c r="A775" s="105">
        <v>497</v>
      </c>
      <c r="B775" s="106">
        <v>393</v>
      </c>
      <c r="C775" s="107" t="s">
        <v>389</v>
      </c>
      <c r="D775" s="108" t="s">
        <v>374</v>
      </c>
    </row>
    <row r="776" spans="1:4">
      <c r="A776" s="105">
        <v>498</v>
      </c>
      <c r="B776" s="106">
        <v>394</v>
      </c>
      <c r="C776" s="107" t="s">
        <v>390</v>
      </c>
      <c r="D776" s="108" t="s">
        <v>374</v>
      </c>
    </row>
    <row r="777" spans="1:4">
      <c r="A777" s="105">
        <v>701</v>
      </c>
      <c r="B777" s="106">
        <v>343</v>
      </c>
      <c r="C777" s="107" t="s">
        <v>391</v>
      </c>
      <c r="D777" s="108" t="s">
        <v>219</v>
      </c>
    </row>
    <row r="778" spans="1:4">
      <c r="A778" s="105">
        <v>702</v>
      </c>
      <c r="B778" s="106">
        <v>344</v>
      </c>
      <c r="C778" s="107" t="s">
        <v>391</v>
      </c>
      <c r="D778" s="108" t="s">
        <v>219</v>
      </c>
    </row>
    <row r="779" spans="1:4">
      <c r="A779" s="105">
        <v>703</v>
      </c>
      <c r="B779" s="106">
        <v>317</v>
      </c>
      <c r="C779" s="107" t="s">
        <v>325</v>
      </c>
      <c r="D779" s="108" t="s">
        <v>219</v>
      </c>
    </row>
    <row r="780" spans="1:4">
      <c r="A780" s="105">
        <v>704</v>
      </c>
      <c r="B780" s="106">
        <v>318</v>
      </c>
      <c r="C780" s="107" t="s">
        <v>325</v>
      </c>
      <c r="D780" s="108" t="s">
        <v>219</v>
      </c>
    </row>
    <row r="781" spans="1:4">
      <c r="A781" s="105">
        <v>705</v>
      </c>
      <c r="B781" s="106">
        <v>319</v>
      </c>
      <c r="C781" s="107" t="s">
        <v>325</v>
      </c>
      <c r="D781" s="108" t="s">
        <v>219</v>
      </c>
    </row>
    <row r="782" spans="1:4">
      <c r="A782" s="105">
        <v>706</v>
      </c>
      <c r="B782" s="106">
        <v>320</v>
      </c>
      <c r="C782" s="107" t="s">
        <v>325</v>
      </c>
      <c r="D782" s="108" t="s">
        <v>219</v>
      </c>
    </row>
    <row r="783" spans="1:4">
      <c r="A783" s="105">
        <v>707</v>
      </c>
      <c r="B783" s="106">
        <v>321</v>
      </c>
      <c r="C783" s="107" t="s">
        <v>325</v>
      </c>
      <c r="D783" s="108" t="s">
        <v>219</v>
      </c>
    </row>
    <row r="784" spans="1:4">
      <c r="A784" s="105">
        <v>708</v>
      </c>
      <c r="B784" s="106">
        <v>322</v>
      </c>
      <c r="C784" s="107" t="s">
        <v>325</v>
      </c>
      <c r="D784" s="108" t="s">
        <v>219</v>
      </c>
    </row>
    <row r="785" spans="1:4">
      <c r="A785" s="105">
        <v>709</v>
      </c>
      <c r="B785" s="106">
        <v>323</v>
      </c>
      <c r="C785" s="107" t="s">
        <v>325</v>
      </c>
      <c r="D785" s="108" t="s">
        <v>219</v>
      </c>
    </row>
    <row r="786" spans="1:4">
      <c r="A786" s="105">
        <v>710</v>
      </c>
      <c r="B786" s="106">
        <v>324</v>
      </c>
      <c r="C786" s="107" t="s">
        <v>325</v>
      </c>
      <c r="D786" s="108" t="s">
        <v>219</v>
      </c>
    </row>
    <row r="787" spans="1:4">
      <c r="A787" s="105">
        <v>711</v>
      </c>
      <c r="B787" s="106">
        <v>325</v>
      </c>
      <c r="C787" s="107" t="s">
        <v>325</v>
      </c>
      <c r="D787" s="108" t="s">
        <v>219</v>
      </c>
    </row>
    <row r="788" spans="1:4">
      <c r="A788" s="105">
        <v>712</v>
      </c>
      <c r="B788" s="106">
        <v>326</v>
      </c>
      <c r="C788" s="107" t="s">
        <v>392</v>
      </c>
      <c r="D788" s="108" t="s">
        <v>219</v>
      </c>
    </row>
    <row r="789" spans="1:4">
      <c r="A789" s="105">
        <v>713</v>
      </c>
      <c r="B789" s="106">
        <v>328</v>
      </c>
      <c r="C789" s="107" t="s">
        <v>392</v>
      </c>
      <c r="D789" s="108" t="s">
        <v>219</v>
      </c>
    </row>
    <row r="790" spans="1:4">
      <c r="A790" s="105">
        <v>714</v>
      </c>
      <c r="B790" s="106">
        <v>329</v>
      </c>
      <c r="C790" s="107" t="s">
        <v>392</v>
      </c>
      <c r="D790" s="108" t="s">
        <v>219</v>
      </c>
    </row>
    <row r="791" spans="1:4">
      <c r="A791" s="105">
        <v>715</v>
      </c>
      <c r="B791" s="106">
        <v>330</v>
      </c>
      <c r="C791" s="107" t="s">
        <v>392</v>
      </c>
      <c r="D791" s="108" t="s">
        <v>219</v>
      </c>
    </row>
    <row r="792" spans="1:4">
      <c r="A792" s="105">
        <v>716</v>
      </c>
      <c r="B792" s="106">
        <v>339</v>
      </c>
      <c r="C792" s="107" t="s">
        <v>393</v>
      </c>
      <c r="D792" s="108" t="s">
        <v>219</v>
      </c>
    </row>
    <row r="793" spans="1:4">
      <c r="A793" s="105">
        <v>717</v>
      </c>
      <c r="B793" s="106">
        <v>340</v>
      </c>
      <c r="C793" s="107" t="s">
        <v>393</v>
      </c>
      <c r="D793" s="108" t="s">
        <v>219</v>
      </c>
    </row>
    <row r="794" spans="1:4">
      <c r="A794" s="105">
        <v>718</v>
      </c>
      <c r="B794" s="106">
        <v>341</v>
      </c>
      <c r="C794" s="107" t="s">
        <v>394</v>
      </c>
      <c r="D794" s="108" t="s">
        <v>219</v>
      </c>
    </row>
    <row r="795" spans="1:4">
      <c r="A795" s="105">
        <v>719</v>
      </c>
      <c r="B795" s="106">
        <v>342</v>
      </c>
      <c r="C795" s="107" t="s">
        <v>394</v>
      </c>
      <c r="D795" s="108" t="s">
        <v>219</v>
      </c>
    </row>
    <row r="796" spans="1:4">
      <c r="A796" s="105">
        <v>720</v>
      </c>
      <c r="B796" s="106">
        <v>331</v>
      </c>
      <c r="C796" s="107" t="s">
        <v>258</v>
      </c>
      <c r="D796" s="108">
        <v>1</v>
      </c>
    </row>
    <row r="797" spans="1:4">
      <c r="A797" s="105">
        <v>720</v>
      </c>
      <c r="B797" s="106">
        <v>332</v>
      </c>
      <c r="C797" s="107" t="s">
        <v>258</v>
      </c>
      <c r="D797" s="108">
        <v>1</v>
      </c>
    </row>
    <row r="798" spans="1:4">
      <c r="A798" s="105">
        <v>720</v>
      </c>
      <c r="B798" s="106">
        <v>333</v>
      </c>
      <c r="C798" s="107" t="s">
        <v>258</v>
      </c>
      <c r="D798" s="108">
        <v>2</v>
      </c>
    </row>
    <row r="799" spans="1:4">
      <c r="A799" s="105">
        <v>721</v>
      </c>
      <c r="B799" s="106">
        <v>327</v>
      </c>
      <c r="C799" s="107" t="s">
        <v>395</v>
      </c>
      <c r="D799" s="108">
        <v>2</v>
      </c>
    </row>
    <row r="800" spans="1:4">
      <c r="A800" s="105">
        <v>721</v>
      </c>
      <c r="B800" s="106">
        <v>336</v>
      </c>
      <c r="C800" s="107" t="s">
        <v>395</v>
      </c>
      <c r="D800" s="108">
        <v>1</v>
      </c>
    </row>
    <row r="801" spans="1:4">
      <c r="A801" s="105">
        <v>722</v>
      </c>
      <c r="B801" s="106">
        <v>13067</v>
      </c>
      <c r="C801" s="107" t="s">
        <v>395</v>
      </c>
      <c r="D801" s="108">
        <v>2</v>
      </c>
    </row>
    <row r="802" spans="1:4">
      <c r="A802" s="105">
        <v>722</v>
      </c>
      <c r="B802" s="106">
        <v>13068</v>
      </c>
      <c r="C802" s="107" t="s">
        <v>395</v>
      </c>
      <c r="D802" s="108">
        <v>1</v>
      </c>
    </row>
    <row r="803" spans="1:4">
      <c r="A803" s="105">
        <v>723</v>
      </c>
      <c r="B803" s="106">
        <v>13070</v>
      </c>
      <c r="C803" s="107" t="s">
        <v>395</v>
      </c>
      <c r="D803" s="108">
        <v>2</v>
      </c>
    </row>
    <row r="804" spans="1:4">
      <c r="A804" s="105">
        <v>723</v>
      </c>
      <c r="B804" s="106">
        <v>13071</v>
      </c>
      <c r="C804" s="107" t="s">
        <v>395</v>
      </c>
      <c r="D804" s="108">
        <v>1</v>
      </c>
    </row>
    <row r="805" spans="1:4">
      <c r="A805" s="105">
        <v>724</v>
      </c>
      <c r="B805" s="106">
        <v>13073</v>
      </c>
      <c r="C805" s="107" t="s">
        <v>395</v>
      </c>
      <c r="D805" s="108">
        <v>2</v>
      </c>
    </row>
    <row r="806" spans="1:4">
      <c r="A806" s="105">
        <v>724</v>
      </c>
      <c r="B806" s="106">
        <v>13074</v>
      </c>
      <c r="C806" s="107" t="s">
        <v>395</v>
      </c>
      <c r="D806" s="108">
        <v>1</v>
      </c>
    </row>
    <row r="807" spans="1:4">
      <c r="A807" s="105">
        <v>725</v>
      </c>
      <c r="B807" s="106">
        <v>13076</v>
      </c>
      <c r="C807" s="107" t="s">
        <v>395</v>
      </c>
      <c r="D807" s="108">
        <v>2</v>
      </c>
    </row>
    <row r="808" spans="1:4">
      <c r="A808" s="105">
        <v>725</v>
      </c>
      <c r="B808" s="106">
        <v>13077</v>
      </c>
      <c r="C808" s="107" t="s">
        <v>395</v>
      </c>
      <c r="D808" s="108">
        <v>1</v>
      </c>
    </row>
    <row r="809" spans="1:4">
      <c r="A809" s="105">
        <v>726</v>
      </c>
      <c r="B809" s="106">
        <v>13079</v>
      </c>
      <c r="C809" s="107" t="s">
        <v>395</v>
      </c>
      <c r="D809" s="108">
        <v>2</v>
      </c>
    </row>
    <row r="810" spans="1:4">
      <c r="A810" s="105">
        <v>726</v>
      </c>
      <c r="B810" s="106">
        <v>13080</v>
      </c>
      <c r="C810" s="107" t="s">
        <v>395</v>
      </c>
      <c r="D810" s="108">
        <v>1</v>
      </c>
    </row>
    <row r="811" spans="1:4">
      <c r="A811" s="105">
        <v>727</v>
      </c>
      <c r="B811" s="106">
        <v>13032</v>
      </c>
      <c r="C811" s="107" t="s">
        <v>395</v>
      </c>
      <c r="D811" s="108">
        <v>2</v>
      </c>
    </row>
    <row r="812" spans="1:4">
      <c r="A812" s="105">
        <v>727</v>
      </c>
      <c r="B812" s="106">
        <v>13033</v>
      </c>
      <c r="C812" s="107" t="s">
        <v>395</v>
      </c>
      <c r="D812" s="108">
        <v>1</v>
      </c>
    </row>
    <row r="813" spans="1:4">
      <c r="A813" s="105">
        <v>728</v>
      </c>
      <c r="B813" s="106">
        <v>13034</v>
      </c>
      <c r="C813" s="107" t="s">
        <v>396</v>
      </c>
      <c r="D813" s="108">
        <v>2</v>
      </c>
    </row>
    <row r="814" spans="1:4">
      <c r="A814" s="105">
        <v>729</v>
      </c>
      <c r="B814" s="106">
        <v>13035</v>
      </c>
      <c r="C814" s="107" t="s">
        <v>395</v>
      </c>
      <c r="D814" s="108">
        <v>2</v>
      </c>
    </row>
    <row r="815" spans="1:4">
      <c r="A815" s="105">
        <v>729</v>
      </c>
      <c r="B815" s="106">
        <v>13036</v>
      </c>
      <c r="C815" s="107" t="s">
        <v>395</v>
      </c>
      <c r="D815" s="108">
        <v>1</v>
      </c>
    </row>
    <row r="816" spans="1:4">
      <c r="A816" s="105">
        <v>730</v>
      </c>
      <c r="B816" s="106">
        <v>13037</v>
      </c>
      <c r="C816" s="107" t="s">
        <v>396</v>
      </c>
      <c r="D816" s="108">
        <v>2</v>
      </c>
    </row>
    <row r="817" spans="1:4">
      <c r="A817" s="105">
        <v>731</v>
      </c>
      <c r="B817" s="106">
        <v>13038</v>
      </c>
      <c r="C817" s="107" t="s">
        <v>395</v>
      </c>
      <c r="D817" s="108">
        <v>2</v>
      </c>
    </row>
    <row r="818" spans="1:4">
      <c r="A818" s="105">
        <v>731</v>
      </c>
      <c r="B818" s="106">
        <v>13039</v>
      </c>
      <c r="C818" s="107" t="s">
        <v>395</v>
      </c>
      <c r="D818" s="108">
        <v>1</v>
      </c>
    </row>
    <row r="819" spans="1:4">
      <c r="A819" s="105">
        <v>732</v>
      </c>
      <c r="B819" s="106">
        <v>13040</v>
      </c>
      <c r="C819" s="107" t="s">
        <v>396</v>
      </c>
      <c r="D819" s="108">
        <v>2</v>
      </c>
    </row>
    <row r="820" spans="1:4">
      <c r="A820" s="105">
        <v>733</v>
      </c>
      <c r="B820" s="106">
        <v>13041</v>
      </c>
      <c r="C820" s="107" t="s">
        <v>395</v>
      </c>
      <c r="D820" s="108">
        <v>2</v>
      </c>
    </row>
    <row r="821" spans="1:4">
      <c r="A821" s="105">
        <v>733</v>
      </c>
      <c r="B821" s="106">
        <v>13042</v>
      </c>
      <c r="C821" s="107" t="s">
        <v>395</v>
      </c>
      <c r="D821" s="108">
        <v>1</v>
      </c>
    </row>
    <row r="822" spans="1:4">
      <c r="A822" s="105">
        <v>734</v>
      </c>
      <c r="B822" s="106">
        <v>13043</v>
      </c>
      <c r="C822" s="107" t="s">
        <v>396</v>
      </c>
      <c r="D822" s="108">
        <v>2</v>
      </c>
    </row>
    <row r="823" spans="1:4">
      <c r="A823" s="105">
        <v>735</v>
      </c>
      <c r="B823" s="106">
        <v>13044</v>
      </c>
      <c r="C823" s="107" t="s">
        <v>395</v>
      </c>
      <c r="D823" s="108">
        <v>2</v>
      </c>
    </row>
    <row r="824" spans="1:4">
      <c r="A824" s="105">
        <v>735</v>
      </c>
      <c r="B824" s="106">
        <v>13045</v>
      </c>
      <c r="C824" s="107" t="s">
        <v>395</v>
      </c>
      <c r="D824" s="108">
        <v>1</v>
      </c>
    </row>
    <row r="825" spans="1:4">
      <c r="A825" s="105">
        <v>736</v>
      </c>
      <c r="B825" s="106">
        <v>13046</v>
      </c>
      <c r="C825" s="107" t="s">
        <v>396</v>
      </c>
      <c r="D825" s="108">
        <v>2</v>
      </c>
    </row>
    <row r="826" spans="1:4">
      <c r="A826" s="105">
        <v>737</v>
      </c>
      <c r="B826" s="106">
        <v>13047</v>
      </c>
      <c r="C826" s="107" t="s">
        <v>395</v>
      </c>
      <c r="D826" s="108">
        <v>2</v>
      </c>
    </row>
    <row r="827" spans="1:4">
      <c r="A827" s="105">
        <v>737</v>
      </c>
      <c r="B827" s="106">
        <v>13048</v>
      </c>
      <c r="C827" s="107" t="s">
        <v>395</v>
      </c>
      <c r="D827" s="108">
        <v>1</v>
      </c>
    </row>
    <row r="828" spans="1:4">
      <c r="A828" s="105">
        <v>738</v>
      </c>
      <c r="B828" s="106">
        <v>13049</v>
      </c>
      <c r="C828" s="107" t="s">
        <v>396</v>
      </c>
      <c r="D828" s="108">
        <v>2</v>
      </c>
    </row>
    <row r="829" spans="1:4">
      <c r="A829" s="105">
        <v>739</v>
      </c>
      <c r="B829" s="106">
        <v>13050</v>
      </c>
      <c r="C829" s="107" t="s">
        <v>395</v>
      </c>
      <c r="D829" s="108">
        <v>2</v>
      </c>
    </row>
    <row r="830" spans="1:4">
      <c r="A830" s="105">
        <v>739</v>
      </c>
      <c r="B830" s="106">
        <v>13051</v>
      </c>
      <c r="C830" s="107" t="s">
        <v>395</v>
      </c>
      <c r="D830" s="108">
        <v>1</v>
      </c>
    </row>
    <row r="831" spans="1:4">
      <c r="A831" s="105">
        <v>740</v>
      </c>
      <c r="B831" s="106">
        <v>13052</v>
      </c>
      <c r="C831" s="107" t="s">
        <v>396</v>
      </c>
      <c r="D831" s="108">
        <v>2</v>
      </c>
    </row>
    <row r="832" spans="1:4">
      <c r="A832" s="105">
        <v>741</v>
      </c>
      <c r="B832" s="106">
        <v>13053</v>
      </c>
      <c r="C832" s="107" t="s">
        <v>395</v>
      </c>
      <c r="D832" s="108">
        <v>2</v>
      </c>
    </row>
    <row r="833" spans="1:4">
      <c r="A833" s="105">
        <v>741</v>
      </c>
      <c r="B833" s="106">
        <v>13054</v>
      </c>
      <c r="C833" s="107" t="s">
        <v>395</v>
      </c>
      <c r="D833" s="108">
        <v>1</v>
      </c>
    </row>
    <row r="834" spans="1:4">
      <c r="A834" s="105">
        <v>742</v>
      </c>
      <c r="B834" s="106">
        <v>13055</v>
      </c>
      <c r="C834" s="107" t="s">
        <v>396</v>
      </c>
      <c r="D834" s="108">
        <v>2</v>
      </c>
    </row>
    <row r="835" spans="1:4">
      <c r="A835" s="105">
        <v>743</v>
      </c>
      <c r="B835" s="106">
        <v>13056</v>
      </c>
      <c r="C835" s="107" t="s">
        <v>395</v>
      </c>
      <c r="D835" s="108">
        <v>2</v>
      </c>
    </row>
    <row r="836" spans="1:4">
      <c r="A836" s="105">
        <v>743</v>
      </c>
      <c r="B836" s="106">
        <v>13057</v>
      </c>
      <c r="C836" s="107" t="s">
        <v>395</v>
      </c>
      <c r="D836" s="108">
        <v>1</v>
      </c>
    </row>
    <row r="837" spans="1:4">
      <c r="A837" s="105">
        <v>744</v>
      </c>
      <c r="B837" s="106">
        <v>13058</v>
      </c>
      <c r="C837" s="107" t="s">
        <v>396</v>
      </c>
      <c r="D837" s="108">
        <v>2</v>
      </c>
    </row>
    <row r="838" spans="1:4">
      <c r="A838" s="105">
        <v>745</v>
      </c>
      <c r="B838" s="106">
        <v>13059</v>
      </c>
      <c r="C838" s="107" t="s">
        <v>395</v>
      </c>
      <c r="D838" s="108">
        <v>2</v>
      </c>
    </row>
    <row r="839" spans="1:4">
      <c r="A839" s="105">
        <v>745</v>
      </c>
      <c r="B839" s="106">
        <v>13060</v>
      </c>
      <c r="C839" s="107" t="s">
        <v>395</v>
      </c>
      <c r="D839" s="108">
        <v>1</v>
      </c>
    </row>
    <row r="840" spans="1:4">
      <c r="A840" s="105">
        <v>746</v>
      </c>
      <c r="B840" s="106">
        <v>13061</v>
      </c>
      <c r="C840" s="107" t="s">
        <v>396</v>
      </c>
      <c r="D840" s="108">
        <v>2</v>
      </c>
    </row>
    <row r="841" spans="1:4">
      <c r="A841" s="105">
        <v>747</v>
      </c>
      <c r="B841" s="106">
        <v>13062</v>
      </c>
      <c r="C841" s="107" t="s">
        <v>395</v>
      </c>
      <c r="D841" s="108">
        <v>2</v>
      </c>
    </row>
    <row r="842" spans="1:4">
      <c r="A842" s="105">
        <v>747</v>
      </c>
      <c r="B842" s="106">
        <v>13063</v>
      </c>
      <c r="C842" s="107" t="s">
        <v>395</v>
      </c>
      <c r="D842" s="108">
        <v>1</v>
      </c>
    </row>
    <row r="843" spans="1:4">
      <c r="A843" s="105">
        <v>748</v>
      </c>
      <c r="B843" s="106">
        <v>13064</v>
      </c>
      <c r="C843" s="107" t="s">
        <v>395</v>
      </c>
      <c r="D843" s="108">
        <v>2</v>
      </c>
    </row>
    <row r="844" spans="1:4">
      <c r="A844" s="105">
        <v>748</v>
      </c>
      <c r="B844" s="106">
        <v>13065</v>
      </c>
      <c r="C844" s="107" t="s">
        <v>395</v>
      </c>
      <c r="D844" s="108">
        <v>1</v>
      </c>
    </row>
    <row r="845" spans="1:4">
      <c r="A845" s="105">
        <v>749</v>
      </c>
      <c r="B845" s="106">
        <v>13066</v>
      </c>
      <c r="C845" s="107" t="s">
        <v>396</v>
      </c>
      <c r="D845" s="108">
        <v>2</v>
      </c>
    </row>
    <row r="846" spans="1:4">
      <c r="A846" s="105">
        <v>752</v>
      </c>
      <c r="B846" s="106">
        <v>13011</v>
      </c>
      <c r="C846" s="107" t="s">
        <v>395</v>
      </c>
      <c r="D846" s="108">
        <v>2</v>
      </c>
    </row>
    <row r="847" spans="1:4">
      <c r="A847" s="105">
        <v>752</v>
      </c>
      <c r="B847" s="106">
        <v>13012</v>
      </c>
      <c r="C847" s="107" t="s">
        <v>395</v>
      </c>
      <c r="D847" s="108">
        <v>1</v>
      </c>
    </row>
    <row r="848" spans="1:4">
      <c r="A848" s="105">
        <v>753</v>
      </c>
      <c r="B848" s="106">
        <v>13013</v>
      </c>
      <c r="C848" s="107" t="s">
        <v>397</v>
      </c>
      <c r="D848" s="108">
        <v>2</v>
      </c>
    </row>
    <row r="849" spans="1:4">
      <c r="A849" s="105">
        <v>754</v>
      </c>
      <c r="B849" s="106">
        <v>13014</v>
      </c>
      <c r="C849" s="107" t="s">
        <v>395</v>
      </c>
      <c r="D849" s="108">
        <v>2</v>
      </c>
    </row>
    <row r="850" spans="1:4">
      <c r="A850" s="105">
        <v>754</v>
      </c>
      <c r="B850" s="106">
        <v>13015</v>
      </c>
      <c r="C850" s="107" t="s">
        <v>395</v>
      </c>
      <c r="D850" s="108">
        <v>1</v>
      </c>
    </row>
    <row r="851" spans="1:4">
      <c r="A851" s="105">
        <v>755</v>
      </c>
      <c r="B851" s="106">
        <v>13016</v>
      </c>
      <c r="C851" s="107" t="s">
        <v>397</v>
      </c>
      <c r="D851" s="108">
        <v>2</v>
      </c>
    </row>
    <row r="852" spans="1:4">
      <c r="A852" s="105">
        <v>756</v>
      </c>
      <c r="B852" s="106">
        <v>13017</v>
      </c>
      <c r="C852" s="107" t="s">
        <v>395</v>
      </c>
      <c r="D852" s="108">
        <v>2</v>
      </c>
    </row>
    <row r="853" spans="1:4">
      <c r="A853" s="105">
        <v>756</v>
      </c>
      <c r="B853" s="106">
        <v>13018</v>
      </c>
      <c r="C853" s="107" t="s">
        <v>395</v>
      </c>
      <c r="D853" s="108">
        <v>1</v>
      </c>
    </row>
    <row r="854" spans="1:4">
      <c r="A854" s="105">
        <v>757</v>
      </c>
      <c r="B854" s="106">
        <v>13019</v>
      </c>
      <c r="C854" s="107" t="s">
        <v>397</v>
      </c>
      <c r="D854" s="108">
        <v>2</v>
      </c>
    </row>
    <row r="855" spans="1:4">
      <c r="A855" s="105">
        <v>758</v>
      </c>
      <c r="B855" s="106">
        <v>13020</v>
      </c>
      <c r="C855" s="107" t="s">
        <v>395</v>
      </c>
      <c r="D855" s="108">
        <v>2</v>
      </c>
    </row>
    <row r="856" spans="1:4">
      <c r="A856" s="105">
        <v>758</v>
      </c>
      <c r="B856" s="106">
        <v>13021</v>
      </c>
      <c r="C856" s="107" t="s">
        <v>395</v>
      </c>
      <c r="D856" s="108">
        <v>1</v>
      </c>
    </row>
    <row r="857" spans="1:4">
      <c r="A857" s="105">
        <v>759</v>
      </c>
      <c r="B857" s="106">
        <v>13022</v>
      </c>
      <c r="C857" s="107" t="s">
        <v>397</v>
      </c>
      <c r="D857" s="108">
        <v>2</v>
      </c>
    </row>
    <row r="858" spans="1:4">
      <c r="A858" s="105">
        <v>760</v>
      </c>
      <c r="B858" s="106">
        <v>13023</v>
      </c>
      <c r="C858" s="107" t="s">
        <v>395</v>
      </c>
      <c r="D858" s="108">
        <v>2</v>
      </c>
    </row>
    <row r="859" spans="1:4">
      <c r="A859" s="105">
        <v>760</v>
      </c>
      <c r="B859" s="106">
        <v>13024</v>
      </c>
      <c r="C859" s="107" t="s">
        <v>395</v>
      </c>
      <c r="D859" s="108">
        <v>1</v>
      </c>
    </row>
    <row r="860" spans="1:4">
      <c r="A860" s="105">
        <v>761</v>
      </c>
      <c r="B860" s="106">
        <v>13025</v>
      </c>
      <c r="C860" s="107" t="s">
        <v>397</v>
      </c>
      <c r="D860" s="108">
        <v>2</v>
      </c>
    </row>
    <row r="861" spans="1:4">
      <c r="A861" s="105">
        <v>762</v>
      </c>
      <c r="B861" s="106">
        <v>13026</v>
      </c>
      <c r="C861" s="107" t="s">
        <v>395</v>
      </c>
      <c r="D861" s="108">
        <v>2</v>
      </c>
    </row>
    <row r="862" spans="1:4">
      <c r="A862" s="105">
        <v>762</v>
      </c>
      <c r="B862" s="106">
        <v>13027</v>
      </c>
      <c r="C862" s="107" t="s">
        <v>395</v>
      </c>
      <c r="D862" s="108">
        <v>1</v>
      </c>
    </row>
    <row r="863" spans="1:4">
      <c r="A863" s="105">
        <v>763</v>
      </c>
      <c r="B863" s="106">
        <v>13028</v>
      </c>
      <c r="C863" s="107" t="s">
        <v>397</v>
      </c>
      <c r="D863" s="108">
        <v>2</v>
      </c>
    </row>
    <row r="864" spans="1:4">
      <c r="A864" s="105">
        <v>764</v>
      </c>
      <c r="B864" s="106">
        <v>13002</v>
      </c>
      <c r="C864" s="107" t="s">
        <v>395</v>
      </c>
      <c r="D864" s="108">
        <v>2</v>
      </c>
    </row>
    <row r="865" spans="1:4">
      <c r="A865" s="105">
        <v>764</v>
      </c>
      <c r="B865" s="106">
        <v>13003</v>
      </c>
      <c r="C865" s="107" t="s">
        <v>395</v>
      </c>
      <c r="D865" s="108">
        <v>1</v>
      </c>
    </row>
    <row r="866" spans="1:4">
      <c r="A866" s="105">
        <v>765</v>
      </c>
      <c r="B866" s="106">
        <v>13004</v>
      </c>
      <c r="C866" s="107" t="s">
        <v>397</v>
      </c>
      <c r="D866" s="108">
        <v>2</v>
      </c>
    </row>
    <row r="867" spans="1:4">
      <c r="A867" s="105">
        <v>766</v>
      </c>
      <c r="B867" s="106">
        <v>13005</v>
      </c>
      <c r="C867" s="107" t="s">
        <v>395</v>
      </c>
      <c r="D867" s="108">
        <v>2</v>
      </c>
    </row>
    <row r="868" spans="1:4">
      <c r="A868" s="105">
        <v>766</v>
      </c>
      <c r="B868" s="106">
        <v>13006</v>
      </c>
      <c r="C868" s="107" t="s">
        <v>395</v>
      </c>
      <c r="D868" s="108">
        <v>1</v>
      </c>
    </row>
    <row r="869" spans="1:4">
      <c r="A869" s="105">
        <v>767</v>
      </c>
      <c r="B869" s="106">
        <v>13007</v>
      </c>
      <c r="C869" s="107" t="s">
        <v>397</v>
      </c>
      <c r="D869" s="108">
        <v>2</v>
      </c>
    </row>
    <row r="870" spans="1:4">
      <c r="A870" s="105">
        <v>768</v>
      </c>
      <c r="B870" s="106">
        <v>13008</v>
      </c>
      <c r="C870" s="107" t="s">
        <v>395</v>
      </c>
      <c r="D870" s="108">
        <v>2</v>
      </c>
    </row>
    <row r="871" spans="1:4">
      <c r="A871" s="105">
        <v>768</v>
      </c>
      <c r="B871" s="106">
        <v>13009</v>
      </c>
      <c r="C871" s="107" t="s">
        <v>395</v>
      </c>
      <c r="D871" s="108">
        <v>1</v>
      </c>
    </row>
    <row r="872" spans="1:4">
      <c r="A872" s="105">
        <v>769</v>
      </c>
      <c r="B872" s="106">
        <v>13010</v>
      </c>
      <c r="C872" s="107" t="s">
        <v>397</v>
      </c>
      <c r="D872" s="108">
        <v>2</v>
      </c>
    </row>
    <row r="873" spans="1:4">
      <c r="A873" s="105">
        <v>770</v>
      </c>
      <c r="B873" s="106">
        <v>13001</v>
      </c>
      <c r="C873" s="107" t="s">
        <v>398</v>
      </c>
      <c r="D873" s="108">
        <v>2</v>
      </c>
    </row>
    <row r="874" spans="1:4">
      <c r="A874" s="105">
        <v>775</v>
      </c>
      <c r="B874" s="106">
        <v>334</v>
      </c>
      <c r="C874" s="107" t="s">
        <v>399</v>
      </c>
      <c r="D874" s="108" t="s">
        <v>219</v>
      </c>
    </row>
    <row r="875" spans="1:4">
      <c r="A875" s="105">
        <v>776</v>
      </c>
      <c r="B875" s="106">
        <v>335</v>
      </c>
      <c r="C875" s="107" t="s">
        <v>399</v>
      </c>
      <c r="D875" s="108" t="s">
        <v>219</v>
      </c>
    </row>
    <row r="876" spans="1:4">
      <c r="A876" s="105">
        <v>781</v>
      </c>
      <c r="B876" s="106">
        <v>327</v>
      </c>
      <c r="C876" s="107" t="s">
        <v>395</v>
      </c>
      <c r="D876" s="108" t="s">
        <v>219</v>
      </c>
    </row>
    <row r="877" spans="1:4">
      <c r="A877" s="105">
        <v>782</v>
      </c>
      <c r="B877" s="106">
        <v>13069</v>
      </c>
      <c r="C877" s="107" t="s">
        <v>395</v>
      </c>
      <c r="D877" s="108">
        <v>1</v>
      </c>
    </row>
    <row r="878" spans="1:4">
      <c r="A878" s="105">
        <v>783</v>
      </c>
      <c r="B878" s="106">
        <v>13072</v>
      </c>
      <c r="C878" s="107" t="s">
        <v>395</v>
      </c>
      <c r="D878" s="108">
        <v>1</v>
      </c>
    </row>
    <row r="879" spans="1:4">
      <c r="A879" s="105">
        <v>784</v>
      </c>
      <c r="B879" s="106">
        <v>13075</v>
      </c>
      <c r="C879" s="107" t="s">
        <v>395</v>
      </c>
      <c r="D879" s="108">
        <v>1</v>
      </c>
    </row>
    <row r="880" spans="1:4">
      <c r="A880" s="105">
        <v>785</v>
      </c>
      <c r="B880" s="106">
        <v>13078</v>
      </c>
      <c r="C880" s="107" t="s">
        <v>395</v>
      </c>
      <c r="D880" s="108">
        <v>1</v>
      </c>
    </row>
    <row r="881" spans="1:4">
      <c r="A881" s="105">
        <v>786</v>
      </c>
      <c r="B881" s="106">
        <v>13081</v>
      </c>
      <c r="C881" s="107" t="s">
        <v>395</v>
      </c>
      <c r="D881" s="108">
        <v>1</v>
      </c>
    </row>
    <row r="882" spans="1:4">
      <c r="A882" s="105">
        <v>787</v>
      </c>
      <c r="B882" s="106">
        <v>13082</v>
      </c>
      <c r="C882" s="107" t="s">
        <v>400</v>
      </c>
      <c r="D882" s="108">
        <v>2</v>
      </c>
    </row>
    <row r="883" spans="1:4">
      <c r="A883" s="105">
        <v>787</v>
      </c>
      <c r="B883" s="106">
        <v>13083</v>
      </c>
      <c r="C883" s="107" t="s">
        <v>400</v>
      </c>
      <c r="D883" s="108">
        <v>1</v>
      </c>
    </row>
    <row r="884" spans="1:4">
      <c r="A884" s="105">
        <v>788</v>
      </c>
      <c r="B884" s="106">
        <v>13084</v>
      </c>
      <c r="C884" s="107" t="s">
        <v>401</v>
      </c>
      <c r="D884" s="108">
        <v>1</v>
      </c>
    </row>
    <row r="885" spans="1:4">
      <c r="A885" s="105">
        <v>789</v>
      </c>
      <c r="B885" s="106">
        <v>13085</v>
      </c>
      <c r="C885" s="107" t="s">
        <v>402</v>
      </c>
      <c r="D885" s="108">
        <v>2</v>
      </c>
    </row>
    <row r="886" spans="1:4">
      <c r="A886" s="105">
        <v>789</v>
      </c>
      <c r="B886" s="106">
        <v>13086</v>
      </c>
      <c r="C886" s="107" t="s">
        <v>402</v>
      </c>
      <c r="D886" s="108">
        <v>1</v>
      </c>
    </row>
    <row r="887" spans="1:4">
      <c r="A887" s="105">
        <v>790</v>
      </c>
      <c r="B887" s="106">
        <v>13087</v>
      </c>
      <c r="C887" s="107" t="s">
        <v>403</v>
      </c>
      <c r="D887" s="108">
        <v>1</v>
      </c>
    </row>
    <row r="888" spans="1:4">
      <c r="A888" s="105">
        <v>791</v>
      </c>
      <c r="B888" s="106">
        <v>13088</v>
      </c>
      <c r="C888" s="107" t="s">
        <v>404</v>
      </c>
      <c r="D888" s="108">
        <v>2</v>
      </c>
    </row>
    <row r="889" spans="1:4">
      <c r="A889" s="105">
        <v>791</v>
      </c>
      <c r="B889" s="106">
        <v>13089</v>
      </c>
      <c r="C889" s="107" t="s">
        <v>404</v>
      </c>
      <c r="D889" s="108">
        <v>1</v>
      </c>
    </row>
    <row r="890" spans="1:4">
      <c r="A890" s="105">
        <v>792</v>
      </c>
      <c r="B890" s="106">
        <v>13090</v>
      </c>
      <c r="C890" s="107" t="s">
        <v>405</v>
      </c>
      <c r="D890" s="108">
        <v>1</v>
      </c>
    </row>
    <row r="891" spans="1:4">
      <c r="A891" s="105">
        <v>793</v>
      </c>
      <c r="B891" s="106">
        <v>13091</v>
      </c>
      <c r="C891" s="107" t="s">
        <v>395</v>
      </c>
      <c r="D891" s="108">
        <v>2</v>
      </c>
    </row>
    <row r="892" spans="1:4">
      <c r="A892" s="105">
        <v>793</v>
      </c>
      <c r="B892" s="106">
        <v>13092</v>
      </c>
      <c r="C892" s="107" t="s">
        <v>395</v>
      </c>
      <c r="D892" s="108">
        <v>1</v>
      </c>
    </row>
    <row r="893" spans="1:4">
      <c r="A893" s="105">
        <v>794</v>
      </c>
      <c r="B893" s="106">
        <v>13093</v>
      </c>
      <c r="C893" s="107" t="s">
        <v>396</v>
      </c>
      <c r="D893" s="108">
        <v>2</v>
      </c>
    </row>
    <row r="894" spans="1:4">
      <c r="A894" s="105">
        <v>801</v>
      </c>
      <c r="B894" s="106">
        <v>306</v>
      </c>
      <c r="C894" s="107" t="s">
        <v>322</v>
      </c>
      <c r="D894" s="108">
        <v>1</v>
      </c>
    </row>
    <row r="895" spans="1:4">
      <c r="A895" s="105">
        <v>802</v>
      </c>
      <c r="B895" s="106">
        <v>14005</v>
      </c>
      <c r="C895" s="107" t="s">
        <v>406</v>
      </c>
      <c r="D895" s="108">
        <v>2</v>
      </c>
    </row>
    <row r="896" spans="1:4">
      <c r="A896" s="105">
        <v>802</v>
      </c>
      <c r="B896" s="106">
        <v>14006</v>
      </c>
      <c r="C896" s="107" t="s">
        <v>406</v>
      </c>
      <c r="D896" s="108">
        <v>1</v>
      </c>
    </row>
    <row r="897" spans="1:4">
      <c r="A897" s="105">
        <v>803</v>
      </c>
      <c r="B897" s="106">
        <v>14007</v>
      </c>
      <c r="C897" s="107" t="s">
        <v>407</v>
      </c>
      <c r="D897" s="108" t="s">
        <v>219</v>
      </c>
    </row>
    <row r="898" spans="1:4">
      <c r="A898" s="105">
        <v>804</v>
      </c>
      <c r="B898" s="106">
        <v>14008</v>
      </c>
      <c r="C898" s="107" t="s">
        <v>406</v>
      </c>
      <c r="D898" s="108">
        <v>2</v>
      </c>
    </row>
    <row r="899" spans="1:4">
      <c r="A899" s="105">
        <v>804</v>
      </c>
      <c r="B899" s="106">
        <v>14009</v>
      </c>
      <c r="C899" s="107" t="s">
        <v>406</v>
      </c>
      <c r="D899" s="108">
        <v>1</v>
      </c>
    </row>
    <row r="900" spans="1:4">
      <c r="A900" s="105">
        <v>805</v>
      </c>
      <c r="B900" s="106">
        <v>14010</v>
      </c>
      <c r="C900" s="107" t="s">
        <v>407</v>
      </c>
      <c r="D900" s="108" t="s">
        <v>219</v>
      </c>
    </row>
    <row r="901" spans="1:4">
      <c r="A901" s="105">
        <v>806</v>
      </c>
      <c r="B901" s="106">
        <v>14011</v>
      </c>
      <c r="C901" s="107" t="s">
        <v>406</v>
      </c>
      <c r="D901" s="108">
        <v>2</v>
      </c>
    </row>
    <row r="902" spans="1:4">
      <c r="A902" s="105">
        <v>806</v>
      </c>
      <c r="B902" s="106">
        <v>14012</v>
      </c>
      <c r="C902" s="107" t="s">
        <v>406</v>
      </c>
      <c r="D902" s="108">
        <v>1</v>
      </c>
    </row>
    <row r="903" spans="1:4">
      <c r="A903" s="105">
        <v>807</v>
      </c>
      <c r="B903" s="106">
        <v>14013</v>
      </c>
      <c r="C903" s="107" t="s">
        <v>407</v>
      </c>
      <c r="D903" s="108" t="s">
        <v>219</v>
      </c>
    </row>
    <row r="904" spans="1:4">
      <c r="A904" s="105">
        <v>808</v>
      </c>
      <c r="B904" s="106">
        <v>14017</v>
      </c>
      <c r="C904" s="107" t="s">
        <v>406</v>
      </c>
      <c r="D904" s="108">
        <v>2</v>
      </c>
    </row>
    <row r="905" spans="1:4">
      <c r="A905" s="105">
        <v>808</v>
      </c>
      <c r="B905" s="106">
        <v>14018</v>
      </c>
      <c r="C905" s="107" t="s">
        <v>406</v>
      </c>
      <c r="D905" s="108">
        <v>1</v>
      </c>
    </row>
    <row r="906" spans="1:4">
      <c r="A906" s="105">
        <v>809</v>
      </c>
      <c r="B906" s="106">
        <v>14019</v>
      </c>
      <c r="C906" s="107" t="s">
        <v>407</v>
      </c>
      <c r="D906" s="108" t="s">
        <v>219</v>
      </c>
    </row>
    <row r="907" spans="1:4">
      <c r="A907" s="105">
        <v>810</v>
      </c>
      <c r="B907" s="106">
        <v>14020</v>
      </c>
      <c r="C907" s="107" t="s">
        <v>406</v>
      </c>
      <c r="D907" s="108">
        <v>2</v>
      </c>
    </row>
    <row r="908" spans="1:4">
      <c r="A908" s="105">
        <v>810</v>
      </c>
      <c r="B908" s="106">
        <v>14021</v>
      </c>
      <c r="C908" s="107" t="s">
        <v>406</v>
      </c>
      <c r="D908" s="108">
        <v>1</v>
      </c>
    </row>
    <row r="909" spans="1:4">
      <c r="A909" s="105">
        <v>811</v>
      </c>
      <c r="B909" s="106">
        <v>14022</v>
      </c>
      <c r="C909" s="107" t="s">
        <v>407</v>
      </c>
      <c r="D909" s="108" t="s">
        <v>219</v>
      </c>
    </row>
    <row r="910" spans="1:4">
      <c r="A910" s="105">
        <v>812</v>
      </c>
      <c r="B910" s="106">
        <v>14023</v>
      </c>
      <c r="C910" s="107" t="s">
        <v>406</v>
      </c>
      <c r="D910" s="108">
        <v>2</v>
      </c>
    </row>
    <row r="911" spans="1:4">
      <c r="A911" s="105">
        <v>812</v>
      </c>
      <c r="B911" s="106">
        <v>14024</v>
      </c>
      <c r="C911" s="107" t="s">
        <v>406</v>
      </c>
      <c r="D911" s="108">
        <v>1</v>
      </c>
    </row>
    <row r="912" spans="1:4">
      <c r="A912" s="105">
        <v>813</v>
      </c>
      <c r="B912" s="106">
        <v>14025</v>
      </c>
      <c r="C912" s="107" t="s">
        <v>407</v>
      </c>
      <c r="D912" s="108" t="s">
        <v>219</v>
      </c>
    </row>
    <row r="913" spans="1:4">
      <c r="A913" s="105">
        <v>814</v>
      </c>
      <c r="B913" s="106">
        <v>14029</v>
      </c>
      <c r="C913" s="107" t="s">
        <v>406</v>
      </c>
      <c r="D913" s="108">
        <v>2</v>
      </c>
    </row>
    <row r="914" spans="1:4">
      <c r="A914" s="105">
        <v>814</v>
      </c>
      <c r="B914" s="106">
        <v>14030</v>
      </c>
      <c r="C914" s="107" t="s">
        <v>406</v>
      </c>
      <c r="D914" s="108">
        <v>1</v>
      </c>
    </row>
    <row r="915" spans="1:4">
      <c r="A915" s="105">
        <v>815</v>
      </c>
      <c r="B915" s="106">
        <v>14031</v>
      </c>
      <c r="C915" s="107" t="s">
        <v>407</v>
      </c>
      <c r="D915" s="108" t="s">
        <v>219</v>
      </c>
    </row>
    <row r="916" spans="1:4">
      <c r="A916" s="105">
        <v>816</v>
      </c>
      <c r="B916" s="106">
        <v>14032</v>
      </c>
      <c r="C916" s="107" t="s">
        <v>406</v>
      </c>
      <c r="D916" s="108">
        <v>2</v>
      </c>
    </row>
    <row r="917" spans="1:4">
      <c r="A917" s="105">
        <v>816</v>
      </c>
      <c r="B917" s="106">
        <v>14033</v>
      </c>
      <c r="C917" s="107" t="s">
        <v>406</v>
      </c>
      <c r="D917" s="108">
        <v>1</v>
      </c>
    </row>
    <row r="918" spans="1:4">
      <c r="A918" s="105">
        <v>817</v>
      </c>
      <c r="B918" s="106">
        <v>14034</v>
      </c>
      <c r="C918" s="107" t="s">
        <v>407</v>
      </c>
      <c r="D918" s="108" t="s">
        <v>219</v>
      </c>
    </row>
    <row r="919" spans="1:4">
      <c r="A919" s="105">
        <v>818</v>
      </c>
      <c r="B919" s="106">
        <v>14035</v>
      </c>
      <c r="C919" s="107" t="s">
        <v>406</v>
      </c>
      <c r="D919" s="108">
        <v>2</v>
      </c>
    </row>
    <row r="920" spans="1:4">
      <c r="A920" s="105">
        <v>818</v>
      </c>
      <c r="B920" s="106">
        <v>14036</v>
      </c>
      <c r="C920" s="107" t="s">
        <v>406</v>
      </c>
      <c r="D920" s="108">
        <v>1</v>
      </c>
    </row>
    <row r="921" spans="1:4">
      <c r="A921" s="105">
        <v>819</v>
      </c>
      <c r="B921" s="106">
        <v>14037</v>
      </c>
      <c r="C921" s="107" t="s">
        <v>407</v>
      </c>
      <c r="D921" s="108" t="s">
        <v>219</v>
      </c>
    </row>
    <row r="922" spans="1:4">
      <c r="A922" s="105">
        <v>820</v>
      </c>
      <c r="B922" s="106">
        <v>14042</v>
      </c>
      <c r="C922" s="107" t="s">
        <v>406</v>
      </c>
      <c r="D922" s="108">
        <v>2</v>
      </c>
    </row>
    <row r="923" spans="1:4">
      <c r="A923" s="105">
        <v>820</v>
      </c>
      <c r="B923" s="106">
        <v>14043</v>
      </c>
      <c r="C923" s="107" t="s">
        <v>406</v>
      </c>
      <c r="D923" s="108">
        <v>1</v>
      </c>
    </row>
    <row r="924" spans="1:4">
      <c r="A924" s="105">
        <v>821</v>
      </c>
      <c r="B924" s="106">
        <v>14044</v>
      </c>
      <c r="C924" s="107" t="s">
        <v>407</v>
      </c>
      <c r="D924" s="108" t="s">
        <v>219</v>
      </c>
    </row>
    <row r="925" spans="1:4">
      <c r="A925" s="105">
        <v>822</v>
      </c>
      <c r="B925" s="106">
        <v>14045</v>
      </c>
      <c r="C925" s="107" t="s">
        <v>406</v>
      </c>
      <c r="D925" s="108">
        <v>2</v>
      </c>
    </row>
    <row r="926" spans="1:4">
      <c r="A926" s="105">
        <v>822</v>
      </c>
      <c r="B926" s="106">
        <v>14046</v>
      </c>
      <c r="C926" s="107" t="s">
        <v>406</v>
      </c>
      <c r="D926" s="108">
        <v>1</v>
      </c>
    </row>
    <row r="927" spans="1:4">
      <c r="A927" s="105">
        <v>823</v>
      </c>
      <c r="B927" s="106">
        <v>14047</v>
      </c>
      <c r="C927" s="107" t="s">
        <v>407</v>
      </c>
      <c r="D927" s="108" t="s">
        <v>219</v>
      </c>
    </row>
    <row r="928" spans="1:4">
      <c r="A928" s="105">
        <v>824</v>
      </c>
      <c r="B928" s="106">
        <v>14048</v>
      </c>
      <c r="C928" s="107" t="s">
        <v>406</v>
      </c>
      <c r="D928" s="108">
        <v>2</v>
      </c>
    </row>
    <row r="929" spans="1:4">
      <c r="A929" s="105">
        <v>824</v>
      </c>
      <c r="B929" s="106">
        <v>14049</v>
      </c>
      <c r="C929" s="107" t="s">
        <v>406</v>
      </c>
      <c r="D929" s="108">
        <v>1</v>
      </c>
    </row>
    <row r="930" spans="1:4">
      <c r="A930" s="105">
        <v>825</v>
      </c>
      <c r="B930" s="106">
        <v>14050</v>
      </c>
      <c r="C930" s="107" t="s">
        <v>407</v>
      </c>
      <c r="D930" s="108" t="s">
        <v>219</v>
      </c>
    </row>
    <row r="931" spans="1:4">
      <c r="A931" s="105">
        <v>826</v>
      </c>
      <c r="B931" s="106">
        <v>14069</v>
      </c>
      <c r="C931" s="107" t="s">
        <v>406</v>
      </c>
      <c r="D931" s="108">
        <v>2</v>
      </c>
    </row>
    <row r="932" spans="1:4">
      <c r="A932" s="105">
        <v>826</v>
      </c>
      <c r="B932" s="106">
        <v>14070</v>
      </c>
      <c r="C932" s="107" t="s">
        <v>406</v>
      </c>
      <c r="D932" s="108">
        <v>1</v>
      </c>
    </row>
    <row r="933" spans="1:4">
      <c r="A933" s="105">
        <v>827</v>
      </c>
      <c r="B933" s="106">
        <v>14071</v>
      </c>
      <c r="C933" s="107" t="s">
        <v>407</v>
      </c>
      <c r="D933" s="108" t="s">
        <v>219</v>
      </c>
    </row>
    <row r="934" spans="1:4">
      <c r="A934" s="105">
        <v>828</v>
      </c>
      <c r="B934" s="106">
        <v>14072</v>
      </c>
      <c r="C934" s="107" t="s">
        <v>406</v>
      </c>
      <c r="D934" s="108">
        <v>2</v>
      </c>
    </row>
    <row r="935" spans="1:4">
      <c r="A935" s="105">
        <v>828</v>
      </c>
      <c r="B935" s="106">
        <v>14073</v>
      </c>
      <c r="C935" s="107" t="s">
        <v>406</v>
      </c>
      <c r="D935" s="108">
        <v>1</v>
      </c>
    </row>
    <row r="936" spans="1:4">
      <c r="A936" s="105">
        <v>829</v>
      </c>
      <c r="B936" s="106">
        <v>14074</v>
      </c>
      <c r="C936" s="107" t="s">
        <v>407</v>
      </c>
      <c r="D936" s="108" t="s">
        <v>219</v>
      </c>
    </row>
    <row r="937" spans="1:4">
      <c r="A937" s="105">
        <v>830</v>
      </c>
      <c r="B937" s="106">
        <v>14075</v>
      </c>
      <c r="C937" s="107" t="s">
        <v>406</v>
      </c>
      <c r="D937" s="108">
        <v>2</v>
      </c>
    </row>
    <row r="938" spans="1:4">
      <c r="A938" s="105">
        <v>830</v>
      </c>
      <c r="B938" s="106">
        <v>14076</v>
      </c>
      <c r="C938" s="107" t="s">
        <v>406</v>
      </c>
      <c r="D938" s="108">
        <v>1</v>
      </c>
    </row>
    <row r="939" spans="1:4">
      <c r="A939" s="105">
        <v>831</v>
      </c>
      <c r="B939" s="106">
        <v>14077</v>
      </c>
      <c r="C939" s="107" t="s">
        <v>407</v>
      </c>
      <c r="D939" s="108" t="s">
        <v>219</v>
      </c>
    </row>
    <row r="940" spans="1:4">
      <c r="A940" s="105">
        <v>832</v>
      </c>
      <c r="B940" s="106">
        <v>14085</v>
      </c>
      <c r="C940" s="107" t="s">
        <v>406</v>
      </c>
      <c r="D940" s="108">
        <v>2</v>
      </c>
    </row>
    <row r="941" spans="1:4">
      <c r="A941" s="105">
        <v>832</v>
      </c>
      <c r="B941" s="106">
        <v>14086</v>
      </c>
      <c r="C941" s="107" t="s">
        <v>406</v>
      </c>
      <c r="D941" s="108">
        <v>1</v>
      </c>
    </row>
    <row r="942" spans="1:4">
      <c r="A942" s="105">
        <v>833</v>
      </c>
      <c r="B942" s="106">
        <v>14087</v>
      </c>
      <c r="C942" s="107" t="s">
        <v>407</v>
      </c>
      <c r="D942" s="108" t="s">
        <v>219</v>
      </c>
    </row>
    <row r="943" spans="1:4">
      <c r="A943" s="105">
        <v>834</v>
      </c>
      <c r="B943" s="106">
        <v>14088</v>
      </c>
      <c r="C943" s="107" t="s">
        <v>406</v>
      </c>
      <c r="D943" s="108">
        <v>2</v>
      </c>
    </row>
    <row r="944" spans="1:4">
      <c r="A944" s="105">
        <v>834</v>
      </c>
      <c r="B944" s="106">
        <v>14089</v>
      </c>
      <c r="C944" s="107" t="s">
        <v>406</v>
      </c>
      <c r="D944" s="108">
        <v>1</v>
      </c>
    </row>
    <row r="945" spans="1:4">
      <c r="A945" s="105">
        <v>835</v>
      </c>
      <c r="B945" s="106">
        <v>14090</v>
      </c>
      <c r="C945" s="107" t="s">
        <v>407</v>
      </c>
      <c r="D945" s="108" t="s">
        <v>219</v>
      </c>
    </row>
    <row r="946" spans="1:4">
      <c r="A946" s="105">
        <v>836</v>
      </c>
      <c r="B946" s="106">
        <v>14091</v>
      </c>
      <c r="C946" s="107" t="s">
        <v>406</v>
      </c>
      <c r="D946" s="108">
        <v>2</v>
      </c>
    </row>
    <row r="947" spans="1:4">
      <c r="A947" s="105">
        <v>836</v>
      </c>
      <c r="B947" s="106">
        <v>14092</v>
      </c>
      <c r="C947" s="107" t="s">
        <v>406</v>
      </c>
      <c r="D947" s="108">
        <v>1</v>
      </c>
    </row>
    <row r="948" spans="1:4">
      <c r="A948" s="105">
        <v>837</v>
      </c>
      <c r="B948" s="106">
        <v>14093</v>
      </c>
      <c r="C948" s="107" t="s">
        <v>407</v>
      </c>
      <c r="D948" s="108" t="s">
        <v>219</v>
      </c>
    </row>
    <row r="949" spans="1:4">
      <c r="A949" s="105">
        <v>838</v>
      </c>
      <c r="B949" s="106">
        <v>14094</v>
      </c>
      <c r="C949" s="107" t="s">
        <v>406</v>
      </c>
      <c r="D949" s="108">
        <v>2</v>
      </c>
    </row>
    <row r="950" spans="1:4">
      <c r="A950" s="105">
        <v>838</v>
      </c>
      <c r="B950" s="106">
        <v>14095</v>
      </c>
      <c r="C950" s="107" t="s">
        <v>406</v>
      </c>
      <c r="D950" s="108">
        <v>1</v>
      </c>
    </row>
    <row r="951" spans="1:4">
      <c r="A951" s="105">
        <v>839</v>
      </c>
      <c r="B951" s="106">
        <v>14096</v>
      </c>
      <c r="C951" s="107" t="s">
        <v>407</v>
      </c>
      <c r="D951" s="108" t="s">
        <v>219</v>
      </c>
    </row>
    <row r="952" spans="1:4">
      <c r="A952" s="105">
        <v>840</v>
      </c>
      <c r="B952" s="106">
        <v>14110</v>
      </c>
      <c r="C952" s="107" t="s">
        <v>406</v>
      </c>
      <c r="D952" s="108">
        <v>2</v>
      </c>
    </row>
    <row r="953" spans="1:4">
      <c r="A953" s="105">
        <v>840</v>
      </c>
      <c r="B953" s="106">
        <v>14111</v>
      </c>
      <c r="C953" s="107" t="s">
        <v>406</v>
      </c>
      <c r="D953" s="108">
        <v>1</v>
      </c>
    </row>
    <row r="954" spans="1:4">
      <c r="A954" s="105">
        <v>841</v>
      </c>
      <c r="B954" s="106">
        <v>14112</v>
      </c>
      <c r="C954" s="107" t="s">
        <v>407</v>
      </c>
      <c r="D954" s="108" t="s">
        <v>219</v>
      </c>
    </row>
    <row r="955" spans="1:4">
      <c r="A955" s="105">
        <v>842</v>
      </c>
      <c r="B955" s="106">
        <v>14113</v>
      </c>
      <c r="C955" s="107" t="s">
        <v>406</v>
      </c>
      <c r="D955" s="108">
        <v>2</v>
      </c>
    </row>
    <row r="956" spans="1:4">
      <c r="A956" s="105">
        <v>842</v>
      </c>
      <c r="B956" s="106">
        <v>14114</v>
      </c>
      <c r="C956" s="107" t="s">
        <v>406</v>
      </c>
      <c r="D956" s="108">
        <v>1</v>
      </c>
    </row>
    <row r="957" spans="1:4">
      <c r="A957" s="105">
        <v>843</v>
      </c>
      <c r="B957" s="106">
        <v>14115</v>
      </c>
      <c r="C957" s="107" t="s">
        <v>407</v>
      </c>
      <c r="D957" s="108" t="s">
        <v>219</v>
      </c>
    </row>
    <row r="958" spans="1:4">
      <c r="A958" s="105">
        <v>844</v>
      </c>
      <c r="B958" s="106">
        <v>14116</v>
      </c>
      <c r="C958" s="107" t="s">
        <v>406</v>
      </c>
      <c r="D958" s="108">
        <v>2</v>
      </c>
    </row>
    <row r="959" spans="1:4">
      <c r="A959" s="105">
        <v>844</v>
      </c>
      <c r="B959" s="106">
        <v>14117</v>
      </c>
      <c r="C959" s="107" t="s">
        <v>406</v>
      </c>
      <c r="D959" s="108">
        <v>1</v>
      </c>
    </row>
    <row r="960" spans="1:4">
      <c r="A960" s="105">
        <v>845</v>
      </c>
      <c r="B960" s="106">
        <v>14118</v>
      </c>
      <c r="C960" s="107" t="s">
        <v>407</v>
      </c>
      <c r="D960" s="108" t="s">
        <v>219</v>
      </c>
    </row>
    <row r="961" spans="1:4">
      <c r="A961" s="105">
        <v>846</v>
      </c>
      <c r="B961" s="106">
        <v>14138</v>
      </c>
      <c r="C961" s="107" t="s">
        <v>406</v>
      </c>
      <c r="D961" s="108">
        <v>2</v>
      </c>
    </row>
    <row r="962" spans="1:4">
      <c r="A962" s="105">
        <v>846</v>
      </c>
      <c r="B962" s="106">
        <v>14139</v>
      </c>
      <c r="C962" s="107" t="s">
        <v>406</v>
      </c>
      <c r="D962" s="108">
        <v>1</v>
      </c>
    </row>
    <row r="963" spans="1:4">
      <c r="A963" s="105">
        <v>847</v>
      </c>
      <c r="B963" s="106">
        <v>14140</v>
      </c>
      <c r="C963" s="107" t="s">
        <v>407</v>
      </c>
      <c r="D963" s="108" t="s">
        <v>219</v>
      </c>
    </row>
    <row r="964" spans="1:4">
      <c r="A964" s="105">
        <v>848</v>
      </c>
      <c r="B964" s="106">
        <v>14141</v>
      </c>
      <c r="C964" s="107" t="s">
        <v>406</v>
      </c>
      <c r="D964" s="108">
        <v>2</v>
      </c>
    </row>
    <row r="965" spans="1:4">
      <c r="A965" s="105">
        <v>848</v>
      </c>
      <c r="B965" s="106">
        <v>14142</v>
      </c>
      <c r="C965" s="107" t="s">
        <v>406</v>
      </c>
      <c r="D965" s="108">
        <v>1</v>
      </c>
    </row>
    <row r="966" spans="1:4">
      <c r="A966" s="105">
        <v>849</v>
      </c>
      <c r="B966" s="106">
        <v>14143</v>
      </c>
      <c r="C966" s="107" t="s">
        <v>407</v>
      </c>
      <c r="D966" s="108" t="s">
        <v>219</v>
      </c>
    </row>
    <row r="967" spans="1:4">
      <c r="A967" s="105">
        <v>850</v>
      </c>
      <c r="B967" s="106">
        <v>14014</v>
      </c>
      <c r="C967" s="107" t="s">
        <v>407</v>
      </c>
      <c r="D967" s="108" t="s">
        <v>219</v>
      </c>
    </row>
    <row r="968" spans="1:4">
      <c r="A968" s="105">
        <v>851</v>
      </c>
      <c r="B968" s="106">
        <v>14038</v>
      </c>
      <c r="C968" s="107" t="s">
        <v>407</v>
      </c>
      <c r="D968" s="108" t="s">
        <v>219</v>
      </c>
    </row>
    <row r="969" spans="1:4">
      <c r="A969" s="105">
        <v>852</v>
      </c>
      <c r="B969" s="106">
        <v>14001</v>
      </c>
      <c r="C969" s="107" t="s">
        <v>406</v>
      </c>
      <c r="D969" s="108">
        <v>2</v>
      </c>
    </row>
    <row r="970" spans="1:4">
      <c r="A970" s="105">
        <v>852</v>
      </c>
      <c r="B970" s="106">
        <v>14002</v>
      </c>
      <c r="C970" s="107" t="s">
        <v>406</v>
      </c>
      <c r="D970" s="108">
        <v>1</v>
      </c>
    </row>
    <row r="971" spans="1:4">
      <c r="A971" s="105">
        <v>853</v>
      </c>
      <c r="B971" s="106">
        <v>14081</v>
      </c>
      <c r="C971" s="107" t="s">
        <v>406</v>
      </c>
      <c r="D971" s="108">
        <v>2</v>
      </c>
    </row>
    <row r="972" spans="1:4">
      <c r="A972" s="105">
        <v>853</v>
      </c>
      <c r="B972" s="106">
        <v>14082</v>
      </c>
      <c r="C972" s="107" t="s">
        <v>406</v>
      </c>
      <c r="D972" s="108">
        <v>1</v>
      </c>
    </row>
    <row r="973" spans="1:4">
      <c r="A973" s="105">
        <v>854</v>
      </c>
      <c r="B973" s="106">
        <v>14083</v>
      </c>
      <c r="C973" s="107" t="s">
        <v>406</v>
      </c>
      <c r="D973" s="108">
        <v>2</v>
      </c>
    </row>
    <row r="974" spans="1:4">
      <c r="A974" s="105">
        <v>854</v>
      </c>
      <c r="B974" s="106">
        <v>14084</v>
      </c>
      <c r="C974" s="107" t="s">
        <v>406</v>
      </c>
      <c r="D974" s="108">
        <v>1</v>
      </c>
    </row>
    <row r="975" spans="1:4">
      <c r="A975" s="105">
        <v>855</v>
      </c>
      <c r="B975" s="106">
        <v>14103</v>
      </c>
      <c r="C975" s="107" t="s">
        <v>406</v>
      </c>
      <c r="D975" s="108">
        <v>2</v>
      </c>
    </row>
    <row r="976" spans="1:4">
      <c r="A976" s="105">
        <v>855</v>
      </c>
      <c r="B976" s="106">
        <v>14104</v>
      </c>
      <c r="C976" s="107" t="s">
        <v>406</v>
      </c>
      <c r="D976" s="108">
        <v>1</v>
      </c>
    </row>
    <row r="977" spans="1:4">
      <c r="A977" s="105">
        <v>856</v>
      </c>
      <c r="B977" s="106">
        <v>14105</v>
      </c>
      <c r="C977" s="107" t="s">
        <v>406</v>
      </c>
      <c r="D977" s="108">
        <v>2</v>
      </c>
    </row>
    <row r="978" spans="1:4">
      <c r="A978" s="105">
        <v>856</v>
      </c>
      <c r="B978" s="106">
        <v>14106</v>
      </c>
      <c r="C978" s="107" t="s">
        <v>406</v>
      </c>
      <c r="D978" s="108">
        <v>1</v>
      </c>
    </row>
    <row r="979" spans="1:4">
      <c r="A979" s="105">
        <v>857</v>
      </c>
      <c r="B979" s="106">
        <v>14015</v>
      </c>
      <c r="C979" s="107" t="s">
        <v>406</v>
      </c>
      <c r="D979" s="108">
        <v>2</v>
      </c>
    </row>
    <row r="980" spans="1:4">
      <c r="A980" s="105">
        <v>857</v>
      </c>
      <c r="B980" s="106">
        <v>14016</v>
      </c>
      <c r="C980" s="107" t="s">
        <v>406</v>
      </c>
      <c r="D980" s="108">
        <v>1</v>
      </c>
    </row>
    <row r="981" spans="1:4">
      <c r="A981" s="105">
        <v>858</v>
      </c>
      <c r="B981" s="106">
        <v>14039</v>
      </c>
      <c r="C981" s="107" t="s">
        <v>406</v>
      </c>
      <c r="D981" s="108">
        <v>2</v>
      </c>
    </row>
    <row r="982" spans="1:4">
      <c r="A982" s="105">
        <v>858</v>
      </c>
      <c r="B982" s="106">
        <v>14040</v>
      </c>
      <c r="C982" s="107" t="s">
        <v>406</v>
      </c>
      <c r="D982" s="108">
        <v>1</v>
      </c>
    </row>
    <row r="983" spans="1:4">
      <c r="A983" s="105">
        <v>859</v>
      </c>
      <c r="B983" s="106">
        <v>14003</v>
      </c>
      <c r="C983" s="107" t="s">
        <v>406</v>
      </c>
      <c r="D983" s="108">
        <v>2</v>
      </c>
    </row>
    <row r="984" spans="1:4">
      <c r="A984" s="105">
        <v>859</v>
      </c>
      <c r="B984" s="106">
        <v>14004</v>
      </c>
      <c r="C984" s="107" t="s">
        <v>406</v>
      </c>
      <c r="D984" s="108">
        <v>1</v>
      </c>
    </row>
    <row r="985" spans="1:4">
      <c r="A985" s="105">
        <v>860</v>
      </c>
      <c r="B985" s="106">
        <v>14026</v>
      </c>
      <c r="C985" s="107" t="s">
        <v>406</v>
      </c>
      <c r="D985" s="108">
        <v>2</v>
      </c>
    </row>
    <row r="986" spans="1:4">
      <c r="A986" s="105">
        <v>860</v>
      </c>
      <c r="B986" s="106">
        <v>14027</v>
      </c>
      <c r="C986" s="107" t="s">
        <v>406</v>
      </c>
      <c r="D986" s="108">
        <v>1</v>
      </c>
    </row>
    <row r="987" spans="1:4">
      <c r="A987" s="105">
        <v>861</v>
      </c>
      <c r="B987" s="106">
        <v>14051</v>
      </c>
      <c r="C987" s="107" t="s">
        <v>406</v>
      </c>
      <c r="D987" s="108">
        <v>2</v>
      </c>
    </row>
    <row r="988" spans="1:4">
      <c r="A988" s="105">
        <v>861</v>
      </c>
      <c r="B988" s="106">
        <v>14052</v>
      </c>
      <c r="C988" s="107" t="s">
        <v>406</v>
      </c>
      <c r="D988" s="108">
        <v>1</v>
      </c>
    </row>
    <row r="989" spans="1:4">
      <c r="A989" s="105">
        <v>862</v>
      </c>
      <c r="B989" s="106">
        <v>14107</v>
      </c>
      <c r="C989" s="107" t="s">
        <v>406</v>
      </c>
      <c r="D989" s="108">
        <v>2</v>
      </c>
    </row>
    <row r="990" spans="1:4">
      <c r="A990" s="105">
        <v>862</v>
      </c>
      <c r="B990" s="106">
        <v>14108</v>
      </c>
      <c r="C990" s="107" t="s">
        <v>406</v>
      </c>
      <c r="D990" s="108">
        <v>1</v>
      </c>
    </row>
    <row r="991" spans="1:4">
      <c r="A991" s="105">
        <v>863</v>
      </c>
      <c r="B991" s="106">
        <v>14054</v>
      </c>
      <c r="C991" s="107" t="s">
        <v>406</v>
      </c>
      <c r="D991" s="108">
        <v>2</v>
      </c>
    </row>
    <row r="992" spans="1:4">
      <c r="A992" s="105">
        <v>863</v>
      </c>
      <c r="B992" s="106">
        <v>14055</v>
      </c>
      <c r="C992" s="107" t="s">
        <v>406</v>
      </c>
      <c r="D992" s="108">
        <v>1</v>
      </c>
    </row>
    <row r="993" spans="1:4">
      <c r="A993" s="105">
        <v>864</v>
      </c>
      <c r="B993" s="106">
        <v>14121</v>
      </c>
      <c r="C993" s="107" t="s">
        <v>406</v>
      </c>
      <c r="D993" s="108">
        <v>2</v>
      </c>
    </row>
    <row r="994" spans="1:4">
      <c r="A994" s="105">
        <v>864</v>
      </c>
      <c r="B994" s="106">
        <v>14122</v>
      </c>
      <c r="C994" s="107" t="s">
        <v>406</v>
      </c>
      <c r="D994" s="108">
        <v>1</v>
      </c>
    </row>
    <row r="995" spans="1:4">
      <c r="A995" s="105">
        <v>865</v>
      </c>
      <c r="B995" s="106">
        <v>14057</v>
      </c>
      <c r="C995" s="107" t="s">
        <v>406</v>
      </c>
      <c r="D995" s="108">
        <v>2</v>
      </c>
    </row>
    <row r="996" spans="1:4">
      <c r="A996" s="105">
        <v>865</v>
      </c>
      <c r="B996" s="106">
        <v>14058</v>
      </c>
      <c r="C996" s="107" t="s">
        <v>406</v>
      </c>
      <c r="D996" s="108">
        <v>1</v>
      </c>
    </row>
    <row r="997" spans="1:4">
      <c r="A997" s="105">
        <v>866</v>
      </c>
      <c r="B997" s="106">
        <v>14059</v>
      </c>
      <c r="C997" s="107" t="s">
        <v>407</v>
      </c>
      <c r="D997" s="108" t="s">
        <v>219</v>
      </c>
    </row>
    <row r="998" spans="1:4">
      <c r="A998" s="105">
        <v>867</v>
      </c>
      <c r="B998" s="106">
        <v>14060</v>
      </c>
      <c r="C998" s="107" t="s">
        <v>406</v>
      </c>
      <c r="D998" s="108">
        <v>2</v>
      </c>
    </row>
    <row r="999" spans="1:4">
      <c r="A999" s="105">
        <v>867</v>
      </c>
      <c r="B999" s="106">
        <v>14061</v>
      </c>
      <c r="C999" s="107" t="s">
        <v>406</v>
      </c>
      <c r="D999" s="108">
        <v>1</v>
      </c>
    </row>
    <row r="1000" spans="1:4">
      <c r="A1000" s="105">
        <v>868</v>
      </c>
      <c r="B1000" s="106">
        <v>14062</v>
      </c>
      <c r="C1000" s="107" t="s">
        <v>407</v>
      </c>
      <c r="D1000" s="108" t="s">
        <v>219</v>
      </c>
    </row>
    <row r="1001" spans="1:4">
      <c r="A1001" s="105">
        <v>869</v>
      </c>
      <c r="B1001" s="106">
        <v>14063</v>
      </c>
      <c r="C1001" s="107" t="s">
        <v>406</v>
      </c>
      <c r="D1001" s="108">
        <v>2</v>
      </c>
    </row>
    <row r="1002" spans="1:4">
      <c r="A1002" s="105">
        <v>869</v>
      </c>
      <c r="B1002" s="106">
        <v>14064</v>
      </c>
      <c r="C1002" s="107" t="s">
        <v>406</v>
      </c>
      <c r="D1002" s="108">
        <v>1</v>
      </c>
    </row>
    <row r="1003" spans="1:4">
      <c r="A1003" s="105">
        <v>870</v>
      </c>
      <c r="B1003" s="106">
        <v>14065</v>
      </c>
      <c r="C1003" s="107" t="s">
        <v>407</v>
      </c>
      <c r="D1003" s="108" t="s">
        <v>219</v>
      </c>
    </row>
    <row r="1004" spans="1:4">
      <c r="A1004" s="105">
        <v>871</v>
      </c>
      <c r="B1004" s="106">
        <v>14066</v>
      </c>
      <c r="C1004" s="107" t="s">
        <v>406</v>
      </c>
      <c r="D1004" s="108">
        <v>2</v>
      </c>
    </row>
    <row r="1005" spans="1:4">
      <c r="A1005" s="105">
        <v>871</v>
      </c>
      <c r="B1005" s="106">
        <v>14067</v>
      </c>
      <c r="C1005" s="107" t="s">
        <v>406</v>
      </c>
      <c r="D1005" s="108">
        <v>1</v>
      </c>
    </row>
    <row r="1006" spans="1:4">
      <c r="A1006" s="105">
        <v>872</v>
      </c>
      <c r="B1006" s="106">
        <v>14068</v>
      </c>
      <c r="C1006" s="107" t="s">
        <v>407</v>
      </c>
      <c r="D1006" s="108" t="s">
        <v>219</v>
      </c>
    </row>
    <row r="1007" spans="1:4">
      <c r="A1007" s="105">
        <v>873</v>
      </c>
      <c r="B1007" s="106">
        <v>14078</v>
      </c>
      <c r="C1007" s="107" t="s">
        <v>406</v>
      </c>
      <c r="D1007" s="108">
        <v>2</v>
      </c>
    </row>
    <row r="1008" spans="1:4">
      <c r="A1008" s="105">
        <v>873</v>
      </c>
      <c r="B1008" s="106">
        <v>14079</v>
      </c>
      <c r="C1008" s="107" t="s">
        <v>406</v>
      </c>
      <c r="D1008" s="108">
        <v>1</v>
      </c>
    </row>
    <row r="1009" spans="1:4">
      <c r="A1009" s="105">
        <v>874</v>
      </c>
      <c r="B1009" s="106">
        <v>14080</v>
      </c>
      <c r="C1009" s="107" t="s">
        <v>407</v>
      </c>
      <c r="D1009" s="108" t="s">
        <v>219</v>
      </c>
    </row>
    <row r="1010" spans="1:4">
      <c r="A1010" s="105">
        <v>875</v>
      </c>
      <c r="B1010" s="106">
        <v>14100</v>
      </c>
      <c r="C1010" s="107" t="s">
        <v>406</v>
      </c>
      <c r="D1010" s="108">
        <v>2</v>
      </c>
    </row>
    <row r="1011" spans="1:4">
      <c r="A1011" s="105">
        <v>875</v>
      </c>
      <c r="B1011" s="106">
        <v>14101</v>
      </c>
      <c r="C1011" s="107" t="s">
        <v>406</v>
      </c>
      <c r="D1011" s="108">
        <v>1</v>
      </c>
    </row>
    <row r="1012" spans="1:4">
      <c r="A1012" s="105">
        <v>876</v>
      </c>
      <c r="B1012" s="106">
        <v>14102</v>
      </c>
      <c r="C1012" s="107" t="s">
        <v>407</v>
      </c>
      <c r="D1012" s="108" t="s">
        <v>219</v>
      </c>
    </row>
    <row r="1013" spans="1:4">
      <c r="A1013" s="105">
        <v>877</v>
      </c>
      <c r="B1013" s="106">
        <v>14123</v>
      </c>
      <c r="C1013" s="107" t="s">
        <v>406</v>
      </c>
      <c r="D1013" s="108">
        <v>2</v>
      </c>
    </row>
    <row r="1014" spans="1:4">
      <c r="A1014" s="105">
        <v>877</v>
      </c>
      <c r="B1014" s="106">
        <v>14124</v>
      </c>
      <c r="C1014" s="107" t="s">
        <v>406</v>
      </c>
      <c r="D1014" s="108">
        <v>1</v>
      </c>
    </row>
    <row r="1015" spans="1:4">
      <c r="A1015" s="105">
        <v>878</v>
      </c>
      <c r="B1015" s="106">
        <v>14125</v>
      </c>
      <c r="C1015" s="107" t="s">
        <v>407</v>
      </c>
      <c r="D1015" s="108" t="s">
        <v>219</v>
      </c>
    </row>
    <row r="1016" spans="1:4">
      <c r="A1016" s="105">
        <v>879</v>
      </c>
      <c r="B1016" s="106">
        <v>14126</v>
      </c>
      <c r="C1016" s="107" t="s">
        <v>406</v>
      </c>
      <c r="D1016" s="108">
        <v>2</v>
      </c>
    </row>
    <row r="1017" spans="1:4">
      <c r="A1017" s="105">
        <v>879</v>
      </c>
      <c r="B1017" s="106">
        <v>14127</v>
      </c>
      <c r="C1017" s="107" t="s">
        <v>406</v>
      </c>
      <c r="D1017" s="108">
        <v>1</v>
      </c>
    </row>
    <row r="1018" spans="1:4">
      <c r="A1018" s="105">
        <v>880</v>
      </c>
      <c r="B1018" s="106">
        <v>14128</v>
      </c>
      <c r="C1018" s="107" t="s">
        <v>407</v>
      </c>
      <c r="D1018" s="108" t="s">
        <v>219</v>
      </c>
    </row>
    <row r="1019" spans="1:4">
      <c r="A1019" s="105">
        <v>881</v>
      </c>
      <c r="B1019" s="106">
        <v>14129</v>
      </c>
      <c r="C1019" s="107" t="s">
        <v>406</v>
      </c>
      <c r="D1019" s="108">
        <v>2</v>
      </c>
    </row>
    <row r="1020" spans="1:4">
      <c r="A1020" s="105">
        <v>881</v>
      </c>
      <c r="B1020" s="106">
        <v>14130</v>
      </c>
      <c r="C1020" s="107" t="s">
        <v>406</v>
      </c>
      <c r="D1020" s="108">
        <v>1</v>
      </c>
    </row>
    <row r="1021" spans="1:4">
      <c r="A1021" s="105">
        <v>882</v>
      </c>
      <c r="B1021" s="106">
        <v>14131</v>
      </c>
      <c r="C1021" s="107" t="s">
        <v>407</v>
      </c>
      <c r="D1021" s="108" t="s">
        <v>219</v>
      </c>
    </row>
    <row r="1022" spans="1:4">
      <c r="A1022" s="105">
        <v>883</v>
      </c>
      <c r="B1022" s="106">
        <v>14132</v>
      </c>
      <c r="C1022" s="107" t="s">
        <v>406</v>
      </c>
      <c r="D1022" s="108">
        <v>2</v>
      </c>
    </row>
    <row r="1023" spans="1:4">
      <c r="A1023" s="105">
        <v>883</v>
      </c>
      <c r="B1023" s="106">
        <v>14133</v>
      </c>
      <c r="C1023" s="107" t="s">
        <v>406</v>
      </c>
      <c r="D1023" s="108">
        <v>1</v>
      </c>
    </row>
    <row r="1024" spans="1:4">
      <c r="A1024" s="105">
        <v>884</v>
      </c>
      <c r="B1024" s="106">
        <v>14134</v>
      </c>
      <c r="C1024" s="107" t="s">
        <v>407</v>
      </c>
      <c r="D1024" s="108" t="s">
        <v>219</v>
      </c>
    </row>
    <row r="1025" spans="1:4">
      <c r="A1025" s="105">
        <v>885</v>
      </c>
      <c r="B1025" s="106">
        <v>14135</v>
      </c>
      <c r="C1025" s="107" t="s">
        <v>406</v>
      </c>
      <c r="D1025" s="108">
        <v>2</v>
      </c>
    </row>
    <row r="1026" spans="1:4">
      <c r="A1026" s="105">
        <v>885</v>
      </c>
      <c r="B1026" s="106">
        <v>14136</v>
      </c>
      <c r="C1026" s="107" t="s">
        <v>406</v>
      </c>
      <c r="D1026" s="108">
        <v>1</v>
      </c>
    </row>
    <row r="1027" spans="1:4">
      <c r="A1027" s="105">
        <v>886</v>
      </c>
      <c r="B1027" s="106">
        <v>14137</v>
      </c>
      <c r="C1027" s="107" t="s">
        <v>407</v>
      </c>
      <c r="D1027" s="108" t="s">
        <v>219</v>
      </c>
    </row>
    <row r="1028" spans="1:4">
      <c r="A1028" s="105">
        <v>887</v>
      </c>
      <c r="B1028" s="106">
        <v>14144</v>
      </c>
      <c r="C1028" s="107" t="s">
        <v>406</v>
      </c>
      <c r="D1028" s="108">
        <v>2</v>
      </c>
    </row>
    <row r="1029" spans="1:4">
      <c r="A1029" s="105">
        <v>887</v>
      </c>
      <c r="B1029" s="106">
        <v>14145</v>
      </c>
      <c r="C1029" s="107" t="s">
        <v>406</v>
      </c>
      <c r="D1029" s="108">
        <v>1</v>
      </c>
    </row>
    <row r="1030" spans="1:4">
      <c r="A1030" s="105">
        <v>888</v>
      </c>
      <c r="B1030" s="106">
        <v>14146</v>
      </c>
      <c r="C1030" s="107" t="s">
        <v>407</v>
      </c>
      <c r="D1030" s="108" t="s">
        <v>219</v>
      </c>
    </row>
    <row r="1031" spans="1:4">
      <c r="A1031" s="105">
        <v>889</v>
      </c>
      <c r="B1031" s="106">
        <v>278</v>
      </c>
      <c r="C1031" s="107" t="s">
        <v>406</v>
      </c>
      <c r="D1031" s="108">
        <v>2</v>
      </c>
    </row>
    <row r="1032" spans="1:4">
      <c r="A1032" s="105">
        <v>889</v>
      </c>
      <c r="B1032" s="106">
        <v>289</v>
      </c>
      <c r="C1032" s="107" t="s">
        <v>406</v>
      </c>
      <c r="D1032" s="108">
        <v>1</v>
      </c>
    </row>
    <row r="1033" spans="1:4">
      <c r="A1033" s="105">
        <v>890</v>
      </c>
      <c r="B1033" s="106">
        <v>14028</v>
      </c>
      <c r="C1033" s="107" t="s">
        <v>407</v>
      </c>
      <c r="D1033" s="108" t="s">
        <v>219</v>
      </c>
    </row>
    <row r="1034" spans="1:4">
      <c r="A1034" s="105">
        <v>891</v>
      </c>
      <c r="B1034" s="106">
        <v>14099</v>
      </c>
      <c r="C1034" s="107" t="s">
        <v>407</v>
      </c>
      <c r="D1034" s="108" t="s">
        <v>219</v>
      </c>
    </row>
    <row r="1035" spans="1:4">
      <c r="A1035" s="105">
        <v>892</v>
      </c>
      <c r="B1035" s="106">
        <v>14119</v>
      </c>
      <c r="C1035" s="107" t="s">
        <v>407</v>
      </c>
      <c r="D1035" s="108" t="s">
        <v>219</v>
      </c>
    </row>
    <row r="1036" spans="1:4">
      <c r="A1036" s="105">
        <v>893</v>
      </c>
      <c r="B1036" s="106">
        <v>14120</v>
      </c>
      <c r="C1036" s="107" t="s">
        <v>407</v>
      </c>
      <c r="D1036" s="108" t="s">
        <v>219</v>
      </c>
    </row>
    <row r="1037" spans="1:4">
      <c r="A1037" s="105">
        <v>894</v>
      </c>
      <c r="B1037" s="106">
        <v>300</v>
      </c>
      <c r="C1037" s="107" t="s">
        <v>364</v>
      </c>
      <c r="D1037" s="108" t="s">
        <v>219</v>
      </c>
    </row>
    <row r="1038" spans="1:4">
      <c r="A1038" s="105">
        <v>895</v>
      </c>
      <c r="B1038" s="106">
        <v>311</v>
      </c>
      <c r="C1038" s="107" t="s">
        <v>364</v>
      </c>
      <c r="D1038" s="108" t="s">
        <v>219</v>
      </c>
    </row>
    <row r="1039" spans="1:4">
      <c r="A1039" s="105">
        <v>896</v>
      </c>
      <c r="B1039" s="106">
        <v>312</v>
      </c>
      <c r="C1039" s="107" t="s">
        <v>364</v>
      </c>
      <c r="D1039" s="108" t="s">
        <v>219</v>
      </c>
    </row>
    <row r="1040" spans="1:4">
      <c r="A1040" s="105">
        <v>897</v>
      </c>
      <c r="B1040" s="106">
        <v>14097</v>
      </c>
      <c r="C1040" s="107" t="s">
        <v>407</v>
      </c>
      <c r="D1040" s="108" t="s">
        <v>219</v>
      </c>
    </row>
    <row r="1041" spans="1:4">
      <c r="A1041" s="105">
        <v>898</v>
      </c>
      <c r="B1041" s="106">
        <v>14098</v>
      </c>
      <c r="C1041" s="107" t="s">
        <v>407</v>
      </c>
      <c r="D1041" s="108" t="s">
        <v>219</v>
      </c>
    </row>
    <row r="1042" spans="1:4">
      <c r="A1042" s="105">
        <v>899</v>
      </c>
      <c r="B1042" s="106">
        <v>281</v>
      </c>
      <c r="C1042" s="107" t="s">
        <v>408</v>
      </c>
      <c r="D1042" s="108" t="s">
        <v>219</v>
      </c>
    </row>
    <row r="1043" spans="1:4">
      <c r="A1043" s="105">
        <v>900</v>
      </c>
      <c r="B1043" s="106">
        <v>282</v>
      </c>
      <c r="C1043" s="107" t="s">
        <v>408</v>
      </c>
      <c r="D1043" s="108" t="s">
        <v>219</v>
      </c>
    </row>
    <row r="1044" spans="1:4">
      <c r="A1044" s="105">
        <v>901</v>
      </c>
      <c r="B1044" s="106">
        <v>283</v>
      </c>
      <c r="C1044" s="107" t="s">
        <v>408</v>
      </c>
      <c r="D1044" s="108" t="s">
        <v>219</v>
      </c>
    </row>
    <row r="1045" spans="1:4">
      <c r="A1045" s="105">
        <v>902</v>
      </c>
      <c r="B1045" s="106">
        <v>284</v>
      </c>
      <c r="C1045" s="107" t="s">
        <v>408</v>
      </c>
      <c r="D1045" s="108" t="s">
        <v>219</v>
      </c>
    </row>
    <row r="1046" spans="1:4">
      <c r="A1046" s="105">
        <v>903</v>
      </c>
      <c r="B1046" s="106">
        <v>285</v>
      </c>
      <c r="C1046" s="107" t="s">
        <v>408</v>
      </c>
      <c r="D1046" s="108" t="s">
        <v>219</v>
      </c>
    </row>
    <row r="1047" spans="1:4">
      <c r="A1047" s="105">
        <v>904</v>
      </c>
      <c r="B1047" s="106">
        <v>286</v>
      </c>
      <c r="C1047" s="107" t="s">
        <v>409</v>
      </c>
      <c r="D1047" s="108" t="s">
        <v>219</v>
      </c>
    </row>
    <row r="1048" spans="1:4">
      <c r="A1048" s="105">
        <v>905</v>
      </c>
      <c r="B1048" s="106">
        <v>287</v>
      </c>
      <c r="C1048" s="107" t="s">
        <v>409</v>
      </c>
      <c r="D1048" s="108" t="s">
        <v>219</v>
      </c>
    </row>
    <row r="1049" spans="1:4">
      <c r="A1049" s="105">
        <v>906</v>
      </c>
      <c r="B1049" s="106">
        <v>288</v>
      </c>
      <c r="C1049" s="107" t="s">
        <v>409</v>
      </c>
      <c r="D1049" s="108" t="s">
        <v>219</v>
      </c>
    </row>
    <row r="1050" spans="1:4">
      <c r="A1050" s="105">
        <v>907</v>
      </c>
      <c r="B1050" s="106">
        <v>292</v>
      </c>
      <c r="C1050" s="107" t="s">
        <v>410</v>
      </c>
      <c r="D1050" s="108" t="s">
        <v>219</v>
      </c>
    </row>
    <row r="1051" spans="1:4">
      <c r="A1051" s="105">
        <v>908</v>
      </c>
      <c r="B1051" s="106">
        <v>293</v>
      </c>
      <c r="C1051" s="107" t="s">
        <v>410</v>
      </c>
      <c r="D1051" s="108" t="s">
        <v>219</v>
      </c>
    </row>
    <row r="1052" spans="1:4">
      <c r="A1052" s="105">
        <v>909</v>
      </c>
      <c r="B1052" s="106">
        <v>294</v>
      </c>
      <c r="C1052" s="107" t="s">
        <v>410</v>
      </c>
      <c r="D1052" s="108" t="s">
        <v>219</v>
      </c>
    </row>
    <row r="1053" spans="1:4">
      <c r="A1053" s="105">
        <v>910</v>
      </c>
      <c r="B1053" s="106">
        <v>295</v>
      </c>
      <c r="C1053" s="107" t="s">
        <v>410</v>
      </c>
      <c r="D1053" s="108" t="s">
        <v>219</v>
      </c>
    </row>
    <row r="1054" spans="1:4">
      <c r="A1054" s="105">
        <v>911</v>
      </c>
      <c r="B1054" s="106">
        <v>296</v>
      </c>
      <c r="C1054" s="107" t="s">
        <v>410</v>
      </c>
      <c r="D1054" s="108" t="s">
        <v>219</v>
      </c>
    </row>
    <row r="1055" spans="1:4">
      <c r="A1055" s="105">
        <v>912</v>
      </c>
      <c r="B1055" s="106">
        <v>297</v>
      </c>
      <c r="C1055" s="107" t="s">
        <v>410</v>
      </c>
      <c r="D1055" s="108" t="s">
        <v>219</v>
      </c>
    </row>
    <row r="1056" spans="1:4">
      <c r="A1056" s="105">
        <v>913</v>
      </c>
      <c r="B1056" s="106">
        <v>298</v>
      </c>
      <c r="C1056" s="107" t="s">
        <v>410</v>
      </c>
      <c r="D1056" s="108" t="s">
        <v>219</v>
      </c>
    </row>
    <row r="1057" spans="1:4">
      <c r="A1057" s="105">
        <v>914</v>
      </c>
      <c r="B1057" s="106">
        <v>299</v>
      </c>
      <c r="C1057" s="107" t="s">
        <v>411</v>
      </c>
      <c r="D1057" s="108">
        <v>1</v>
      </c>
    </row>
    <row r="1058" spans="1:4">
      <c r="A1058" s="105">
        <v>915</v>
      </c>
      <c r="B1058" s="106">
        <v>313</v>
      </c>
      <c r="C1058" s="107" t="s">
        <v>364</v>
      </c>
      <c r="D1058" s="108">
        <v>2</v>
      </c>
    </row>
    <row r="1059" spans="1:4">
      <c r="A1059" s="105">
        <v>915</v>
      </c>
      <c r="B1059" s="106">
        <v>314</v>
      </c>
      <c r="C1059" s="107" t="s">
        <v>364</v>
      </c>
      <c r="D1059" s="108">
        <v>1</v>
      </c>
    </row>
    <row r="1060" spans="1:4">
      <c r="A1060" s="105">
        <v>916</v>
      </c>
      <c r="B1060" s="106">
        <v>315</v>
      </c>
      <c r="C1060" s="107" t="s">
        <v>364</v>
      </c>
      <c r="D1060" s="108">
        <v>2</v>
      </c>
    </row>
    <row r="1061" spans="1:4">
      <c r="A1061" s="105">
        <v>916</v>
      </c>
      <c r="B1061" s="106">
        <v>316</v>
      </c>
      <c r="C1061" s="107" t="s">
        <v>364</v>
      </c>
      <c r="D1061" s="108">
        <v>1</v>
      </c>
    </row>
    <row r="1062" spans="1:4">
      <c r="A1062" s="105">
        <v>917</v>
      </c>
      <c r="B1062" s="106">
        <v>279</v>
      </c>
      <c r="C1062" s="107" t="s">
        <v>364</v>
      </c>
      <c r="D1062" s="108">
        <v>2</v>
      </c>
    </row>
    <row r="1063" spans="1:4">
      <c r="A1063" s="105">
        <v>917</v>
      </c>
      <c r="B1063" s="106">
        <v>280</v>
      </c>
      <c r="C1063" s="107" t="s">
        <v>364</v>
      </c>
      <c r="D1063" s="108">
        <v>1</v>
      </c>
    </row>
    <row r="1064" spans="1:4">
      <c r="A1064" s="105">
        <v>918</v>
      </c>
      <c r="B1064" s="106">
        <v>290</v>
      </c>
      <c r="C1064" s="107" t="s">
        <v>299</v>
      </c>
      <c r="D1064" s="108">
        <v>1</v>
      </c>
    </row>
    <row r="1065" spans="1:4">
      <c r="A1065" s="105">
        <v>918</v>
      </c>
      <c r="B1065" s="106">
        <v>291</v>
      </c>
      <c r="C1065" s="107" t="s">
        <v>299</v>
      </c>
      <c r="D1065" s="108">
        <v>1</v>
      </c>
    </row>
    <row r="1066" spans="1:4">
      <c r="A1066" s="105">
        <v>919</v>
      </c>
      <c r="B1066" s="106">
        <v>57</v>
      </c>
      <c r="C1066" s="107" t="s">
        <v>412</v>
      </c>
      <c r="D1066" s="108">
        <v>1</v>
      </c>
    </row>
    <row r="1067" spans="1:4">
      <c r="A1067" s="105">
        <v>919</v>
      </c>
      <c r="B1067" s="106">
        <v>278</v>
      </c>
      <c r="C1067" s="107" t="s">
        <v>412</v>
      </c>
      <c r="D1067" s="108">
        <v>2</v>
      </c>
    </row>
    <row r="1068" spans="1:4">
      <c r="A1068" s="105">
        <v>920</v>
      </c>
      <c r="B1068" s="106">
        <v>57</v>
      </c>
      <c r="C1068" s="107" t="s">
        <v>412</v>
      </c>
      <c r="D1068" s="108">
        <v>1</v>
      </c>
    </row>
    <row r="1069" spans="1:4">
      <c r="A1069" s="105">
        <v>920</v>
      </c>
      <c r="B1069" s="106">
        <v>278</v>
      </c>
      <c r="C1069" s="107" t="s">
        <v>412</v>
      </c>
      <c r="D1069" s="108">
        <v>2</v>
      </c>
    </row>
    <row r="1070" spans="1:4">
      <c r="A1070" s="105">
        <v>922</v>
      </c>
      <c r="B1070" s="106">
        <v>301</v>
      </c>
      <c r="C1070" s="107" t="s">
        <v>322</v>
      </c>
      <c r="D1070" s="108">
        <v>1</v>
      </c>
    </row>
    <row r="1071" spans="1:4">
      <c r="A1071" s="105">
        <v>923</v>
      </c>
      <c r="B1071" s="106">
        <v>302</v>
      </c>
      <c r="C1071" s="107" t="s">
        <v>322</v>
      </c>
      <c r="D1071" s="108">
        <v>1</v>
      </c>
    </row>
    <row r="1072" spans="1:4">
      <c r="A1072" s="105">
        <v>924</v>
      </c>
      <c r="B1072" s="106">
        <v>303</v>
      </c>
      <c r="C1072" s="107" t="s">
        <v>322</v>
      </c>
      <c r="D1072" s="108">
        <v>1</v>
      </c>
    </row>
    <row r="1073" spans="1:4">
      <c r="A1073" s="105">
        <v>925</v>
      </c>
      <c r="B1073" s="106">
        <v>259</v>
      </c>
      <c r="C1073" s="107" t="s">
        <v>413</v>
      </c>
      <c r="D1073" s="108" t="s">
        <v>352</v>
      </c>
    </row>
    <row r="1074" spans="1:4">
      <c r="A1074" s="105">
        <v>925</v>
      </c>
      <c r="B1074" s="106">
        <v>307</v>
      </c>
      <c r="C1074" s="107" t="s">
        <v>413</v>
      </c>
      <c r="D1074" s="108" t="s">
        <v>352</v>
      </c>
    </row>
    <row r="1075" spans="1:4">
      <c r="A1075" s="105">
        <v>926</v>
      </c>
      <c r="B1075" s="106">
        <v>261</v>
      </c>
      <c r="C1075" s="107" t="s">
        <v>353</v>
      </c>
      <c r="D1075" s="108" t="s">
        <v>352</v>
      </c>
    </row>
    <row r="1076" spans="1:4">
      <c r="A1076" s="105">
        <v>926</v>
      </c>
      <c r="B1076" s="106">
        <v>308</v>
      </c>
      <c r="C1076" s="107" t="s">
        <v>353</v>
      </c>
      <c r="D1076" s="108" t="s">
        <v>352</v>
      </c>
    </row>
    <row r="1077" spans="1:4">
      <c r="A1077" s="105">
        <v>927</v>
      </c>
      <c r="B1077" s="106">
        <v>263</v>
      </c>
      <c r="C1077" s="107" t="s">
        <v>355</v>
      </c>
      <c r="D1077" s="108" t="s">
        <v>352</v>
      </c>
    </row>
    <row r="1078" spans="1:4">
      <c r="A1078" s="105">
        <v>927</v>
      </c>
      <c r="B1078" s="106">
        <v>309</v>
      </c>
      <c r="C1078" s="107" t="s">
        <v>355</v>
      </c>
      <c r="D1078" s="108" t="s">
        <v>352</v>
      </c>
    </row>
    <row r="1079" spans="1:4">
      <c r="A1079" s="105">
        <v>928</v>
      </c>
      <c r="B1079" s="106">
        <v>265</v>
      </c>
      <c r="C1079" s="107" t="s">
        <v>354</v>
      </c>
      <c r="D1079" s="108" t="s">
        <v>352</v>
      </c>
    </row>
    <row r="1080" spans="1:4">
      <c r="A1080" s="105">
        <v>928</v>
      </c>
      <c r="B1080" s="106">
        <v>310</v>
      </c>
      <c r="C1080" s="107" t="s">
        <v>354</v>
      </c>
      <c r="D1080" s="108" t="s">
        <v>352</v>
      </c>
    </row>
    <row r="1081" spans="1:4">
      <c r="A1081" s="105">
        <v>929</v>
      </c>
      <c r="B1081" s="106">
        <v>14041</v>
      </c>
      <c r="C1081" s="107" t="s">
        <v>408</v>
      </c>
      <c r="D1081" s="108" t="s">
        <v>219</v>
      </c>
    </row>
    <row r="1082" spans="1:4">
      <c r="A1082" s="105">
        <v>930</v>
      </c>
      <c r="B1082" s="106">
        <v>14053</v>
      </c>
      <c r="C1082" s="107" t="s">
        <v>408</v>
      </c>
      <c r="D1082" s="108" t="s">
        <v>219</v>
      </c>
    </row>
    <row r="1083" spans="1:4">
      <c r="A1083" s="105">
        <v>931</v>
      </c>
      <c r="B1083" s="106">
        <v>14056</v>
      </c>
      <c r="C1083" s="107" t="s">
        <v>408</v>
      </c>
      <c r="D1083" s="108" t="s">
        <v>219</v>
      </c>
    </row>
    <row r="1084" spans="1:4">
      <c r="A1084" s="105">
        <v>932</v>
      </c>
      <c r="B1084" s="106">
        <v>191</v>
      </c>
      <c r="C1084" s="107" t="s">
        <v>414</v>
      </c>
      <c r="D1084" s="108">
        <v>2</v>
      </c>
    </row>
    <row r="1085" spans="1:4">
      <c r="A1085" s="105">
        <v>932</v>
      </c>
      <c r="B1085" s="106">
        <v>353</v>
      </c>
      <c r="C1085" s="107" t="s">
        <v>414</v>
      </c>
      <c r="D1085" s="108">
        <v>1</v>
      </c>
    </row>
    <row r="1086" spans="1:4">
      <c r="A1086" s="105">
        <v>932</v>
      </c>
      <c r="B1086" s="106">
        <v>354</v>
      </c>
      <c r="C1086" s="107" t="s">
        <v>414</v>
      </c>
      <c r="D1086" s="108">
        <v>1</v>
      </c>
    </row>
    <row r="1087" spans="1:4">
      <c r="A1087" s="105">
        <v>932</v>
      </c>
      <c r="B1087" s="106">
        <v>355</v>
      </c>
      <c r="C1087" s="107" t="s">
        <v>414</v>
      </c>
      <c r="D1087" s="108">
        <v>1</v>
      </c>
    </row>
    <row r="1088" spans="1:4">
      <c r="A1088" s="105">
        <v>933</v>
      </c>
      <c r="B1088" s="106">
        <v>14147</v>
      </c>
      <c r="C1088" s="107" t="s">
        <v>406</v>
      </c>
      <c r="D1088" s="108">
        <v>2</v>
      </c>
    </row>
    <row r="1089" spans="1:4">
      <c r="A1089" s="105">
        <v>933</v>
      </c>
      <c r="B1089" s="106">
        <v>14148</v>
      </c>
      <c r="C1089" s="107" t="s">
        <v>406</v>
      </c>
      <c r="D1089" s="108">
        <v>1</v>
      </c>
    </row>
    <row r="1090" spans="1:4">
      <c r="A1090" s="105">
        <v>934</v>
      </c>
      <c r="B1090" s="106">
        <v>14149</v>
      </c>
      <c r="C1090" s="107" t="s">
        <v>407</v>
      </c>
      <c r="D1090" s="108" t="s">
        <v>219</v>
      </c>
    </row>
    <row r="1091" spans="1:4">
      <c r="A1091" s="105">
        <v>935</v>
      </c>
      <c r="B1091" s="106">
        <v>374</v>
      </c>
      <c r="C1091" s="107" t="s">
        <v>415</v>
      </c>
      <c r="D1091" s="108" t="s">
        <v>466</v>
      </c>
    </row>
    <row r="1092" spans="1:4">
      <c r="A1092" s="105">
        <v>935</v>
      </c>
      <c r="B1092" s="106">
        <v>375</v>
      </c>
      <c r="C1092" s="107" t="s">
        <v>415</v>
      </c>
      <c r="D1092" s="108" t="s">
        <v>464</v>
      </c>
    </row>
    <row r="1093" spans="1:4">
      <c r="A1093" s="105">
        <v>936</v>
      </c>
      <c r="B1093" s="106">
        <v>1422</v>
      </c>
      <c r="C1093" s="107" t="s">
        <v>415</v>
      </c>
      <c r="D1093" s="108">
        <v>1</v>
      </c>
    </row>
    <row r="1094" spans="1:4">
      <c r="A1094" s="105">
        <v>936</v>
      </c>
      <c r="B1094" s="106">
        <v>1423</v>
      </c>
      <c r="C1094" s="107" t="s">
        <v>415</v>
      </c>
      <c r="D1094" s="108">
        <v>2</v>
      </c>
    </row>
    <row r="1095" spans="1:4">
      <c r="A1095" s="105">
        <v>937</v>
      </c>
      <c r="B1095" s="106">
        <v>14150</v>
      </c>
      <c r="C1095" s="107" t="s">
        <v>415</v>
      </c>
      <c r="D1095" s="108">
        <v>2</v>
      </c>
    </row>
    <row r="1096" spans="1:4">
      <c r="A1096" s="105">
        <v>937</v>
      </c>
      <c r="B1096" s="106">
        <v>14151</v>
      </c>
      <c r="C1096" s="107" t="s">
        <v>415</v>
      </c>
      <c r="D1096" s="108">
        <v>1</v>
      </c>
    </row>
    <row r="1097" spans="1:4">
      <c r="A1097" s="105">
        <v>938</v>
      </c>
      <c r="B1097" s="106">
        <v>376</v>
      </c>
      <c r="C1097" s="107" t="s">
        <v>415</v>
      </c>
      <c r="D1097" s="108">
        <v>2</v>
      </c>
    </row>
    <row r="1098" spans="1:4">
      <c r="A1098" s="105">
        <v>938</v>
      </c>
      <c r="B1098" s="106">
        <v>377</v>
      </c>
      <c r="C1098" s="107" t="s">
        <v>415</v>
      </c>
      <c r="D1098" s="108">
        <v>1</v>
      </c>
    </row>
    <row r="1099" spans="1:4">
      <c r="A1099" s="105">
        <v>939</v>
      </c>
      <c r="B1099" s="106">
        <v>395</v>
      </c>
      <c r="C1099" s="107" t="s">
        <v>415</v>
      </c>
      <c r="D1099" s="108">
        <v>2</v>
      </c>
    </row>
    <row r="1100" spans="1:4">
      <c r="A1100" s="105">
        <v>939</v>
      </c>
      <c r="B1100" s="106">
        <v>396</v>
      </c>
      <c r="C1100" s="107" t="s">
        <v>415</v>
      </c>
      <c r="D1100" s="108">
        <v>1</v>
      </c>
    </row>
    <row r="1101" spans="1:4">
      <c r="A1101" s="105">
        <v>940</v>
      </c>
      <c r="B1101" s="106">
        <v>397</v>
      </c>
      <c r="C1101" s="107" t="s">
        <v>416</v>
      </c>
      <c r="D1101" s="108" t="s">
        <v>374</v>
      </c>
    </row>
    <row r="1102" spans="1:4">
      <c r="A1102" s="105">
        <v>941</v>
      </c>
      <c r="B1102" s="106">
        <v>398</v>
      </c>
      <c r="C1102" s="107" t="s">
        <v>417</v>
      </c>
      <c r="D1102" s="108" t="s">
        <v>374</v>
      </c>
    </row>
    <row r="1103" spans="1:4">
      <c r="A1103" s="105">
        <v>942</v>
      </c>
      <c r="B1103" s="106">
        <v>400</v>
      </c>
      <c r="C1103" s="107" t="s">
        <v>267</v>
      </c>
      <c r="D1103" s="108">
        <v>1</v>
      </c>
    </row>
    <row r="1104" spans="1:4">
      <c r="A1104" s="105">
        <v>942</v>
      </c>
      <c r="B1104" s="106">
        <v>401</v>
      </c>
      <c r="C1104" s="107" t="s">
        <v>267</v>
      </c>
      <c r="D1104" s="108">
        <v>2</v>
      </c>
    </row>
    <row r="1105" spans="1:4">
      <c r="A1105" s="105">
        <v>943</v>
      </c>
      <c r="B1105" s="106">
        <v>404</v>
      </c>
      <c r="C1105" s="107" t="s">
        <v>257</v>
      </c>
      <c r="D1105" s="108">
        <v>1</v>
      </c>
    </row>
    <row r="1106" spans="1:4">
      <c r="A1106" s="105">
        <v>943</v>
      </c>
      <c r="B1106" s="106">
        <v>405</v>
      </c>
      <c r="C1106" s="107" t="s">
        <v>257</v>
      </c>
      <c r="D1106" s="108">
        <v>2</v>
      </c>
    </row>
    <row r="1107" spans="1:4">
      <c r="A1107" s="105">
        <v>944</v>
      </c>
      <c r="B1107" s="106">
        <v>406</v>
      </c>
      <c r="C1107" s="107" t="s">
        <v>257</v>
      </c>
      <c r="D1107" s="108">
        <v>1</v>
      </c>
    </row>
    <row r="1108" spans="1:4">
      <c r="A1108" s="105">
        <v>944</v>
      </c>
      <c r="B1108" s="106">
        <v>407</v>
      </c>
      <c r="C1108" s="107" t="s">
        <v>257</v>
      </c>
      <c r="D1108" s="108">
        <v>2</v>
      </c>
    </row>
    <row r="1109" spans="1:4">
      <c r="A1109" s="105">
        <v>945</v>
      </c>
      <c r="B1109" s="106">
        <v>408</v>
      </c>
      <c r="C1109" s="107" t="s">
        <v>257</v>
      </c>
      <c r="D1109" s="108">
        <v>1</v>
      </c>
    </row>
    <row r="1110" spans="1:4">
      <c r="A1110" s="105">
        <v>945</v>
      </c>
      <c r="B1110" s="106">
        <v>409</v>
      </c>
      <c r="C1110" s="107" t="s">
        <v>257</v>
      </c>
      <c r="D1110" s="108">
        <v>2</v>
      </c>
    </row>
    <row r="1111" spans="1:4">
      <c r="A1111" s="105">
        <v>946</v>
      </c>
      <c r="B1111" s="106">
        <v>410</v>
      </c>
      <c r="C1111" s="107" t="s">
        <v>257</v>
      </c>
      <c r="D1111" s="108">
        <v>1</v>
      </c>
    </row>
    <row r="1112" spans="1:4">
      <c r="A1112" s="105">
        <v>946</v>
      </c>
      <c r="B1112" s="106">
        <v>411</v>
      </c>
      <c r="C1112" s="107" t="s">
        <v>257</v>
      </c>
      <c r="D1112" s="108">
        <v>2</v>
      </c>
    </row>
    <row r="1113" spans="1:4">
      <c r="A1113" s="105">
        <v>947</v>
      </c>
      <c r="B1113" s="106">
        <v>412</v>
      </c>
      <c r="C1113" s="107" t="s">
        <v>418</v>
      </c>
      <c r="D1113" s="108">
        <v>2</v>
      </c>
    </row>
    <row r="1114" spans="1:4">
      <c r="A1114" s="105">
        <v>947</v>
      </c>
      <c r="B1114" s="106">
        <v>413</v>
      </c>
      <c r="C1114" s="107" t="s">
        <v>418</v>
      </c>
      <c r="D1114" s="108">
        <v>1</v>
      </c>
    </row>
    <row r="1115" spans="1:4">
      <c r="A1115" s="105">
        <v>947</v>
      </c>
      <c r="B1115" s="106">
        <v>414</v>
      </c>
      <c r="C1115" s="107" t="s">
        <v>418</v>
      </c>
      <c r="D1115" s="108">
        <v>1</v>
      </c>
    </row>
    <row r="1116" spans="1:4">
      <c r="A1116" s="105">
        <v>948</v>
      </c>
      <c r="B1116" s="106">
        <v>415</v>
      </c>
      <c r="C1116" s="107" t="s">
        <v>419</v>
      </c>
      <c r="D1116" s="108" t="s">
        <v>466</v>
      </c>
    </row>
    <row r="1117" spans="1:4">
      <c r="A1117" s="105">
        <v>948</v>
      </c>
      <c r="B1117" s="106">
        <v>416</v>
      </c>
      <c r="C1117" s="107" t="s">
        <v>419</v>
      </c>
      <c r="D1117" s="108">
        <v>1</v>
      </c>
    </row>
    <row r="1118" spans="1:4">
      <c r="A1118" s="105">
        <v>949</v>
      </c>
      <c r="B1118" s="106">
        <v>417</v>
      </c>
      <c r="C1118" s="107" t="s">
        <v>497</v>
      </c>
      <c r="D1118" s="108">
        <v>1</v>
      </c>
    </row>
    <row r="1119" spans="1:4">
      <c r="A1119" s="105">
        <v>949</v>
      </c>
      <c r="B1119" s="106">
        <v>418</v>
      </c>
      <c r="C1119" s="107" t="s">
        <v>497</v>
      </c>
      <c r="D1119" s="108">
        <v>2</v>
      </c>
    </row>
    <row r="1120" spans="1:4">
      <c r="A1120" s="105">
        <v>950</v>
      </c>
      <c r="B1120" s="106">
        <v>419</v>
      </c>
      <c r="C1120" s="107" t="s">
        <v>498</v>
      </c>
      <c r="D1120" s="108" t="s">
        <v>219</v>
      </c>
    </row>
    <row r="1121" spans="1:4">
      <c r="A1121" s="105">
        <v>951</v>
      </c>
      <c r="B1121" s="106">
        <v>420</v>
      </c>
      <c r="C1121" s="107" t="s">
        <v>499</v>
      </c>
      <c r="D1121" s="108" t="s">
        <v>219</v>
      </c>
    </row>
    <row r="1122" spans="1:4">
      <c r="A1122" s="105">
        <v>952</v>
      </c>
      <c r="B1122" s="106">
        <v>421</v>
      </c>
      <c r="C1122" s="107" t="s">
        <v>500</v>
      </c>
      <c r="D1122" s="108">
        <v>1</v>
      </c>
    </row>
    <row r="1123" spans="1:4">
      <c r="A1123" s="105">
        <v>952</v>
      </c>
      <c r="B1123" s="106">
        <v>422</v>
      </c>
      <c r="C1123" s="107" t="s">
        <v>500</v>
      </c>
      <c r="D1123" s="108">
        <v>2</v>
      </c>
    </row>
    <row r="1124" spans="1:4">
      <c r="A1124" s="105">
        <v>953</v>
      </c>
      <c r="B1124" s="106">
        <v>423</v>
      </c>
      <c r="C1124" s="107" t="s">
        <v>420</v>
      </c>
      <c r="D1124" s="108">
        <v>1</v>
      </c>
    </row>
    <row r="1125" spans="1:4">
      <c r="A1125" s="105">
        <v>953</v>
      </c>
      <c r="B1125" s="106">
        <v>424</v>
      </c>
      <c r="C1125" s="107" t="s">
        <v>420</v>
      </c>
      <c r="D1125" s="108" t="s">
        <v>464</v>
      </c>
    </row>
    <row r="1126" spans="1:4">
      <c r="A1126" s="105">
        <v>954</v>
      </c>
      <c r="B1126" s="106">
        <v>425</v>
      </c>
      <c r="C1126" s="107" t="s">
        <v>421</v>
      </c>
      <c r="D1126" s="108" t="s">
        <v>466</v>
      </c>
    </row>
    <row r="1127" spans="1:4">
      <c r="A1127" s="105">
        <v>954</v>
      </c>
      <c r="B1127" s="106">
        <v>426</v>
      </c>
      <c r="C1127" s="107" t="s">
        <v>421</v>
      </c>
      <c r="D1127" s="108" t="s">
        <v>464</v>
      </c>
    </row>
    <row r="1128" spans="1:4">
      <c r="A1128" s="105">
        <v>954</v>
      </c>
      <c r="B1128" s="106">
        <v>427</v>
      </c>
      <c r="C1128" s="107" t="s">
        <v>421</v>
      </c>
      <c r="D1128" s="108" t="s">
        <v>464</v>
      </c>
    </row>
    <row r="1129" spans="1:4">
      <c r="A1129" s="105">
        <v>955</v>
      </c>
      <c r="B1129" s="106">
        <v>206</v>
      </c>
      <c r="C1129" s="107" t="s">
        <v>422</v>
      </c>
      <c r="D1129" s="108">
        <v>2</v>
      </c>
    </row>
    <row r="1130" spans="1:4">
      <c r="A1130" s="105">
        <v>955</v>
      </c>
      <c r="B1130" s="106">
        <v>428</v>
      </c>
      <c r="C1130" s="107" t="s">
        <v>422</v>
      </c>
      <c r="D1130" s="108">
        <v>1</v>
      </c>
    </row>
    <row r="1131" spans="1:4">
      <c r="A1131" s="105">
        <v>955</v>
      </c>
      <c r="B1131" s="106">
        <v>429</v>
      </c>
      <c r="C1131" s="107" t="s">
        <v>422</v>
      </c>
      <c r="D1131" s="108">
        <v>2</v>
      </c>
    </row>
    <row r="1132" spans="1:4">
      <c r="A1132" s="105">
        <v>955</v>
      </c>
      <c r="B1132" s="106">
        <v>430</v>
      </c>
      <c r="C1132" s="107" t="s">
        <v>422</v>
      </c>
      <c r="D1132" s="108">
        <v>1</v>
      </c>
    </row>
    <row r="1133" spans="1:4">
      <c r="A1133" s="105">
        <v>956</v>
      </c>
      <c r="B1133" s="106">
        <v>160</v>
      </c>
      <c r="C1133" s="107" t="s">
        <v>423</v>
      </c>
      <c r="D1133" s="108">
        <v>2</v>
      </c>
    </row>
    <row r="1134" spans="1:4">
      <c r="A1134" s="105">
        <v>956</v>
      </c>
      <c r="B1134" s="106">
        <v>427</v>
      </c>
      <c r="C1134" s="107" t="s">
        <v>423</v>
      </c>
      <c r="D1134" s="108">
        <v>1</v>
      </c>
    </row>
    <row r="1135" spans="1:4">
      <c r="A1135" s="105">
        <v>956</v>
      </c>
      <c r="B1135" s="106">
        <v>431</v>
      </c>
      <c r="C1135" s="107" t="s">
        <v>423</v>
      </c>
      <c r="D1135" s="108">
        <v>2</v>
      </c>
    </row>
    <row r="1136" spans="1:4">
      <c r="A1136" s="105">
        <v>956</v>
      </c>
      <c r="B1136" s="106">
        <v>432</v>
      </c>
      <c r="C1136" s="107" t="s">
        <v>423</v>
      </c>
      <c r="D1136" s="108">
        <v>1</v>
      </c>
    </row>
    <row r="1137" spans="1:4">
      <c r="A1137" s="105">
        <v>957</v>
      </c>
      <c r="B1137" s="106">
        <v>432</v>
      </c>
      <c r="C1137" s="107" t="s">
        <v>424</v>
      </c>
      <c r="D1137" s="108">
        <v>1</v>
      </c>
    </row>
    <row r="1138" spans="1:4">
      <c r="A1138" s="105">
        <v>957</v>
      </c>
      <c r="B1138" s="106">
        <v>433</v>
      </c>
      <c r="C1138" s="107" t="s">
        <v>424</v>
      </c>
      <c r="D1138" s="108">
        <v>2</v>
      </c>
    </row>
    <row r="1139" spans="1:4">
      <c r="A1139" s="105">
        <v>958</v>
      </c>
      <c r="B1139" s="106">
        <v>434</v>
      </c>
      <c r="C1139" s="107" t="s">
        <v>425</v>
      </c>
      <c r="D1139" s="108">
        <v>2</v>
      </c>
    </row>
    <row r="1140" spans="1:4">
      <c r="A1140" s="105">
        <v>958</v>
      </c>
      <c r="B1140" s="106">
        <v>435</v>
      </c>
      <c r="C1140" s="107" t="s">
        <v>425</v>
      </c>
      <c r="D1140" s="108">
        <v>1</v>
      </c>
    </row>
    <row r="1141" spans="1:4">
      <c r="A1141" s="105">
        <v>959</v>
      </c>
      <c r="B1141" s="106">
        <v>160</v>
      </c>
      <c r="C1141" s="107" t="s">
        <v>426</v>
      </c>
      <c r="D1141" s="108">
        <v>2</v>
      </c>
    </row>
    <row r="1142" spans="1:4">
      <c r="A1142" s="105">
        <v>959</v>
      </c>
      <c r="B1142" s="106">
        <v>432</v>
      </c>
      <c r="C1142" s="107" t="s">
        <v>426</v>
      </c>
      <c r="D1142" s="108">
        <v>1</v>
      </c>
    </row>
    <row r="1143" spans="1:4">
      <c r="A1143" s="105">
        <v>959</v>
      </c>
      <c r="B1143" s="106">
        <v>436</v>
      </c>
      <c r="C1143" s="107" t="s">
        <v>426</v>
      </c>
      <c r="D1143" s="108">
        <v>2</v>
      </c>
    </row>
    <row r="1144" spans="1:4">
      <c r="A1144" s="105">
        <v>960</v>
      </c>
      <c r="B1144" s="106">
        <v>160</v>
      </c>
      <c r="C1144" s="107" t="s">
        <v>427</v>
      </c>
      <c r="D1144" s="108">
        <v>2</v>
      </c>
    </row>
    <row r="1145" spans="1:4">
      <c r="A1145" s="105">
        <v>960</v>
      </c>
      <c r="B1145" s="106">
        <v>435</v>
      </c>
      <c r="C1145" s="107" t="s">
        <v>427</v>
      </c>
      <c r="D1145" s="108">
        <v>1</v>
      </c>
    </row>
    <row r="1146" spans="1:4">
      <c r="A1146" s="105">
        <v>960</v>
      </c>
      <c r="B1146" s="106">
        <v>441</v>
      </c>
      <c r="C1146" s="107" t="s">
        <v>427</v>
      </c>
      <c r="D1146" s="108">
        <v>1</v>
      </c>
    </row>
    <row r="1147" spans="1:4">
      <c r="A1147" s="105">
        <v>961</v>
      </c>
      <c r="B1147" s="106">
        <v>427</v>
      </c>
      <c r="C1147" s="107" t="s">
        <v>428</v>
      </c>
      <c r="D1147" s="108">
        <v>1</v>
      </c>
    </row>
    <row r="1148" spans="1:4">
      <c r="A1148" s="105">
        <v>961</v>
      </c>
      <c r="B1148" s="106">
        <v>432</v>
      </c>
      <c r="C1148" s="107" t="s">
        <v>428</v>
      </c>
      <c r="D1148" s="108">
        <v>1</v>
      </c>
    </row>
    <row r="1149" spans="1:4">
      <c r="A1149" s="105">
        <v>961</v>
      </c>
      <c r="B1149" s="106">
        <v>437</v>
      </c>
      <c r="C1149" s="107" t="s">
        <v>428</v>
      </c>
      <c r="D1149" s="108">
        <v>2</v>
      </c>
    </row>
    <row r="1150" spans="1:4">
      <c r="A1150" s="105">
        <v>962</v>
      </c>
      <c r="B1150" s="106">
        <v>427</v>
      </c>
      <c r="C1150" s="107" t="s">
        <v>429</v>
      </c>
      <c r="D1150" s="108">
        <v>1</v>
      </c>
    </row>
    <row r="1151" spans="1:4">
      <c r="A1151" s="105">
        <v>962</v>
      </c>
      <c r="B1151" s="106">
        <v>435</v>
      </c>
      <c r="C1151" s="107" t="s">
        <v>429</v>
      </c>
      <c r="D1151" s="108">
        <v>1</v>
      </c>
    </row>
    <row r="1152" spans="1:4">
      <c r="A1152" s="105">
        <v>962</v>
      </c>
      <c r="B1152" s="106">
        <v>438</v>
      </c>
      <c r="C1152" s="107" t="s">
        <v>429</v>
      </c>
      <c r="D1152" s="108">
        <v>2</v>
      </c>
    </row>
    <row r="1153" spans="1:4">
      <c r="A1153" s="105">
        <v>963</v>
      </c>
      <c r="B1153" s="106">
        <v>160</v>
      </c>
      <c r="C1153" s="107" t="s">
        <v>430</v>
      </c>
      <c r="D1153" s="108">
        <v>2</v>
      </c>
    </row>
    <row r="1154" spans="1:4">
      <c r="A1154" s="105">
        <v>963</v>
      </c>
      <c r="B1154" s="106">
        <v>427</v>
      </c>
      <c r="C1154" s="107" t="s">
        <v>430</v>
      </c>
      <c r="D1154" s="108">
        <v>1</v>
      </c>
    </row>
    <row r="1155" spans="1:4">
      <c r="A1155" s="105">
        <v>963</v>
      </c>
      <c r="B1155" s="106">
        <v>435</v>
      </c>
      <c r="C1155" s="107" t="s">
        <v>430</v>
      </c>
      <c r="D1155" s="108">
        <v>1</v>
      </c>
    </row>
    <row r="1156" spans="1:4">
      <c r="A1156" s="105">
        <v>963</v>
      </c>
      <c r="B1156" s="106">
        <v>439</v>
      </c>
      <c r="C1156" s="107" t="s">
        <v>430</v>
      </c>
      <c r="D1156" s="108">
        <v>2</v>
      </c>
    </row>
    <row r="1157" spans="1:4">
      <c r="A1157" s="105">
        <v>964</v>
      </c>
      <c r="B1157" s="106">
        <v>160</v>
      </c>
      <c r="C1157" s="107" t="s">
        <v>431</v>
      </c>
      <c r="D1157" s="108">
        <v>2</v>
      </c>
    </row>
    <row r="1158" spans="1:4">
      <c r="A1158" s="105">
        <v>964</v>
      </c>
      <c r="B1158" s="106">
        <v>431</v>
      </c>
      <c r="C1158" s="107" t="s">
        <v>431</v>
      </c>
      <c r="D1158" s="108">
        <v>2</v>
      </c>
    </row>
    <row r="1159" spans="1:4">
      <c r="A1159" s="105">
        <v>964</v>
      </c>
      <c r="B1159" s="106">
        <v>440</v>
      </c>
      <c r="C1159" s="107" t="s">
        <v>431</v>
      </c>
      <c r="D1159" s="108">
        <v>1</v>
      </c>
    </row>
    <row r="1160" spans="1:4">
      <c r="A1160" s="105">
        <v>965</v>
      </c>
      <c r="B1160" s="106">
        <v>194</v>
      </c>
      <c r="C1160" s="107" t="s">
        <v>432</v>
      </c>
      <c r="D1160" s="108">
        <v>2</v>
      </c>
    </row>
    <row r="1161" spans="1:4">
      <c r="A1161" s="105">
        <v>965</v>
      </c>
      <c r="B1161" s="106">
        <v>489</v>
      </c>
      <c r="C1161" s="107" t="s">
        <v>432</v>
      </c>
      <c r="D1161" s="108">
        <v>1</v>
      </c>
    </row>
    <row r="1162" spans="1:4">
      <c r="A1162" s="105">
        <v>965</v>
      </c>
      <c r="B1162" s="106">
        <v>500</v>
      </c>
      <c r="C1162" s="107" t="s">
        <v>432</v>
      </c>
      <c r="D1162" s="108">
        <v>2</v>
      </c>
    </row>
    <row r="1163" spans="1:4">
      <c r="A1163" s="105">
        <v>966</v>
      </c>
      <c r="B1163" s="106">
        <v>488</v>
      </c>
      <c r="C1163" s="107" t="s">
        <v>279</v>
      </c>
      <c r="D1163" s="108" t="s">
        <v>219</v>
      </c>
    </row>
    <row r="1164" spans="1:4">
      <c r="A1164" s="105">
        <v>967</v>
      </c>
      <c r="B1164" s="106">
        <v>442</v>
      </c>
      <c r="C1164" s="107" t="s">
        <v>291</v>
      </c>
      <c r="D1164" s="108">
        <v>1</v>
      </c>
    </row>
    <row r="1165" spans="1:4">
      <c r="A1165" s="105">
        <v>967</v>
      </c>
      <c r="B1165" s="106">
        <v>443</v>
      </c>
      <c r="C1165" s="107" t="s">
        <v>291</v>
      </c>
      <c r="D1165" s="108">
        <v>2</v>
      </c>
    </row>
    <row r="1166" spans="1:4">
      <c r="A1166" s="105">
        <v>968</v>
      </c>
      <c r="B1166" s="106">
        <v>444</v>
      </c>
      <c r="C1166" s="107" t="s">
        <v>291</v>
      </c>
      <c r="D1166" s="108">
        <v>1</v>
      </c>
    </row>
    <row r="1167" spans="1:4">
      <c r="A1167" s="105">
        <v>969</v>
      </c>
      <c r="B1167" s="106">
        <v>443</v>
      </c>
      <c r="C1167" s="107" t="s">
        <v>432</v>
      </c>
      <c r="D1167" s="108">
        <v>2</v>
      </c>
    </row>
    <row r="1168" spans="1:4">
      <c r="A1168" s="105">
        <v>969</v>
      </c>
      <c r="B1168" s="106">
        <v>489</v>
      </c>
      <c r="C1168" s="107" t="s">
        <v>432</v>
      </c>
      <c r="D1168" s="108">
        <v>1</v>
      </c>
    </row>
    <row r="1169" spans="1:4">
      <c r="A1169" s="105">
        <v>969</v>
      </c>
      <c r="B1169" s="106">
        <v>501</v>
      </c>
      <c r="C1169" s="107" t="s">
        <v>432</v>
      </c>
      <c r="D1169" s="108">
        <v>1</v>
      </c>
    </row>
    <row r="1170" spans="1:4">
      <c r="A1170" s="105">
        <v>970</v>
      </c>
      <c r="B1170" s="106">
        <v>447</v>
      </c>
      <c r="C1170" s="107" t="s">
        <v>245</v>
      </c>
      <c r="D1170" s="108">
        <v>2</v>
      </c>
    </row>
    <row r="1171" spans="1:4">
      <c r="A1171" s="105">
        <v>970</v>
      </c>
      <c r="B1171" s="106">
        <v>448</v>
      </c>
      <c r="C1171" s="107" t="s">
        <v>245</v>
      </c>
      <c r="D1171" s="108">
        <v>1</v>
      </c>
    </row>
    <row r="1172" spans="1:4">
      <c r="A1172" s="105">
        <v>971</v>
      </c>
      <c r="B1172" s="106">
        <v>492</v>
      </c>
      <c r="C1172" s="107" t="s">
        <v>433</v>
      </c>
      <c r="D1172" s="108">
        <v>2</v>
      </c>
    </row>
    <row r="1173" spans="1:4">
      <c r="A1173" s="105">
        <v>971</v>
      </c>
      <c r="B1173" s="106">
        <v>493</v>
      </c>
      <c r="C1173" s="107" t="s">
        <v>433</v>
      </c>
      <c r="D1173" s="108">
        <v>1</v>
      </c>
    </row>
    <row r="1174" spans="1:4">
      <c r="A1174" s="105">
        <v>971</v>
      </c>
      <c r="B1174" s="106">
        <v>494</v>
      </c>
      <c r="C1174" s="107" t="s">
        <v>433</v>
      </c>
      <c r="D1174" s="108">
        <v>1</v>
      </c>
    </row>
    <row r="1175" spans="1:4">
      <c r="A1175" s="105">
        <v>972</v>
      </c>
      <c r="B1175" s="106">
        <v>502</v>
      </c>
      <c r="C1175" s="107" t="s">
        <v>467</v>
      </c>
      <c r="D1175" s="108">
        <v>1</v>
      </c>
    </row>
    <row r="1176" spans="1:4">
      <c r="A1176" s="105">
        <v>972</v>
      </c>
      <c r="B1176" s="106">
        <v>503</v>
      </c>
      <c r="C1176" s="107" t="s">
        <v>467</v>
      </c>
      <c r="D1176" s="108" t="s">
        <v>466</v>
      </c>
    </row>
    <row r="1177" spans="1:4">
      <c r="A1177" s="105">
        <v>973</v>
      </c>
      <c r="B1177" s="106">
        <v>453</v>
      </c>
      <c r="C1177" s="107" t="s">
        <v>289</v>
      </c>
      <c r="D1177" s="108">
        <v>1</v>
      </c>
    </row>
    <row r="1178" spans="1:4">
      <c r="A1178" s="105">
        <v>973</v>
      </c>
      <c r="B1178" s="106">
        <v>454</v>
      </c>
      <c r="C1178" s="107" t="s">
        <v>289</v>
      </c>
      <c r="D1178" s="108">
        <v>2</v>
      </c>
    </row>
    <row r="1179" spans="1:4">
      <c r="A1179" s="105">
        <v>974</v>
      </c>
      <c r="B1179" s="106">
        <v>455</v>
      </c>
      <c r="C1179" s="107" t="s">
        <v>315</v>
      </c>
      <c r="D1179" s="108">
        <v>2</v>
      </c>
    </row>
    <row r="1180" spans="1:4">
      <c r="A1180" s="105">
        <v>975</v>
      </c>
      <c r="B1180" s="106">
        <v>504</v>
      </c>
      <c r="C1180" s="107" t="s">
        <v>501</v>
      </c>
      <c r="D1180" s="108">
        <v>1</v>
      </c>
    </row>
    <row r="1181" spans="1:4">
      <c r="A1181" s="105">
        <v>975</v>
      </c>
      <c r="B1181" s="106">
        <v>505</v>
      </c>
      <c r="C1181" s="107" t="s">
        <v>501</v>
      </c>
      <c r="D1181" s="108">
        <v>2</v>
      </c>
    </row>
    <row r="1182" spans="1:4">
      <c r="A1182" s="105">
        <v>976</v>
      </c>
      <c r="B1182" s="106">
        <v>506</v>
      </c>
      <c r="C1182" s="107" t="s">
        <v>502</v>
      </c>
      <c r="D1182" s="108">
        <v>1</v>
      </c>
    </row>
    <row r="1183" spans="1:4">
      <c r="A1183" s="105">
        <v>976</v>
      </c>
      <c r="B1183" s="106">
        <v>507</v>
      </c>
      <c r="C1183" s="107" t="s">
        <v>502</v>
      </c>
      <c r="D1183" s="108">
        <v>2</v>
      </c>
    </row>
    <row r="1184" spans="1:4">
      <c r="A1184" s="105">
        <v>978</v>
      </c>
      <c r="B1184" s="106">
        <v>462</v>
      </c>
      <c r="C1184" s="107" t="s">
        <v>273</v>
      </c>
      <c r="D1184" s="108" t="s">
        <v>219</v>
      </c>
    </row>
    <row r="1185" spans="1:4">
      <c r="A1185" s="105">
        <v>979</v>
      </c>
      <c r="B1185" s="106">
        <v>463</v>
      </c>
      <c r="C1185" s="107" t="s">
        <v>312</v>
      </c>
      <c r="D1185" s="108" t="s">
        <v>459</v>
      </c>
    </row>
    <row r="1186" spans="1:4">
      <c r="A1186" s="105">
        <v>980</v>
      </c>
      <c r="B1186" s="106">
        <v>466</v>
      </c>
      <c r="C1186" s="107" t="s">
        <v>434</v>
      </c>
      <c r="D1186" s="108">
        <v>2</v>
      </c>
    </row>
    <row r="1187" spans="1:4">
      <c r="A1187" s="105">
        <v>980</v>
      </c>
      <c r="B1187" s="106">
        <v>467</v>
      </c>
      <c r="C1187" s="107" t="s">
        <v>434</v>
      </c>
      <c r="D1187" s="108">
        <v>1</v>
      </c>
    </row>
    <row r="1188" spans="1:4">
      <c r="A1188" s="105">
        <v>981</v>
      </c>
      <c r="B1188" s="106">
        <v>468</v>
      </c>
      <c r="C1188" s="107" t="s">
        <v>435</v>
      </c>
      <c r="D1188" s="108" t="s">
        <v>219</v>
      </c>
    </row>
    <row r="1189" spans="1:4">
      <c r="A1189" s="105">
        <v>982</v>
      </c>
      <c r="B1189" s="106">
        <v>508</v>
      </c>
      <c r="C1189" s="107" t="s">
        <v>503</v>
      </c>
      <c r="D1189" s="108">
        <v>2</v>
      </c>
    </row>
    <row r="1190" spans="1:4">
      <c r="A1190" s="105">
        <v>982</v>
      </c>
      <c r="B1190" s="106">
        <v>509</v>
      </c>
      <c r="C1190" s="107" t="s">
        <v>503</v>
      </c>
      <c r="D1190" s="108">
        <v>1</v>
      </c>
    </row>
    <row r="1191" spans="1:4">
      <c r="A1191" s="105">
        <v>983</v>
      </c>
      <c r="B1191" s="106">
        <v>510</v>
      </c>
      <c r="C1191" s="107" t="s">
        <v>504</v>
      </c>
      <c r="D1191" s="108">
        <v>2</v>
      </c>
    </row>
    <row r="1192" spans="1:4">
      <c r="A1192" s="105">
        <v>983</v>
      </c>
      <c r="B1192" s="106">
        <v>511</v>
      </c>
      <c r="C1192" s="107" t="s">
        <v>504</v>
      </c>
      <c r="D1192" s="108">
        <v>1</v>
      </c>
    </row>
    <row r="1193" spans="1:4" s="138" customFormat="1">
      <c r="A1193" s="105">
        <v>984</v>
      </c>
      <c r="B1193" s="106">
        <v>512</v>
      </c>
      <c r="C1193" s="107" t="s">
        <v>555</v>
      </c>
      <c r="D1193" s="108">
        <v>1</v>
      </c>
    </row>
    <row r="1194" spans="1:4" s="138" customFormat="1">
      <c r="A1194" s="105">
        <v>984</v>
      </c>
      <c r="B1194" s="106">
        <v>513</v>
      </c>
      <c r="C1194" s="107" t="s">
        <v>555</v>
      </c>
      <c r="D1194" s="108">
        <v>2</v>
      </c>
    </row>
    <row r="1195" spans="1:4" s="138" customFormat="1">
      <c r="A1195" s="105">
        <v>985</v>
      </c>
      <c r="B1195" s="106">
        <v>514</v>
      </c>
      <c r="C1195" s="107" t="s">
        <v>556</v>
      </c>
      <c r="D1195" s="108">
        <v>1</v>
      </c>
    </row>
    <row r="1196" spans="1:4" s="138" customFormat="1">
      <c r="A1196" s="105">
        <v>985</v>
      </c>
      <c r="B1196" s="106">
        <v>515</v>
      </c>
      <c r="C1196" s="107" t="s">
        <v>556</v>
      </c>
      <c r="D1196" s="108">
        <v>2</v>
      </c>
    </row>
    <row r="1197" spans="1:4">
      <c r="A1197" s="105">
        <v>989</v>
      </c>
      <c r="B1197" s="106">
        <v>475</v>
      </c>
      <c r="C1197" s="107" t="s">
        <v>328</v>
      </c>
      <c r="D1197" s="108">
        <v>2</v>
      </c>
    </row>
    <row r="1198" spans="1:4">
      <c r="A1198" s="105">
        <v>989</v>
      </c>
      <c r="B1198" s="106">
        <v>476</v>
      </c>
      <c r="C1198" s="107" t="s">
        <v>328</v>
      </c>
      <c r="D1198" s="108">
        <v>1</v>
      </c>
    </row>
    <row r="1199" spans="1:4">
      <c r="A1199" s="105">
        <v>990</v>
      </c>
      <c r="B1199" s="106">
        <v>477</v>
      </c>
      <c r="C1199" s="107" t="s">
        <v>329</v>
      </c>
      <c r="D1199" s="108" t="s">
        <v>219</v>
      </c>
    </row>
    <row r="1200" spans="1:4">
      <c r="A1200" s="105">
        <v>991</v>
      </c>
      <c r="B1200" s="106">
        <v>478</v>
      </c>
      <c r="C1200" s="107" t="s">
        <v>279</v>
      </c>
      <c r="D1200" s="108" t="s">
        <v>219</v>
      </c>
    </row>
    <row r="1201" spans="1:4">
      <c r="A1201" s="105">
        <v>996</v>
      </c>
      <c r="B1201" s="106">
        <v>485</v>
      </c>
      <c r="C1201" s="107" t="s">
        <v>359</v>
      </c>
      <c r="D1201" s="108">
        <v>2</v>
      </c>
    </row>
    <row r="1202" spans="1:4">
      <c r="A1202" s="105">
        <v>996</v>
      </c>
      <c r="B1202" s="106">
        <v>486</v>
      </c>
      <c r="C1202" s="107" t="s">
        <v>359</v>
      </c>
      <c r="D1202" s="108">
        <v>1</v>
      </c>
    </row>
    <row r="1203" spans="1:4">
      <c r="A1203" s="105">
        <v>996</v>
      </c>
      <c r="B1203" s="106">
        <v>487</v>
      </c>
      <c r="C1203" s="107" t="s">
        <v>359</v>
      </c>
      <c r="D1203" s="108">
        <v>2</v>
      </c>
    </row>
    <row r="1204" spans="1:4">
      <c r="A1204" s="105">
        <v>997</v>
      </c>
      <c r="B1204" s="106">
        <v>490</v>
      </c>
      <c r="C1204" s="107" t="s">
        <v>436</v>
      </c>
      <c r="D1204" s="108" t="s">
        <v>466</v>
      </c>
    </row>
    <row r="1205" spans="1:4">
      <c r="A1205" s="105">
        <v>997</v>
      </c>
      <c r="B1205" s="106">
        <v>491</v>
      </c>
      <c r="C1205" s="107" t="s">
        <v>436</v>
      </c>
      <c r="D1205" s="108">
        <v>1</v>
      </c>
    </row>
  </sheetData>
  <autoFilter ref="A28:D1205"/>
  <mergeCells count="1">
    <mergeCell ref="A1:B1"/>
  </mergeCells>
  <hyperlinks>
    <hyperlink ref="A1" location="Overview!A1" display="Back to Overview"/>
    <hyperlink ref="A1:B1" location="Overview!A1" display="Back to Overview"/>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Z24"/>
  <sheetViews>
    <sheetView workbookViewId="0"/>
  </sheetViews>
  <sheetFormatPr defaultRowHeight="12.75"/>
  <cols>
    <col min="1" max="1" width="2.42578125" style="115" customWidth="1"/>
    <col min="2" max="2" width="33.7109375" style="115" customWidth="1"/>
    <col min="3" max="4" width="14.140625" style="115" customWidth="1"/>
    <col min="5" max="9" width="12.140625" style="115" customWidth="1"/>
    <col min="10" max="10" width="5.5703125" style="115" customWidth="1"/>
    <col min="11" max="11" width="5.28515625" style="115" customWidth="1"/>
    <col min="12" max="12" width="35.28515625" style="115" customWidth="1"/>
    <col min="13" max="20" width="11.7109375" style="115" customWidth="1"/>
    <col min="21" max="16384" width="9.140625" style="115"/>
  </cols>
  <sheetData>
    <row r="1" spans="1:156">
      <c r="B1" s="102" t="s">
        <v>87</v>
      </c>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c r="DL1" s="116"/>
      <c r="DM1" s="116"/>
      <c r="DN1" s="116"/>
      <c r="DO1" s="116"/>
      <c r="DP1" s="116"/>
      <c r="DQ1" s="116"/>
      <c r="DR1" s="116"/>
      <c r="DS1" s="116"/>
      <c r="DT1" s="116"/>
      <c r="DU1" s="116"/>
      <c r="DV1" s="116"/>
      <c r="DW1" s="116"/>
      <c r="DX1" s="116"/>
      <c r="DY1" s="116"/>
      <c r="DZ1" s="116"/>
      <c r="EA1" s="116"/>
      <c r="EB1" s="116"/>
      <c r="EC1" s="116"/>
      <c r="ED1" s="116"/>
      <c r="EE1" s="116"/>
      <c r="EF1" s="116"/>
      <c r="EG1" s="116"/>
      <c r="EH1" s="116"/>
      <c r="EI1" s="116"/>
      <c r="EJ1" s="116"/>
      <c r="EK1" s="116"/>
      <c r="EL1" s="116"/>
      <c r="EM1" s="116"/>
      <c r="EN1" s="116"/>
      <c r="EO1" s="116"/>
      <c r="EP1" s="116"/>
      <c r="EQ1" s="116"/>
      <c r="ER1" s="116"/>
      <c r="ES1" s="116"/>
      <c r="ET1" s="116"/>
      <c r="EU1" s="116"/>
      <c r="EV1" s="116"/>
      <c r="EW1" s="116"/>
      <c r="EX1" s="116"/>
      <c r="EY1" s="116"/>
      <c r="EZ1" s="116"/>
    </row>
    <row r="2" spans="1:156" s="117" customFormat="1" ht="21.75" customHeight="1">
      <c r="B2" s="421" t="str">
        <f>Overview!B4&amp; " - Effective from "&amp;Overview!D4&amp;" - "&amp;Overview!E4</f>
        <v>Southern Electric Power Distribution plc - Effective from 1 April 2020 - Final</v>
      </c>
      <c r="C2" s="422"/>
      <c r="D2" s="422"/>
      <c r="E2" s="422"/>
      <c r="F2" s="422"/>
      <c r="G2" s="422"/>
      <c r="H2" s="422"/>
      <c r="I2" s="422"/>
      <c r="J2" s="422"/>
      <c r="K2" s="422"/>
      <c r="L2" s="422"/>
      <c r="M2" s="422"/>
      <c r="N2" s="422"/>
      <c r="O2" s="422"/>
      <c r="P2" s="422"/>
      <c r="Q2" s="422"/>
      <c r="R2" s="422"/>
      <c r="S2" s="422"/>
      <c r="T2" s="423"/>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row>
    <row r="3" spans="1:156" s="119" customFormat="1" ht="9" customHeight="1">
      <c r="A3" s="118"/>
      <c r="B3" s="118"/>
      <c r="C3" s="118"/>
      <c r="D3" s="118"/>
      <c r="E3" s="118"/>
      <c r="F3" s="118"/>
      <c r="G3" s="118"/>
      <c r="H3" s="118"/>
      <c r="I3" s="118"/>
      <c r="J3" s="118"/>
      <c r="K3" s="118"/>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row>
    <row r="4" spans="1:156" ht="26.25" customHeight="1">
      <c r="B4" s="427" t="s">
        <v>510</v>
      </c>
      <c r="C4" s="428"/>
      <c r="D4" s="428"/>
      <c r="E4" s="428"/>
      <c r="F4" s="428"/>
      <c r="G4" s="428"/>
      <c r="H4" s="428"/>
      <c r="I4" s="429"/>
      <c r="L4" s="427" t="s">
        <v>526</v>
      </c>
      <c r="M4" s="428"/>
      <c r="N4" s="428"/>
      <c r="O4" s="428"/>
      <c r="P4" s="428"/>
      <c r="Q4" s="428"/>
      <c r="R4" s="428"/>
      <c r="S4" s="428"/>
      <c r="T4" s="429"/>
    </row>
    <row r="5" spans="1:156" ht="18" customHeight="1">
      <c r="B5" s="431" t="s">
        <v>547</v>
      </c>
      <c r="C5" s="431"/>
      <c r="D5" s="431"/>
      <c r="E5" s="431"/>
      <c r="F5" s="431"/>
      <c r="G5" s="431"/>
      <c r="H5" s="431"/>
      <c r="I5" s="431"/>
      <c r="L5" s="431" t="s">
        <v>549</v>
      </c>
      <c r="M5" s="431"/>
      <c r="N5" s="431"/>
      <c r="O5" s="431"/>
      <c r="P5" s="431"/>
      <c r="Q5" s="431"/>
      <c r="R5" s="431"/>
      <c r="S5" s="431"/>
      <c r="T5" s="431"/>
    </row>
    <row r="6" spans="1:156" s="120" customFormat="1" ht="27.75" customHeight="1">
      <c r="B6" s="430" t="s">
        <v>553</v>
      </c>
      <c r="C6" s="430"/>
      <c r="D6" s="430"/>
      <c r="E6" s="430"/>
      <c r="F6" s="430"/>
      <c r="G6" s="430"/>
      <c r="H6" s="430"/>
      <c r="I6" s="430"/>
      <c r="L6" s="430" t="s">
        <v>554</v>
      </c>
      <c r="M6" s="430"/>
      <c r="N6" s="430"/>
      <c r="O6" s="430"/>
      <c r="P6" s="430"/>
      <c r="Q6" s="430"/>
      <c r="R6" s="430"/>
      <c r="S6" s="430"/>
      <c r="T6" s="430"/>
    </row>
    <row r="7" spans="1:156" ht="18" customHeight="1">
      <c r="B7" s="431" t="s">
        <v>548</v>
      </c>
      <c r="C7" s="431"/>
      <c r="D7" s="431"/>
      <c r="E7" s="431"/>
      <c r="F7" s="431"/>
      <c r="G7" s="431"/>
      <c r="H7" s="431"/>
      <c r="I7" s="431"/>
      <c r="L7" s="431" t="s">
        <v>550</v>
      </c>
      <c r="M7" s="431"/>
      <c r="N7" s="431"/>
      <c r="O7" s="431"/>
      <c r="P7" s="431"/>
      <c r="Q7" s="431"/>
      <c r="R7" s="431"/>
      <c r="S7" s="431"/>
      <c r="T7" s="431"/>
    </row>
    <row r="8" spans="1:156" ht="8.25" customHeight="1"/>
    <row r="9" spans="1:156" ht="72" customHeight="1">
      <c r="B9" s="121" t="s">
        <v>551</v>
      </c>
      <c r="C9" s="122" t="str">
        <f>'Annex 1 LV and HV charges_C'!D12</f>
        <v>Unit charge 1 (NHH)
or red/black charge (HH)
p/kWh</v>
      </c>
      <c r="D9" s="122" t="str">
        <f>'Annex 1 LV and HV charges_C'!E12</f>
        <v>Unit charge 2 (NHH)
or amber/yellow charge (HH)
p/kWh</v>
      </c>
      <c r="E9" s="122" t="str">
        <f>'Annex 1 LV and HV charges_C'!F12</f>
        <v>Green charge(HH)
p/kWh</v>
      </c>
      <c r="F9" s="122" t="str">
        <f>'Annex 1 LV and HV charges_C'!G12</f>
        <v>Fixed charge p/MPAN/day</v>
      </c>
      <c r="G9" s="122" t="str">
        <f>'Annex 1 LV and HV charges_C'!H12</f>
        <v>Capacity charge p/kVA/day</v>
      </c>
      <c r="H9" s="122" t="str">
        <f>'Annex 1 LV and HV charges_C'!I12</f>
        <v>Exceeded capacity charge
p/kVA/day</v>
      </c>
      <c r="I9" s="122" t="str">
        <f>'Annex 1 LV and HV charges_C'!J12</f>
        <v>Reactive power charge
p/kVArh</v>
      </c>
      <c r="L9" s="121" t="s">
        <v>552</v>
      </c>
      <c r="M9" s="140" t="str">
        <f>'Annex 2 EHV charges'!F9</f>
        <v>Import
Super Red
unit charge
(p/kWh)</v>
      </c>
      <c r="N9" s="140" t="str">
        <f>'Annex 2 EHV charges'!G9</f>
        <v>Import
fixed charge
(p/day)</v>
      </c>
      <c r="O9" s="140" t="str">
        <f>'Annex 2 EHV charges'!H9</f>
        <v>Import
capacity charge
(p/kVA/day)</v>
      </c>
      <c r="P9" s="140" t="str">
        <f>'Annex 2 EHV charges'!I9</f>
        <v>Import
exceeded capacity charge
(p/kVA/day)</v>
      </c>
      <c r="Q9" s="141" t="str">
        <f>'Annex 2 EHV charges'!J9</f>
        <v>Export
Super Red
unit charge
(p/kWh)</v>
      </c>
      <c r="R9" s="141" t="str">
        <f>'Annex 2 EHV charges'!K9</f>
        <v>Export
fixed charge
(p/day)</v>
      </c>
      <c r="S9" s="141" t="str">
        <f>'Annex 2 EHV charges'!L9</f>
        <v>Export
capacity charge
(p/kVA/day)</v>
      </c>
      <c r="T9" s="141" t="str">
        <f>'Annex 2 EHV charges'!M9</f>
        <v>Export
exceeded capacity charge
(p/kVA/day)</v>
      </c>
    </row>
    <row r="10" spans="1:156" ht="30" customHeight="1">
      <c r="B10" s="109"/>
      <c r="C10" s="136" t="str">
        <f>IFERROR(VLOOKUP($B$10,'Annex 1 LV and HV charges_C'!$A:$K,4,FALSE),"")</f>
        <v/>
      </c>
      <c r="D10" s="137" t="str">
        <f>IFERROR(VLOOKUP($B$10,'Annex 1 LV and HV charges_C'!$A:$K,5,FALSE),"")</f>
        <v/>
      </c>
      <c r="E10" s="137" t="str">
        <f>IFERROR(VLOOKUP($B$10,'Annex 1 LV and HV charges_C'!$A:$K,6,FALSE),"")</f>
        <v/>
      </c>
      <c r="F10" s="111" t="str">
        <f>IFERROR(VLOOKUP($B$10,'Annex 1 LV and HV charges_C'!$A:$K,7,FALSE),"")</f>
        <v/>
      </c>
      <c r="G10" s="111" t="str">
        <f>IFERROR(VLOOKUP($B$10,'Annex 1 LV and HV charges_C'!$A:$K,8,FALSE),"")</f>
        <v/>
      </c>
      <c r="H10" s="111" t="str">
        <f>IFERROR(VLOOKUP($B$10,'Annex 1 LV and HV charges_C'!$A:$K,9,FALSE),"")</f>
        <v/>
      </c>
      <c r="I10" s="111" t="str">
        <f>IFERROR(VLOOKUP($B$10,'Annex 1 LV and HV charges_C'!$A:$K,10,FALSE),"")</f>
        <v/>
      </c>
      <c r="L10" s="109"/>
      <c r="M10" s="111" t="str">
        <f>IFERROR(VLOOKUP($L$10,'Annex 2 EHV charges'!$G:$O,2,FALSE),"")</f>
        <v/>
      </c>
      <c r="N10" s="111" t="str">
        <f>IFERROR(VLOOKUP($L$10,'Annex 2 EHV charges'!$G:$O,3,FALSE),"")</f>
        <v/>
      </c>
      <c r="O10" s="111" t="str">
        <f>IFERROR(VLOOKUP($L$10,'Annex 2 EHV charges'!$G:$O,4,FALSE),"")</f>
        <v/>
      </c>
      <c r="P10" s="111" t="str">
        <f>IFERROR(VLOOKUP($L$10,'Annex 2 EHV charges'!$G:$O,5,FALSE),"")</f>
        <v/>
      </c>
      <c r="Q10" s="124" t="str">
        <f>IFERROR(VLOOKUP($L$10,'Annex 2 EHV charges'!$G:$O,6,FALSE),"")</f>
        <v/>
      </c>
      <c r="R10" s="124" t="str">
        <f>IFERROR(VLOOKUP($L$10,'Annex 2 EHV charges'!$G:$O,7,FALSE),"")</f>
        <v/>
      </c>
      <c r="S10" s="124" t="str">
        <f>IFERROR(VLOOKUP($L$10,'Annex 2 EHV charges'!$G:$O,8,FALSE),"")</f>
        <v/>
      </c>
      <c r="T10" s="124" t="str">
        <f>IFERROR(VLOOKUP($L$10,'Annex 2 EHV charges'!$G:$O,9,FALSE),"")</f>
        <v/>
      </c>
    </row>
    <row r="11" spans="1:156" ht="7.5" customHeight="1"/>
    <row r="12" spans="1:156" ht="88.5" customHeight="1">
      <c r="B12" s="125" t="s">
        <v>513</v>
      </c>
      <c r="C12" s="122" t="s">
        <v>527</v>
      </c>
      <c r="D12" s="122" t="s">
        <v>528</v>
      </c>
      <c r="E12" s="122" t="s">
        <v>529</v>
      </c>
      <c r="F12" s="122" t="s">
        <v>514</v>
      </c>
      <c r="G12" s="122" t="s">
        <v>511</v>
      </c>
      <c r="H12" s="122" t="s">
        <v>687</v>
      </c>
      <c r="I12" s="122" t="s">
        <v>512</v>
      </c>
      <c r="L12" s="125" t="s">
        <v>513</v>
      </c>
      <c r="M12" s="122" t="s">
        <v>537</v>
      </c>
      <c r="N12" s="122" t="s">
        <v>514</v>
      </c>
      <c r="O12" s="122" t="s">
        <v>533</v>
      </c>
      <c r="P12" s="122" t="s">
        <v>687</v>
      </c>
      <c r="Q12" s="123" t="s">
        <v>535</v>
      </c>
      <c r="R12" s="123" t="s">
        <v>514</v>
      </c>
      <c r="S12" s="123" t="s">
        <v>534</v>
      </c>
      <c r="T12" s="123" t="s">
        <v>687</v>
      </c>
    </row>
    <row r="13" spans="1:156" ht="30" customHeight="1">
      <c r="B13" s="126" t="s">
        <v>515</v>
      </c>
      <c r="C13" s="131"/>
      <c r="D13" s="131"/>
      <c r="E13" s="131"/>
      <c r="F13" s="131"/>
      <c r="G13" s="131"/>
      <c r="H13" s="131"/>
      <c r="I13" s="131"/>
      <c r="L13" s="126" t="s">
        <v>515</v>
      </c>
      <c r="M13" s="112"/>
      <c r="N13" s="112"/>
      <c r="O13" s="112"/>
      <c r="P13" s="112"/>
      <c r="Q13" s="113"/>
      <c r="R13" s="113">
        <f>N13</f>
        <v>0</v>
      </c>
      <c r="S13" s="113"/>
      <c r="T13" s="113"/>
    </row>
    <row r="14" spans="1:156" ht="30" customHeight="1">
      <c r="B14" s="127" t="s">
        <v>517</v>
      </c>
      <c r="C14" s="110">
        <f>C13</f>
        <v>0</v>
      </c>
      <c r="D14" s="110">
        <f t="shared" ref="D14:G14" si="0">D13</f>
        <v>0</v>
      </c>
      <c r="E14" s="110">
        <f t="shared" si="0"/>
        <v>0</v>
      </c>
      <c r="F14" s="110">
        <f t="shared" si="0"/>
        <v>0</v>
      </c>
      <c r="G14" s="110">
        <f t="shared" si="0"/>
        <v>0</v>
      </c>
      <c r="H14" s="110">
        <f>H13</f>
        <v>0</v>
      </c>
      <c r="I14" s="110">
        <f>I13</f>
        <v>0</v>
      </c>
      <c r="L14" s="127" t="s">
        <v>517</v>
      </c>
      <c r="M14" s="110">
        <f>M13</f>
        <v>0</v>
      </c>
      <c r="N14" s="110">
        <f t="shared" ref="N14:T14" si="1">N13</f>
        <v>0</v>
      </c>
      <c r="O14" s="110">
        <f t="shared" si="1"/>
        <v>0</v>
      </c>
      <c r="P14" s="110">
        <f t="shared" si="1"/>
        <v>0</v>
      </c>
      <c r="Q14" s="114">
        <f t="shared" si="1"/>
        <v>0</v>
      </c>
      <c r="R14" s="114">
        <f t="shared" si="1"/>
        <v>0</v>
      </c>
      <c r="S14" s="114">
        <f t="shared" si="1"/>
        <v>0</v>
      </c>
      <c r="T14" s="114">
        <f t="shared" si="1"/>
        <v>0</v>
      </c>
    </row>
    <row r="15" spans="1:156" ht="7.5" customHeight="1"/>
    <row r="16" spans="1:156" ht="63.75" customHeight="1">
      <c r="B16" s="125" t="s">
        <v>516</v>
      </c>
      <c r="C16" s="122" t="s">
        <v>530</v>
      </c>
      <c r="D16" s="122" t="s">
        <v>531</v>
      </c>
      <c r="E16" s="122" t="s">
        <v>532</v>
      </c>
      <c r="F16" s="122" t="s">
        <v>522</v>
      </c>
      <c r="G16" s="122" t="s">
        <v>521</v>
      </c>
      <c r="H16" s="122" t="s">
        <v>688</v>
      </c>
      <c r="I16" s="122" t="s">
        <v>520</v>
      </c>
      <c r="L16" s="125" t="s">
        <v>516</v>
      </c>
      <c r="M16" s="122" t="s">
        <v>538</v>
      </c>
      <c r="N16" s="122" t="s">
        <v>536</v>
      </c>
      <c r="O16" s="122" t="s">
        <v>541</v>
      </c>
      <c r="P16" s="122" t="s">
        <v>689</v>
      </c>
      <c r="Q16" s="123" t="s">
        <v>539</v>
      </c>
      <c r="R16" s="123" t="s">
        <v>540</v>
      </c>
      <c r="S16" s="123" t="s">
        <v>542</v>
      </c>
      <c r="T16" s="123" t="s">
        <v>690</v>
      </c>
    </row>
    <row r="17" spans="2:20" ht="30" customHeight="1">
      <c r="B17" s="126" t="s">
        <v>518</v>
      </c>
      <c r="C17" s="132" t="str">
        <f>IFERROR(C10*C13/100,"")</f>
        <v/>
      </c>
      <c r="D17" s="132" t="str">
        <f t="shared" ref="D17:I17" si="2">IFERROR(D10*D13/100,"")</f>
        <v/>
      </c>
      <c r="E17" s="132" t="str">
        <f t="shared" si="2"/>
        <v/>
      </c>
      <c r="F17" s="132" t="str">
        <f t="shared" si="2"/>
        <v/>
      </c>
      <c r="G17" s="132" t="str">
        <f>IFERROR(G10*G13*F13/100,"")</f>
        <v/>
      </c>
      <c r="H17" s="132" t="str">
        <f>IFERROR(H10*H13*F13/100,"")</f>
        <v/>
      </c>
      <c r="I17" s="132" t="str">
        <f t="shared" si="2"/>
        <v/>
      </c>
      <c r="L17" s="128" t="s">
        <v>518</v>
      </c>
      <c r="M17" s="132" t="str">
        <f>IFERROR(M10*M13/100,"")</f>
        <v/>
      </c>
      <c r="N17" s="132" t="str">
        <f>IFERROR(N10*N13/100,"")</f>
        <v/>
      </c>
      <c r="O17" s="132" t="str">
        <f>IFERROR(O10*O13*N13/100,"")</f>
        <v/>
      </c>
      <c r="P17" s="132" t="str">
        <f>IFERROR(P10*P13*N13/100,"")</f>
        <v/>
      </c>
      <c r="Q17" s="133" t="str">
        <f>IFERROR(Q10*Q13/100,"")</f>
        <v/>
      </c>
      <c r="R17" s="133" t="str">
        <f>IFERROR(R10*R13/100,"")</f>
        <v/>
      </c>
      <c r="S17" s="133" t="str">
        <f>IFERROR(S10*S13*R13/100,"")</f>
        <v/>
      </c>
      <c r="T17" s="133" t="str">
        <f>IFERROR(T10*T13*R13/100,"")</f>
        <v/>
      </c>
    </row>
    <row r="18" spans="2:20" ht="30" customHeight="1">
      <c r="B18" s="127" t="s">
        <v>519</v>
      </c>
      <c r="C18" s="134" t="str">
        <f>IFERROR(C10*C14/100,"")</f>
        <v/>
      </c>
      <c r="D18" s="134" t="str">
        <f t="shared" ref="D18:I18" si="3">IFERROR(D10*D14/100,"")</f>
        <v/>
      </c>
      <c r="E18" s="134" t="str">
        <f t="shared" si="3"/>
        <v/>
      </c>
      <c r="F18" s="134" t="str">
        <f t="shared" si="3"/>
        <v/>
      </c>
      <c r="G18" s="134" t="str">
        <f>IFERROR(G10*G14*F14/100,"")</f>
        <v/>
      </c>
      <c r="H18" s="134" t="str">
        <f>IFERROR(H10*H14*F14/100,"")</f>
        <v/>
      </c>
      <c r="I18" s="134" t="str">
        <f t="shared" si="3"/>
        <v/>
      </c>
      <c r="L18" s="129" t="s">
        <v>519</v>
      </c>
      <c r="M18" s="134" t="str">
        <f>IFERROR(M10*M14/100,"")</f>
        <v/>
      </c>
      <c r="N18" s="134" t="str">
        <f t="shared" ref="N18" si="4">IFERROR(N10*N14/100,"")</f>
        <v/>
      </c>
      <c r="O18" s="134" t="str">
        <f>IFERROR(O10*O14*N14/100,"")</f>
        <v/>
      </c>
      <c r="P18" s="134" t="str">
        <f>IFERROR(P10*P14*N14/100,"")</f>
        <v/>
      </c>
      <c r="Q18" s="135" t="str">
        <f>IFERROR(Q10*Q14/100,"")</f>
        <v/>
      </c>
      <c r="R18" s="135" t="str">
        <f t="shared" ref="R18" si="5">IFERROR(R10*R14/100,"")</f>
        <v/>
      </c>
      <c r="S18" s="135" t="str">
        <f>IFERROR(S10*S14*R14/100,"")</f>
        <v/>
      </c>
      <c r="T18" s="135" t="str">
        <f>IFERROR(T10*T14*R14/100,"")</f>
        <v/>
      </c>
    </row>
    <row r="19" spans="2:20" ht="7.5" customHeight="1"/>
    <row r="20" spans="2:20" ht="39.75" customHeight="1">
      <c r="C20" s="130" t="s">
        <v>523</v>
      </c>
      <c r="M20" s="122" t="s">
        <v>543</v>
      </c>
      <c r="N20" s="123" t="s">
        <v>544</v>
      </c>
    </row>
    <row r="21" spans="2:20" ht="30" customHeight="1">
      <c r="B21" s="126" t="s">
        <v>518</v>
      </c>
      <c r="C21" s="132">
        <f>SUM(C17:I17)</f>
        <v>0</v>
      </c>
      <c r="L21" s="126" t="s">
        <v>518</v>
      </c>
      <c r="M21" s="132">
        <f>SUM(M17:P17)</f>
        <v>0</v>
      </c>
      <c r="N21" s="133">
        <f>SUM(Q17:T17)</f>
        <v>0</v>
      </c>
    </row>
    <row r="22" spans="2:20" ht="30" customHeight="1">
      <c r="B22" s="127" t="s">
        <v>519</v>
      </c>
      <c r="C22" s="134">
        <f>SUM(C18:I18)</f>
        <v>0</v>
      </c>
      <c r="L22" s="127" t="s">
        <v>519</v>
      </c>
      <c r="M22" s="134">
        <f>SUM(M18:P18)</f>
        <v>0</v>
      </c>
      <c r="N22" s="135">
        <f>SUM(Q18:T18)</f>
        <v>0</v>
      </c>
    </row>
    <row r="24" spans="2:20" ht="30.75" customHeight="1">
      <c r="B24" s="424" t="s">
        <v>545</v>
      </c>
      <c r="C24" s="425"/>
      <c r="D24" s="426"/>
      <c r="L24" s="424" t="s">
        <v>546</v>
      </c>
      <c r="M24" s="425"/>
      <c r="N24" s="426"/>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12:I12">
    <cfRule type="expression" dxfId="8" priority="16">
      <formula>OR(C10="",C10=0)</formula>
    </cfRule>
  </conditionalFormatting>
  <conditionalFormatting sqref="C16:I16">
    <cfRule type="expression" dxfId="7" priority="14">
      <formula>OR(C10="",C10=0)</formula>
    </cfRule>
  </conditionalFormatting>
  <conditionalFormatting sqref="C9:I9">
    <cfRule type="expression" dxfId="6" priority="12">
      <formula>OR(C10="",C10=0)</formula>
    </cfRule>
  </conditionalFormatting>
  <conditionalFormatting sqref="M9:P9">
    <cfRule type="expression" dxfId="5" priority="11">
      <formula>OR(M10="",M10=0)</formula>
    </cfRule>
  </conditionalFormatting>
  <conditionalFormatting sqref="M16:P16">
    <cfRule type="expression" dxfId="4" priority="9">
      <formula>OR(M10="",M10=0)</formula>
    </cfRule>
  </conditionalFormatting>
  <conditionalFormatting sqref="M12:P12">
    <cfRule type="expression" dxfId="3" priority="7">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hyperlinks>
    <hyperlink ref="B1" location="Overview!A1" display="Back to Overview"/>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Tariff selection" prompt="Choose tariff from drop down list">
          <x14:formula1>
            <xm:f>'Annex 1 LV and HV charges_C'!$A$13:$A$45</xm:f>
          </x14:formula1>
          <xm:sqref>B10</xm:sqref>
        </x14:dataValidation>
        <x14:dataValidation type="list" errorStyle="information" allowBlank="1" showInputMessage="1" showErrorMessage="1" promptTitle="Choose site" prompt="Select the EHV site that you would like to calculate charges.">
          <x14:formula1>
            <xm:f>'Annex 2 EHV charges'!$G$10:$G$56</xm:f>
          </x14:formula1>
          <xm:sqref>L10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9" ht="27.75" customHeight="1">
      <c r="A1" s="103" t="s">
        <v>87</v>
      </c>
      <c r="B1" s="166"/>
      <c r="C1" s="166"/>
      <c r="D1" s="166"/>
      <c r="E1" s="319" t="s">
        <v>697</v>
      </c>
      <c r="F1" s="319"/>
      <c r="G1" s="319"/>
      <c r="H1" s="319"/>
      <c r="I1" s="319"/>
      <c r="J1" s="319"/>
      <c r="K1" s="319"/>
      <c r="L1" s="167"/>
      <c r="M1" s="167"/>
      <c r="N1" s="167"/>
      <c r="O1" s="167"/>
    </row>
    <row r="2" spans="1:19" ht="27" customHeight="1">
      <c r="A2" s="320" t="str">
        <f>Overview!B4&amp; " - Effective from "&amp;Overview!D4&amp;" - "&amp;Overview!E4&amp;" LV and HV charges in WPD West Midlands Area (GSP Group _E)"</f>
        <v>Southern Electric Power Distribution plc - Effective from 1 April 2020 - Final LV and HV charges in WPD West Midlands Area (GSP Group _E)</v>
      </c>
      <c r="B2" s="320"/>
      <c r="C2" s="320"/>
      <c r="D2" s="320"/>
      <c r="E2" s="320"/>
      <c r="F2" s="320"/>
      <c r="G2" s="320"/>
      <c r="H2" s="320"/>
      <c r="I2" s="320"/>
      <c r="J2" s="320"/>
      <c r="K2" s="320"/>
      <c r="L2" s="168"/>
      <c r="M2" s="169"/>
      <c r="N2" s="170"/>
      <c r="O2" s="170"/>
    </row>
    <row r="3" spans="1:19" s="95" customFormat="1" ht="15" customHeight="1">
      <c r="A3" s="93"/>
      <c r="B3" s="93"/>
      <c r="C3" s="93"/>
      <c r="D3" s="93"/>
      <c r="E3" s="93"/>
      <c r="F3" s="93"/>
      <c r="G3" s="93"/>
      <c r="H3" s="93"/>
      <c r="I3" s="93"/>
      <c r="J3" s="93"/>
      <c r="K3" s="93"/>
      <c r="L3" s="94"/>
      <c r="M3" s="94"/>
    </row>
    <row r="4" spans="1:19" ht="27" customHeight="1">
      <c r="A4" s="320" t="s">
        <v>496</v>
      </c>
      <c r="B4" s="320"/>
      <c r="C4" s="320"/>
      <c r="D4" s="320"/>
      <c r="E4" s="320"/>
      <c r="F4" s="93"/>
      <c r="G4" s="320" t="s">
        <v>495</v>
      </c>
      <c r="H4" s="320"/>
      <c r="I4" s="320"/>
      <c r="J4" s="320"/>
      <c r="K4" s="320"/>
      <c r="M4" s="2"/>
    </row>
    <row r="5" spans="1:19" ht="28.5" customHeight="1">
      <c r="A5" s="86" t="s">
        <v>80</v>
      </c>
      <c r="B5" s="186" t="s">
        <v>487</v>
      </c>
      <c r="C5" s="321" t="s">
        <v>488</v>
      </c>
      <c r="D5" s="322"/>
      <c r="E5" s="88" t="s">
        <v>489</v>
      </c>
      <c r="F5" s="93"/>
      <c r="G5" s="323"/>
      <c r="H5" s="324"/>
      <c r="I5" s="91" t="s">
        <v>493</v>
      </c>
      <c r="J5" s="92" t="s">
        <v>494</v>
      </c>
      <c r="K5" s="88" t="s">
        <v>489</v>
      </c>
      <c r="L5" s="93"/>
      <c r="M5" s="2"/>
    </row>
    <row r="6" spans="1:19" ht="45" customHeight="1">
      <c r="A6" s="237" t="s">
        <v>725</v>
      </c>
      <c r="B6" s="22" t="s">
        <v>726</v>
      </c>
      <c r="C6" s="332" t="s">
        <v>727</v>
      </c>
      <c r="D6" s="332"/>
      <c r="E6" s="185" t="s">
        <v>728</v>
      </c>
      <c r="F6" s="93"/>
      <c r="G6" s="347" t="s">
        <v>729</v>
      </c>
      <c r="H6" s="347"/>
      <c r="I6" s="22" t="s">
        <v>726</v>
      </c>
      <c r="J6" s="211" t="s">
        <v>727</v>
      </c>
      <c r="K6" s="211" t="s">
        <v>728</v>
      </c>
      <c r="L6" s="93"/>
      <c r="N6" s="4"/>
    </row>
    <row r="7" spans="1:19" ht="39" customHeight="1">
      <c r="A7" s="237" t="s">
        <v>730</v>
      </c>
      <c r="B7" s="206"/>
      <c r="C7" s="351"/>
      <c r="D7" s="352"/>
      <c r="E7" s="211" t="s">
        <v>731</v>
      </c>
      <c r="F7" s="93"/>
      <c r="G7" s="347" t="s">
        <v>732</v>
      </c>
      <c r="H7" s="347"/>
      <c r="I7" s="206"/>
      <c r="J7" s="211" t="s">
        <v>733</v>
      </c>
      <c r="K7" s="211" t="s">
        <v>728</v>
      </c>
      <c r="L7" s="93"/>
      <c r="N7" s="4"/>
    </row>
    <row r="8" spans="1:19" ht="29.25" customHeight="1">
      <c r="A8" s="210" t="s">
        <v>81</v>
      </c>
      <c r="B8" s="332" t="s">
        <v>82</v>
      </c>
      <c r="C8" s="332"/>
      <c r="D8" s="332"/>
      <c r="E8" s="332"/>
      <c r="F8" s="93"/>
      <c r="G8" s="347" t="s">
        <v>730</v>
      </c>
      <c r="H8" s="347"/>
      <c r="I8" s="206"/>
      <c r="J8" s="206"/>
      <c r="K8" s="211" t="s">
        <v>731</v>
      </c>
      <c r="L8" s="93"/>
      <c r="N8" s="4"/>
    </row>
    <row r="9" spans="1:19" s="87" customFormat="1" ht="18" customHeight="1">
      <c r="A9" s="201"/>
      <c r="B9" s="201"/>
      <c r="C9" s="346"/>
      <c r="D9" s="346"/>
      <c r="E9" s="201"/>
      <c r="F9" s="93"/>
      <c r="G9" s="347" t="s">
        <v>81</v>
      </c>
      <c r="H9" s="347"/>
      <c r="I9" s="348" t="s">
        <v>82</v>
      </c>
      <c r="J9" s="349"/>
      <c r="K9" s="350"/>
      <c r="L9" s="93"/>
      <c r="M9" s="59"/>
      <c r="N9" s="59"/>
    </row>
    <row r="10" spans="1:19" s="95" customFormat="1" ht="27" customHeight="1">
      <c r="A10" s="93"/>
      <c r="B10" s="93"/>
      <c r="C10" s="93"/>
      <c r="D10" s="93"/>
      <c r="E10" s="93"/>
      <c r="F10" s="94"/>
      <c r="G10" s="94"/>
      <c r="H10" s="94"/>
      <c r="I10" s="94"/>
      <c r="J10" s="94"/>
      <c r="K10" s="94"/>
      <c r="L10" s="94"/>
      <c r="M10" s="94"/>
    </row>
    <row r="11" spans="1:19" s="95" customFormat="1" ht="12.75" customHeight="1">
      <c r="A11" s="93"/>
      <c r="B11" s="93"/>
      <c r="C11" s="93"/>
      <c r="D11" s="93"/>
      <c r="E11" s="93"/>
      <c r="F11" s="93"/>
      <c r="G11" s="93"/>
      <c r="H11" s="93"/>
      <c r="I11" s="93"/>
      <c r="J11" s="93"/>
      <c r="K11" s="93"/>
      <c r="L11" s="94"/>
      <c r="M11" s="94"/>
    </row>
    <row r="12" spans="1:19"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9" ht="32.25" customHeight="1">
      <c r="A13" s="17" t="s">
        <v>0</v>
      </c>
      <c r="B13" s="47">
        <v>341</v>
      </c>
      <c r="C13" s="74">
        <v>1</v>
      </c>
      <c r="D13" s="48">
        <v>2.0270000000000001</v>
      </c>
      <c r="E13" s="49"/>
      <c r="F13" s="49"/>
      <c r="G13" s="54">
        <v>4.7</v>
      </c>
      <c r="H13" s="55"/>
      <c r="I13" s="55"/>
      <c r="J13" s="49"/>
      <c r="K13" s="51"/>
    </row>
    <row r="14" spans="1:19" ht="32.25" customHeight="1">
      <c r="A14" s="17" t="s">
        <v>1</v>
      </c>
      <c r="B14" s="47">
        <v>342</v>
      </c>
      <c r="C14" s="74">
        <v>2</v>
      </c>
      <c r="D14" s="48">
        <v>2.2090000000000001</v>
      </c>
      <c r="E14" s="48">
        <v>1.0049999999999999</v>
      </c>
      <c r="F14" s="49"/>
      <c r="G14" s="54">
        <v>4.7</v>
      </c>
      <c r="H14" s="55"/>
      <c r="I14" s="55"/>
      <c r="J14" s="49"/>
      <c r="K14" s="51"/>
    </row>
    <row r="15" spans="1:19" ht="32.25" customHeight="1">
      <c r="A15" s="17" t="s">
        <v>11</v>
      </c>
      <c r="B15" s="47" t="s">
        <v>8205</v>
      </c>
      <c r="C15" s="74">
        <v>2</v>
      </c>
      <c r="D15" s="48">
        <v>1.0920000000000001</v>
      </c>
      <c r="E15" s="49"/>
      <c r="F15" s="49"/>
      <c r="G15" s="55"/>
      <c r="H15" s="55"/>
      <c r="I15" s="55"/>
      <c r="J15" s="49"/>
      <c r="K15" s="51"/>
    </row>
    <row r="16" spans="1:19" s="4" customFormat="1" ht="32.25" customHeight="1">
      <c r="A16" s="17" t="s">
        <v>12</v>
      </c>
      <c r="B16" s="52">
        <v>343</v>
      </c>
      <c r="C16" s="74">
        <v>3</v>
      </c>
      <c r="D16" s="48">
        <v>2.2389999999999999</v>
      </c>
      <c r="E16" s="49"/>
      <c r="F16" s="49"/>
      <c r="G16" s="54">
        <v>8.43</v>
      </c>
      <c r="H16" s="55"/>
      <c r="I16" s="55"/>
      <c r="J16" s="49"/>
      <c r="K16" s="51"/>
      <c r="N16" s="2"/>
      <c r="O16" s="2"/>
      <c r="P16" s="2"/>
      <c r="Q16" s="2"/>
      <c r="R16" s="2"/>
      <c r="S16" s="2"/>
    </row>
    <row r="17" spans="1:19" s="4" customFormat="1" ht="32.25" customHeight="1">
      <c r="A17" s="17" t="s">
        <v>13</v>
      </c>
      <c r="B17" s="47">
        <v>344</v>
      </c>
      <c r="C17" s="74">
        <v>4</v>
      </c>
      <c r="D17" s="48">
        <v>2.3079999999999998</v>
      </c>
      <c r="E17" s="48">
        <v>1.014</v>
      </c>
      <c r="F17" s="49"/>
      <c r="G17" s="54">
        <v>8.43</v>
      </c>
      <c r="H17" s="55"/>
      <c r="I17" s="55"/>
      <c r="J17" s="49"/>
      <c r="K17" s="51"/>
      <c r="N17" s="2"/>
      <c r="O17" s="2"/>
      <c r="P17" s="2"/>
      <c r="Q17" s="2"/>
      <c r="R17" s="2"/>
      <c r="S17" s="2"/>
    </row>
    <row r="18" spans="1:19" s="4" customFormat="1" ht="32.25" customHeight="1">
      <c r="A18" s="17" t="s">
        <v>14</v>
      </c>
      <c r="B18" s="47" t="s">
        <v>8205</v>
      </c>
      <c r="C18" s="74">
        <v>4</v>
      </c>
      <c r="D18" s="48">
        <v>1.1519999999999999</v>
      </c>
      <c r="E18" s="49"/>
      <c r="F18" s="49"/>
      <c r="G18" s="55"/>
      <c r="H18" s="55"/>
      <c r="I18" s="55"/>
      <c r="J18" s="49"/>
      <c r="K18" s="51"/>
      <c r="N18" s="2"/>
      <c r="O18" s="2"/>
      <c r="P18" s="2"/>
      <c r="Q18" s="2"/>
      <c r="R18" s="2"/>
      <c r="S18" s="2"/>
    </row>
    <row r="19" spans="1:19" s="4" customFormat="1" ht="32.25" customHeight="1">
      <c r="A19" s="17" t="s">
        <v>2</v>
      </c>
      <c r="B19" s="52">
        <v>345</v>
      </c>
      <c r="C19" s="74" t="s">
        <v>20</v>
      </c>
      <c r="D19" s="48">
        <v>2.1160000000000001</v>
      </c>
      <c r="E19" s="48">
        <v>0.999</v>
      </c>
      <c r="F19" s="49"/>
      <c r="G19" s="54">
        <v>38.67</v>
      </c>
      <c r="H19" s="55"/>
      <c r="I19" s="55"/>
      <c r="J19" s="49"/>
      <c r="K19" s="51"/>
      <c r="N19" s="2"/>
      <c r="O19" s="2"/>
      <c r="P19" s="2"/>
      <c r="Q19" s="2"/>
      <c r="R19" s="2"/>
      <c r="S19" s="2"/>
    </row>
    <row r="20" spans="1:19" s="4" customFormat="1" ht="32.25" customHeight="1">
      <c r="A20" s="17" t="s">
        <v>15</v>
      </c>
      <c r="B20" s="52">
        <v>410</v>
      </c>
      <c r="C20" s="74" t="s">
        <v>20</v>
      </c>
      <c r="D20" s="48">
        <v>1.9570000000000001</v>
      </c>
      <c r="E20" s="48">
        <v>0.98599999999999999</v>
      </c>
      <c r="F20" s="49"/>
      <c r="G20" s="54">
        <v>26.24</v>
      </c>
      <c r="H20" s="55"/>
      <c r="I20" s="55"/>
      <c r="J20" s="49"/>
      <c r="K20" s="51"/>
      <c r="N20" s="2"/>
      <c r="O20" s="2"/>
      <c r="P20" s="2"/>
      <c r="Q20" s="2"/>
      <c r="R20" s="2"/>
      <c r="S20" s="2"/>
    </row>
    <row r="21" spans="1:19" s="4" customFormat="1" ht="32.25" customHeight="1">
      <c r="A21" s="17" t="s">
        <v>16</v>
      </c>
      <c r="B21" s="52"/>
      <c r="C21" s="74"/>
      <c r="D21" s="48"/>
      <c r="E21" s="48"/>
      <c r="F21" s="49"/>
      <c r="G21" s="54"/>
      <c r="H21" s="55"/>
      <c r="I21" s="55"/>
      <c r="J21" s="49"/>
      <c r="K21" s="51"/>
      <c r="N21" s="2"/>
      <c r="O21" s="2"/>
      <c r="P21" s="2"/>
      <c r="Q21" s="2"/>
      <c r="R21" s="2"/>
      <c r="S21" s="2"/>
    </row>
    <row r="22" spans="1:19" s="4" customFormat="1" ht="32.25" customHeight="1">
      <c r="A22" s="17" t="s">
        <v>558</v>
      </c>
      <c r="B22" s="52">
        <v>175</v>
      </c>
      <c r="C22" s="74">
        <v>0</v>
      </c>
      <c r="D22" s="156">
        <v>7.1719999999999997</v>
      </c>
      <c r="E22" s="157">
        <v>1.5569999999999999</v>
      </c>
      <c r="F22" s="158">
        <v>1.0009999999999999</v>
      </c>
      <c r="G22" s="54">
        <v>4.7</v>
      </c>
      <c r="H22" s="55"/>
      <c r="I22" s="55"/>
      <c r="J22" s="49"/>
      <c r="K22" s="51"/>
      <c r="N22" s="2"/>
      <c r="O22" s="2"/>
      <c r="P22" s="2"/>
      <c r="Q22" s="2"/>
      <c r="R22" s="2"/>
      <c r="S22" s="2"/>
    </row>
    <row r="23" spans="1:19" s="4" customFormat="1" ht="32.25" customHeight="1">
      <c r="A23" s="17" t="s">
        <v>559</v>
      </c>
      <c r="B23" s="52">
        <v>176</v>
      </c>
      <c r="C23" s="74">
        <v>0</v>
      </c>
      <c r="D23" s="156">
        <v>8.43</v>
      </c>
      <c r="E23" s="157">
        <v>1.6850000000000001</v>
      </c>
      <c r="F23" s="158">
        <v>1.0169999999999999</v>
      </c>
      <c r="G23" s="54">
        <v>8.43</v>
      </c>
      <c r="H23" s="55"/>
      <c r="I23" s="55"/>
      <c r="J23" s="49"/>
      <c r="K23" s="51"/>
      <c r="N23" s="2"/>
      <c r="O23" s="2"/>
      <c r="P23" s="2"/>
      <c r="Q23" s="2"/>
      <c r="R23" s="2"/>
      <c r="S23" s="2"/>
    </row>
    <row r="24" spans="1:19" s="4" customFormat="1" ht="32.25" customHeight="1">
      <c r="A24" s="17" t="s">
        <v>17</v>
      </c>
      <c r="B24" s="51">
        <v>340</v>
      </c>
      <c r="C24" s="74">
        <v>0</v>
      </c>
      <c r="D24" s="156">
        <v>5.7709999999999999</v>
      </c>
      <c r="E24" s="157">
        <v>1.4330000000000001</v>
      </c>
      <c r="F24" s="158">
        <v>0.97799999999999998</v>
      </c>
      <c r="G24" s="54">
        <v>11.3</v>
      </c>
      <c r="H24" s="54">
        <v>4.09</v>
      </c>
      <c r="I24" s="155">
        <v>7.69</v>
      </c>
      <c r="J24" s="48">
        <v>0.19900000000000001</v>
      </c>
      <c r="K24" s="51"/>
      <c r="N24" s="2"/>
      <c r="O24" s="2"/>
      <c r="P24" s="2"/>
      <c r="Q24" s="2"/>
      <c r="R24" s="2"/>
      <c r="S24" s="2"/>
    </row>
    <row r="25" spans="1:19" s="4" customFormat="1" ht="32.25" customHeight="1">
      <c r="A25" s="17" t="s">
        <v>18</v>
      </c>
      <c r="B25" s="51">
        <v>443</v>
      </c>
      <c r="C25" s="74">
        <v>0</v>
      </c>
      <c r="D25" s="156">
        <v>4.085</v>
      </c>
      <c r="E25" s="157">
        <v>1.29</v>
      </c>
      <c r="F25" s="158">
        <v>0.94899999999999995</v>
      </c>
      <c r="G25" s="54">
        <v>8.82</v>
      </c>
      <c r="H25" s="54">
        <v>4.83</v>
      </c>
      <c r="I25" s="155">
        <v>6.8</v>
      </c>
      <c r="J25" s="48">
        <v>0.13</v>
      </c>
      <c r="K25" s="51"/>
      <c r="N25" s="2"/>
      <c r="O25" s="2"/>
      <c r="P25" s="2"/>
      <c r="Q25" s="2"/>
      <c r="R25" s="2"/>
      <c r="S25" s="2"/>
    </row>
    <row r="26" spans="1:19" s="4" customFormat="1" ht="32.25" customHeight="1">
      <c r="A26" s="17" t="s">
        <v>19</v>
      </c>
      <c r="B26" s="51">
        <v>346</v>
      </c>
      <c r="C26" s="74">
        <v>0</v>
      </c>
      <c r="D26" s="156">
        <v>2.4180000000000001</v>
      </c>
      <c r="E26" s="157">
        <v>1.1020000000000001</v>
      </c>
      <c r="F26" s="158">
        <v>0.93200000000000005</v>
      </c>
      <c r="G26" s="54">
        <v>81.41</v>
      </c>
      <c r="H26" s="54">
        <v>5.12</v>
      </c>
      <c r="I26" s="155">
        <v>6.86</v>
      </c>
      <c r="J26" s="48">
        <v>5.6000000000000001E-2</v>
      </c>
      <c r="K26" s="51"/>
      <c r="N26" s="2"/>
      <c r="O26" s="2"/>
      <c r="P26" s="2"/>
      <c r="Q26" s="2"/>
      <c r="R26" s="2"/>
      <c r="S26" s="2"/>
    </row>
    <row r="27" spans="1:19" s="4" customFormat="1" ht="32.25" customHeight="1">
      <c r="A27" s="17" t="s">
        <v>181</v>
      </c>
      <c r="B27" s="51" t="s">
        <v>8795</v>
      </c>
      <c r="C27" s="74">
        <v>8</v>
      </c>
      <c r="D27" s="48">
        <v>2.4129999999999998</v>
      </c>
      <c r="E27" s="49"/>
      <c r="F27" s="49"/>
      <c r="G27" s="55"/>
      <c r="H27" s="55"/>
      <c r="I27" s="55"/>
      <c r="J27" s="49"/>
      <c r="K27" s="51"/>
      <c r="N27" s="2"/>
      <c r="O27" s="2"/>
      <c r="P27" s="2"/>
      <c r="Q27" s="2"/>
      <c r="R27" s="2"/>
      <c r="S27" s="2"/>
    </row>
    <row r="28" spans="1:19" s="4" customFormat="1" ht="32.25" customHeight="1">
      <c r="A28" s="17" t="s">
        <v>182</v>
      </c>
      <c r="B28" s="51">
        <v>552</v>
      </c>
      <c r="C28" s="74">
        <v>1</v>
      </c>
      <c r="D28" s="48">
        <v>2.6040000000000001</v>
      </c>
      <c r="E28" s="49"/>
      <c r="F28" s="49"/>
      <c r="G28" s="55"/>
      <c r="H28" s="55"/>
      <c r="I28" s="55"/>
      <c r="J28" s="49"/>
      <c r="K28" s="51"/>
      <c r="N28" s="2"/>
      <c r="O28" s="2"/>
      <c r="P28" s="2"/>
      <c r="Q28" s="2"/>
      <c r="R28" s="2"/>
      <c r="S28" s="2"/>
    </row>
    <row r="29" spans="1:19" s="4" customFormat="1" ht="32.25" customHeight="1">
      <c r="A29" s="17" t="s">
        <v>183</v>
      </c>
      <c r="B29" s="51">
        <v>553</v>
      </c>
      <c r="C29" s="74">
        <v>1</v>
      </c>
      <c r="D29" s="48">
        <v>3.2850000000000001</v>
      </c>
      <c r="E29" s="49"/>
      <c r="F29" s="49"/>
      <c r="G29" s="55"/>
      <c r="H29" s="55"/>
      <c r="I29" s="55"/>
      <c r="J29" s="49"/>
      <c r="K29" s="51"/>
      <c r="N29" s="2"/>
      <c r="O29" s="2"/>
      <c r="P29" s="2"/>
      <c r="Q29" s="2"/>
      <c r="R29" s="2"/>
      <c r="S29" s="2"/>
    </row>
    <row r="30" spans="1:19" s="4" customFormat="1" ht="32.25" customHeight="1">
      <c r="A30" s="17" t="s">
        <v>184</v>
      </c>
      <c r="B30" s="51">
        <v>554</v>
      </c>
      <c r="C30" s="74">
        <v>1</v>
      </c>
      <c r="D30" s="48">
        <v>2.214</v>
      </c>
      <c r="E30" s="49"/>
      <c r="F30" s="49"/>
      <c r="G30" s="55"/>
      <c r="H30" s="55"/>
      <c r="I30" s="55"/>
      <c r="J30" s="49"/>
      <c r="K30" s="51"/>
      <c r="N30" s="2"/>
      <c r="O30" s="2"/>
      <c r="P30" s="2"/>
      <c r="Q30" s="2"/>
      <c r="R30" s="2"/>
      <c r="S30" s="2"/>
    </row>
    <row r="31" spans="1:19" s="4" customFormat="1" ht="32.25" customHeight="1">
      <c r="A31" s="17" t="s">
        <v>3</v>
      </c>
      <c r="B31" s="51">
        <v>550</v>
      </c>
      <c r="C31" s="74">
        <v>0</v>
      </c>
      <c r="D31" s="159">
        <v>17.666</v>
      </c>
      <c r="E31" s="160">
        <v>2.2069999999999999</v>
      </c>
      <c r="F31" s="158">
        <v>1.7909999999999999</v>
      </c>
      <c r="G31" s="55"/>
      <c r="H31" s="55"/>
      <c r="I31" s="55"/>
      <c r="J31" s="49"/>
      <c r="K31" s="51"/>
      <c r="N31" s="2"/>
      <c r="O31" s="2"/>
      <c r="P31" s="2"/>
      <c r="Q31" s="2"/>
      <c r="R31" s="2"/>
      <c r="S31" s="2"/>
    </row>
    <row r="32" spans="1:19" s="4" customFormat="1" ht="32.25" customHeight="1">
      <c r="A32" s="17" t="s">
        <v>560</v>
      </c>
      <c r="B32" s="52" t="s">
        <v>8796</v>
      </c>
      <c r="C32" s="74" t="s">
        <v>2254</v>
      </c>
      <c r="D32" s="48">
        <v>-0.61399999999999999</v>
      </c>
      <c r="E32" s="49"/>
      <c r="F32" s="49"/>
      <c r="G32" s="54"/>
      <c r="H32" s="55"/>
      <c r="I32" s="55"/>
      <c r="J32" s="49"/>
      <c r="K32" s="51"/>
      <c r="N32" s="2"/>
      <c r="O32" s="2"/>
      <c r="P32" s="2"/>
      <c r="Q32" s="2"/>
      <c r="R32" s="2"/>
      <c r="S32" s="2"/>
    </row>
    <row r="33" spans="1:19" s="4" customFormat="1" ht="32.25" customHeight="1">
      <c r="A33" s="17" t="s">
        <v>10</v>
      </c>
      <c r="B33" s="51" t="s">
        <v>8205</v>
      </c>
      <c r="C33" s="74">
        <v>8</v>
      </c>
      <c r="D33" s="48">
        <v>-0.51600000000000001</v>
      </c>
      <c r="E33" s="49"/>
      <c r="F33" s="49"/>
      <c r="G33" s="54"/>
      <c r="H33" s="55"/>
      <c r="I33" s="55"/>
      <c r="J33" s="49"/>
      <c r="K33" s="51"/>
      <c r="N33" s="2"/>
      <c r="O33" s="2"/>
      <c r="P33" s="2"/>
      <c r="Q33" s="2"/>
      <c r="R33" s="2"/>
      <c r="S33" s="2"/>
    </row>
    <row r="34" spans="1:19" s="4" customFormat="1" ht="32.25" customHeight="1">
      <c r="A34" s="17" t="s">
        <v>4</v>
      </c>
      <c r="B34" s="51">
        <v>347</v>
      </c>
      <c r="C34" s="74">
        <v>0</v>
      </c>
      <c r="D34" s="48">
        <v>-0.61399999999999999</v>
      </c>
      <c r="E34" s="49"/>
      <c r="F34" s="49"/>
      <c r="G34" s="54"/>
      <c r="H34" s="55"/>
      <c r="I34" s="55"/>
      <c r="J34" s="48">
        <v>0.20100000000000001</v>
      </c>
      <c r="K34" s="51"/>
      <c r="N34" s="2"/>
      <c r="O34" s="2"/>
      <c r="P34" s="2"/>
      <c r="Q34" s="2"/>
      <c r="R34" s="2"/>
      <c r="S34" s="2"/>
    </row>
    <row r="35" spans="1:19" s="4" customFormat="1" ht="32.25" customHeight="1">
      <c r="A35" s="17" t="s">
        <v>691</v>
      </c>
      <c r="B35" s="51">
        <v>37</v>
      </c>
      <c r="C35" s="74">
        <v>0</v>
      </c>
      <c r="D35" s="48">
        <v>-0.61399999999999999</v>
      </c>
      <c r="E35" s="49"/>
      <c r="F35" s="49"/>
      <c r="G35" s="54"/>
      <c r="H35" s="55"/>
      <c r="I35" s="55"/>
      <c r="J35" s="49"/>
      <c r="K35" s="51"/>
      <c r="N35" s="2"/>
      <c r="O35" s="2"/>
      <c r="P35" s="2"/>
      <c r="Q35" s="2"/>
      <c r="R35" s="2"/>
      <c r="S35" s="2"/>
    </row>
    <row r="36" spans="1:19" s="4" customFormat="1" ht="32.25" customHeight="1">
      <c r="A36" s="17" t="s">
        <v>5</v>
      </c>
      <c r="B36" s="51">
        <v>33</v>
      </c>
      <c r="C36" s="74">
        <v>0</v>
      </c>
      <c r="D36" s="156">
        <v>-4.7729999999999997</v>
      </c>
      <c r="E36" s="157">
        <v>-0.48399999999999999</v>
      </c>
      <c r="F36" s="158">
        <v>-0.06</v>
      </c>
      <c r="G36" s="54"/>
      <c r="H36" s="55"/>
      <c r="I36" s="55"/>
      <c r="J36" s="48">
        <v>0.20100000000000001</v>
      </c>
      <c r="K36" s="51"/>
      <c r="N36" s="2"/>
      <c r="O36" s="2"/>
      <c r="P36" s="2"/>
      <c r="Q36" s="2"/>
      <c r="R36" s="2"/>
      <c r="S36" s="2"/>
    </row>
    <row r="37" spans="1:19" s="4" customFormat="1" ht="32.25" customHeight="1">
      <c r="A37" s="17" t="s">
        <v>692</v>
      </c>
      <c r="B37" s="51">
        <v>38</v>
      </c>
      <c r="C37" s="74">
        <v>0</v>
      </c>
      <c r="D37" s="156">
        <v>-4.7729999999999997</v>
      </c>
      <c r="E37" s="157">
        <v>-0.48399999999999999</v>
      </c>
      <c r="F37" s="158">
        <v>-0.06</v>
      </c>
      <c r="G37" s="54"/>
      <c r="H37" s="55"/>
      <c r="I37" s="55"/>
      <c r="J37" s="49"/>
      <c r="K37" s="51"/>
      <c r="N37" s="2"/>
      <c r="O37" s="2"/>
      <c r="P37" s="2"/>
      <c r="Q37" s="2"/>
      <c r="R37" s="2"/>
      <c r="S37" s="2"/>
    </row>
    <row r="38" spans="1:19" s="4" customFormat="1" ht="32.25" customHeight="1">
      <c r="A38" s="17" t="s">
        <v>6</v>
      </c>
      <c r="B38" s="51">
        <v>35</v>
      </c>
      <c r="C38" s="74">
        <v>0</v>
      </c>
      <c r="D38" s="48">
        <v>-0.51600000000000001</v>
      </c>
      <c r="E38" s="49"/>
      <c r="F38" s="49"/>
      <c r="G38" s="54"/>
      <c r="H38" s="55"/>
      <c r="I38" s="55"/>
      <c r="J38" s="48">
        <v>0.159</v>
      </c>
      <c r="K38" s="51"/>
      <c r="N38" s="2"/>
      <c r="O38" s="2"/>
      <c r="P38" s="2"/>
      <c r="Q38" s="2"/>
      <c r="R38" s="2"/>
      <c r="S38" s="2"/>
    </row>
    <row r="39" spans="1:19" s="4" customFormat="1" ht="32.25" customHeight="1">
      <c r="A39" s="17" t="s">
        <v>693</v>
      </c>
      <c r="B39" s="51">
        <v>235</v>
      </c>
      <c r="C39" s="74">
        <v>0</v>
      </c>
      <c r="D39" s="48">
        <v>-0.51600000000000001</v>
      </c>
      <c r="E39" s="49"/>
      <c r="F39" s="49"/>
      <c r="G39" s="54"/>
      <c r="H39" s="55"/>
      <c r="I39" s="55"/>
      <c r="J39" s="49"/>
      <c r="K39" s="51"/>
      <c r="N39" s="2"/>
      <c r="O39" s="2"/>
      <c r="P39" s="2"/>
      <c r="Q39" s="2"/>
      <c r="R39" s="2"/>
      <c r="S39" s="2"/>
    </row>
    <row r="40" spans="1:19" s="4" customFormat="1" ht="32.25" customHeight="1">
      <c r="A40" s="17" t="s">
        <v>7</v>
      </c>
      <c r="B40" s="51">
        <v>34</v>
      </c>
      <c r="C40" s="74">
        <v>0</v>
      </c>
      <c r="D40" s="156">
        <v>-4.0039999999999996</v>
      </c>
      <c r="E40" s="157">
        <v>-0.41499999999999998</v>
      </c>
      <c r="F40" s="158">
        <v>-4.7E-2</v>
      </c>
      <c r="G40" s="54"/>
      <c r="H40" s="55"/>
      <c r="I40" s="55"/>
      <c r="J40" s="48">
        <v>0.159</v>
      </c>
      <c r="K40" s="51"/>
      <c r="N40" s="2"/>
      <c r="O40" s="2"/>
      <c r="P40" s="2"/>
      <c r="Q40" s="2"/>
      <c r="R40" s="2"/>
      <c r="S40" s="2"/>
    </row>
    <row r="41" spans="1:19" s="4" customFormat="1" ht="32.25" customHeight="1">
      <c r="A41" s="17" t="s">
        <v>694</v>
      </c>
      <c r="B41" s="51">
        <v>237</v>
      </c>
      <c r="C41" s="74">
        <v>0</v>
      </c>
      <c r="D41" s="156">
        <v>-4.0039999999999996</v>
      </c>
      <c r="E41" s="157">
        <v>-0.41499999999999998</v>
      </c>
      <c r="F41" s="158">
        <v>-4.7E-2</v>
      </c>
      <c r="G41" s="54"/>
      <c r="H41" s="55"/>
      <c r="I41" s="55"/>
      <c r="J41" s="49"/>
      <c r="K41" s="51"/>
      <c r="N41" s="2"/>
      <c r="O41" s="2"/>
      <c r="P41" s="2"/>
      <c r="Q41" s="2"/>
      <c r="R41" s="2"/>
      <c r="S41" s="2"/>
    </row>
    <row r="42" spans="1:19" s="4" customFormat="1" ht="32.25" customHeight="1">
      <c r="A42" s="17" t="s">
        <v>8</v>
      </c>
      <c r="B42" s="51">
        <v>348</v>
      </c>
      <c r="C42" s="74">
        <v>0</v>
      </c>
      <c r="D42" s="48">
        <v>-0.26800000000000002</v>
      </c>
      <c r="E42" s="49"/>
      <c r="F42" s="49"/>
      <c r="G42" s="54">
        <v>50.95</v>
      </c>
      <c r="H42" s="55"/>
      <c r="I42" s="55"/>
      <c r="J42" s="48">
        <v>0.123</v>
      </c>
      <c r="K42" s="51"/>
      <c r="N42" s="2"/>
      <c r="O42" s="2"/>
      <c r="P42" s="2"/>
      <c r="Q42" s="2"/>
      <c r="R42" s="2"/>
      <c r="S42" s="2"/>
    </row>
    <row r="43" spans="1:19" s="4" customFormat="1" ht="32.25" customHeight="1">
      <c r="A43" s="17" t="s">
        <v>695</v>
      </c>
      <c r="B43" s="51">
        <v>238</v>
      </c>
      <c r="C43" s="74">
        <v>0</v>
      </c>
      <c r="D43" s="48">
        <v>-0.26800000000000002</v>
      </c>
      <c r="E43" s="49"/>
      <c r="F43" s="49"/>
      <c r="G43" s="54">
        <v>50.95</v>
      </c>
      <c r="H43" s="55"/>
      <c r="I43" s="55"/>
      <c r="J43" s="49"/>
      <c r="K43" s="51"/>
      <c r="N43" s="2"/>
      <c r="O43" s="2"/>
      <c r="P43" s="2"/>
      <c r="Q43" s="2"/>
      <c r="R43" s="2"/>
      <c r="S43" s="2"/>
    </row>
    <row r="44" spans="1:19" s="4" customFormat="1" ht="32.25" customHeight="1">
      <c r="A44" s="17" t="s">
        <v>9</v>
      </c>
      <c r="B44" s="51">
        <v>36</v>
      </c>
      <c r="C44" s="74">
        <v>0</v>
      </c>
      <c r="D44" s="156">
        <v>-2.056</v>
      </c>
      <c r="E44" s="157">
        <v>-0.23899999999999999</v>
      </c>
      <c r="F44" s="158">
        <v>-1.6E-2</v>
      </c>
      <c r="G44" s="54">
        <v>50.95</v>
      </c>
      <c r="H44" s="55"/>
      <c r="I44" s="55"/>
      <c r="J44" s="48">
        <v>0.123</v>
      </c>
      <c r="K44" s="51"/>
      <c r="N44" s="2"/>
      <c r="O44" s="2"/>
      <c r="P44" s="2"/>
      <c r="Q44" s="2"/>
      <c r="R44" s="2"/>
      <c r="S44" s="2"/>
    </row>
    <row r="45" spans="1:19" s="4" customFormat="1" ht="32.25" customHeight="1">
      <c r="A45" s="17" t="s">
        <v>696</v>
      </c>
      <c r="B45" s="51">
        <v>239</v>
      </c>
      <c r="C45" s="74">
        <v>0</v>
      </c>
      <c r="D45" s="156">
        <v>-2.056</v>
      </c>
      <c r="E45" s="157">
        <v>-0.23899999999999999</v>
      </c>
      <c r="F45" s="158">
        <v>-1.6E-2</v>
      </c>
      <c r="G45" s="54">
        <v>50.95</v>
      </c>
      <c r="H45" s="55"/>
      <c r="I45" s="55"/>
      <c r="J45" s="49"/>
      <c r="K45" s="51"/>
      <c r="N45" s="2"/>
      <c r="O45" s="2"/>
      <c r="P45" s="2"/>
      <c r="Q45" s="2"/>
      <c r="R45" s="2"/>
      <c r="S45" s="2"/>
    </row>
  </sheetData>
  <mergeCells count="15">
    <mergeCell ref="C9:D9"/>
    <mergeCell ref="G9:H9"/>
    <mergeCell ref="B8:E8"/>
    <mergeCell ref="I9:K9"/>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5" ht="27.75" customHeight="1">
      <c r="A1" s="103" t="s">
        <v>87</v>
      </c>
      <c r="B1" s="166"/>
      <c r="C1" s="166"/>
      <c r="D1" s="166"/>
      <c r="E1" s="319" t="s">
        <v>697</v>
      </c>
      <c r="F1" s="319"/>
      <c r="G1" s="319"/>
      <c r="H1" s="319"/>
      <c r="I1" s="319"/>
      <c r="J1" s="319"/>
      <c r="K1" s="319"/>
      <c r="L1" s="167"/>
      <c r="M1" s="167"/>
      <c r="N1" s="167"/>
      <c r="O1" s="167"/>
    </row>
    <row r="2" spans="1:15" ht="27" customHeight="1">
      <c r="A2" s="320" t="str">
        <f>Overview!B4&amp; " - Effective from "&amp;Overview!D4&amp;" - "&amp;Overview!E4&amp;" LV and HV charges in NPG Northeast Area (GSP Group _F)"</f>
        <v>Southern Electric Power Distribution plc - Effective from 1 April 2020 - Final LV and HV charges in NPG Northeast Area (GSP Group _F)</v>
      </c>
      <c r="B2" s="320"/>
      <c r="C2" s="320"/>
      <c r="D2" s="320"/>
      <c r="E2" s="320"/>
      <c r="F2" s="320"/>
      <c r="G2" s="320"/>
      <c r="H2" s="320"/>
      <c r="I2" s="320"/>
      <c r="J2" s="320"/>
      <c r="K2" s="320"/>
      <c r="L2" s="168"/>
      <c r="M2" s="169"/>
      <c r="N2" s="170"/>
      <c r="O2" s="170"/>
    </row>
    <row r="3" spans="1:15" s="95" customFormat="1" ht="15" customHeight="1">
      <c r="A3" s="93"/>
      <c r="B3" s="93"/>
      <c r="C3" s="93"/>
      <c r="D3" s="93"/>
      <c r="E3" s="93"/>
      <c r="F3" s="93"/>
      <c r="G3" s="93"/>
      <c r="H3" s="93"/>
      <c r="I3" s="93"/>
      <c r="J3" s="93"/>
      <c r="K3" s="93"/>
      <c r="L3" s="94"/>
      <c r="M3" s="94"/>
    </row>
    <row r="4" spans="1:15" ht="27" customHeight="1">
      <c r="A4" s="320" t="s">
        <v>496</v>
      </c>
      <c r="B4" s="320"/>
      <c r="C4" s="320"/>
      <c r="D4" s="320"/>
      <c r="E4" s="320"/>
      <c r="F4" s="93"/>
      <c r="G4" s="320" t="s">
        <v>495</v>
      </c>
      <c r="H4" s="320"/>
      <c r="I4" s="320"/>
      <c r="J4" s="320"/>
      <c r="K4" s="320"/>
      <c r="M4" s="2"/>
    </row>
    <row r="5" spans="1:15" ht="28.5" customHeight="1">
      <c r="A5" s="86" t="s">
        <v>80</v>
      </c>
      <c r="B5" s="186" t="s">
        <v>487</v>
      </c>
      <c r="C5" s="321" t="s">
        <v>488</v>
      </c>
      <c r="D5" s="322"/>
      <c r="E5" s="88" t="s">
        <v>489</v>
      </c>
      <c r="F5" s="93"/>
      <c r="G5" s="323"/>
      <c r="H5" s="324"/>
      <c r="I5" s="91" t="s">
        <v>493</v>
      </c>
      <c r="J5" s="92" t="s">
        <v>494</v>
      </c>
      <c r="K5" s="88" t="s">
        <v>489</v>
      </c>
      <c r="L5" s="93"/>
      <c r="M5" s="2"/>
    </row>
    <row r="6" spans="1:15" ht="54.75" customHeight="1">
      <c r="A6" s="89" t="s">
        <v>490</v>
      </c>
      <c r="B6" s="22" t="s">
        <v>747</v>
      </c>
      <c r="C6" s="332" t="s">
        <v>748</v>
      </c>
      <c r="D6" s="332"/>
      <c r="E6" s="22" t="s">
        <v>749</v>
      </c>
      <c r="F6" s="93"/>
      <c r="G6" s="353" t="s">
        <v>491</v>
      </c>
      <c r="H6" s="353"/>
      <c r="I6" s="22" t="s">
        <v>747</v>
      </c>
      <c r="J6" s="211" t="s">
        <v>748</v>
      </c>
      <c r="K6" s="211" t="s">
        <v>749</v>
      </c>
      <c r="L6" s="93"/>
      <c r="M6" s="2"/>
    </row>
    <row r="7" spans="1:15" ht="51.75" customHeight="1">
      <c r="A7" s="89" t="s">
        <v>83</v>
      </c>
      <c r="B7" s="202">
        <v>0</v>
      </c>
      <c r="C7" s="354">
        <v>0</v>
      </c>
      <c r="D7" s="355"/>
      <c r="E7" s="22" t="s">
        <v>731</v>
      </c>
      <c r="F7" s="93"/>
      <c r="G7" s="353" t="s">
        <v>750</v>
      </c>
      <c r="H7" s="353"/>
      <c r="I7" s="202">
        <v>0</v>
      </c>
      <c r="J7" s="211" t="s">
        <v>751</v>
      </c>
      <c r="K7" s="211" t="s">
        <v>749</v>
      </c>
      <c r="L7" s="93"/>
      <c r="M7" s="2"/>
    </row>
    <row r="8" spans="1:15" ht="65.25" customHeight="1">
      <c r="A8" s="215" t="s">
        <v>81</v>
      </c>
      <c r="B8" s="343" t="s">
        <v>82</v>
      </c>
      <c r="C8" s="344"/>
      <c r="D8" s="344"/>
      <c r="E8" s="345"/>
      <c r="F8" s="93"/>
      <c r="G8" s="353" t="s">
        <v>724</v>
      </c>
      <c r="H8" s="353"/>
      <c r="I8" s="202">
        <v>0</v>
      </c>
      <c r="J8" s="202">
        <v>0</v>
      </c>
      <c r="K8" s="211" t="s">
        <v>731</v>
      </c>
      <c r="L8" s="93"/>
      <c r="M8" s="2"/>
    </row>
    <row r="9" spans="1:15" s="95" customFormat="1" ht="27" customHeight="1">
      <c r="A9" s="93"/>
      <c r="B9" s="93"/>
      <c r="C9" s="93"/>
      <c r="D9" s="93"/>
      <c r="E9" s="93"/>
      <c r="F9" s="93"/>
      <c r="G9" s="325" t="s">
        <v>81</v>
      </c>
      <c r="H9" s="325"/>
      <c r="I9" s="343" t="s">
        <v>82</v>
      </c>
      <c r="J9" s="344"/>
      <c r="K9" s="345"/>
      <c r="L9" s="94"/>
    </row>
    <row r="10" spans="1:15" s="95" customFormat="1" ht="27" customHeight="1">
      <c r="A10" s="93"/>
      <c r="B10" s="93"/>
      <c r="C10" s="93"/>
      <c r="D10" s="93"/>
      <c r="E10" s="93"/>
      <c r="F10" s="94"/>
      <c r="G10" s="94"/>
      <c r="H10" s="94"/>
      <c r="I10" s="94"/>
      <c r="J10" s="94"/>
      <c r="K10" s="94"/>
      <c r="L10" s="94"/>
      <c r="M10" s="94"/>
    </row>
    <row r="11" spans="1:15" s="95" customFormat="1" ht="12.75" customHeight="1">
      <c r="A11" s="93"/>
      <c r="B11" s="93"/>
      <c r="C11" s="93"/>
      <c r="D11" s="93"/>
      <c r="E11" s="93"/>
      <c r="F11" s="93"/>
      <c r="G11" s="93"/>
      <c r="H11" s="93"/>
      <c r="I11" s="93"/>
      <c r="J11" s="93"/>
      <c r="K11" s="93"/>
      <c r="L11" s="94"/>
      <c r="M11" s="94"/>
    </row>
    <row r="12" spans="1:15"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5" ht="32.25" customHeight="1">
      <c r="A13" s="17" t="s">
        <v>0</v>
      </c>
      <c r="B13" s="268" t="s">
        <v>8249</v>
      </c>
      <c r="C13" s="74">
        <v>1</v>
      </c>
      <c r="D13" s="254">
        <v>2.4249999999999998</v>
      </c>
      <c r="E13" s="255">
        <v>0</v>
      </c>
      <c r="F13" s="255">
        <v>0</v>
      </c>
      <c r="G13" s="256">
        <v>6.69</v>
      </c>
      <c r="H13" s="257">
        <v>0</v>
      </c>
      <c r="I13" s="257">
        <v>0</v>
      </c>
      <c r="J13" s="255">
        <v>0</v>
      </c>
      <c r="K13" s="51"/>
    </row>
    <row r="14" spans="1:15" ht="32.25" customHeight="1">
      <c r="A14" s="17" t="s">
        <v>1</v>
      </c>
      <c r="B14" s="268" t="s">
        <v>8250</v>
      </c>
      <c r="C14" s="74">
        <v>2</v>
      </c>
      <c r="D14" s="254">
        <v>2.7570000000000001</v>
      </c>
      <c r="E14" s="254">
        <v>1.1319999999999999</v>
      </c>
      <c r="F14" s="255">
        <v>0</v>
      </c>
      <c r="G14" s="256">
        <v>6.69</v>
      </c>
      <c r="H14" s="257">
        <v>0</v>
      </c>
      <c r="I14" s="257">
        <v>0</v>
      </c>
      <c r="J14" s="255">
        <v>0</v>
      </c>
      <c r="K14" s="51"/>
    </row>
    <row r="15" spans="1:15" ht="32.25" customHeight="1">
      <c r="A15" s="17" t="s">
        <v>11</v>
      </c>
      <c r="B15" s="268"/>
      <c r="C15" s="74">
        <v>2</v>
      </c>
      <c r="D15" s="254">
        <v>1.258</v>
      </c>
      <c r="E15" s="255">
        <v>0</v>
      </c>
      <c r="F15" s="255">
        <v>0</v>
      </c>
      <c r="G15" s="257">
        <v>0</v>
      </c>
      <c r="H15" s="257">
        <v>0</v>
      </c>
      <c r="I15" s="257">
        <v>0</v>
      </c>
      <c r="J15" s="255">
        <v>0</v>
      </c>
      <c r="K15" s="51"/>
    </row>
    <row r="16" spans="1:15" s="4" customFormat="1" ht="32.25" customHeight="1">
      <c r="A16" s="17" t="s">
        <v>12</v>
      </c>
      <c r="B16" s="268" t="s">
        <v>8251</v>
      </c>
      <c r="C16" s="74">
        <v>3</v>
      </c>
      <c r="D16" s="254">
        <v>2.5499999999999998</v>
      </c>
      <c r="E16" s="255">
        <v>0</v>
      </c>
      <c r="F16" s="255">
        <v>0</v>
      </c>
      <c r="G16" s="256">
        <v>7.05</v>
      </c>
      <c r="H16" s="257">
        <v>0</v>
      </c>
      <c r="I16" s="257">
        <v>0</v>
      </c>
      <c r="J16" s="255">
        <v>0</v>
      </c>
      <c r="K16" s="51"/>
      <c r="N16" s="2"/>
      <c r="O16" s="2"/>
    </row>
    <row r="17" spans="1:15" s="4" customFormat="1" ht="32.25" customHeight="1">
      <c r="A17" s="17" t="s">
        <v>13</v>
      </c>
      <c r="B17" s="268" t="s">
        <v>8252</v>
      </c>
      <c r="C17" s="74">
        <v>4</v>
      </c>
      <c r="D17" s="254">
        <v>2.778</v>
      </c>
      <c r="E17" s="254">
        <v>1.173</v>
      </c>
      <c r="F17" s="255">
        <v>0</v>
      </c>
      <c r="G17" s="256">
        <v>7.05</v>
      </c>
      <c r="H17" s="257">
        <v>0</v>
      </c>
      <c r="I17" s="257">
        <v>0</v>
      </c>
      <c r="J17" s="255">
        <v>0</v>
      </c>
      <c r="K17" s="51"/>
      <c r="N17" s="2"/>
      <c r="O17" s="2"/>
    </row>
    <row r="18" spans="1:15" s="4" customFormat="1" ht="32.25" customHeight="1">
      <c r="A18" s="17" t="s">
        <v>14</v>
      </c>
      <c r="B18" s="268"/>
      <c r="C18" s="74">
        <v>4</v>
      </c>
      <c r="D18" s="254">
        <v>1.357</v>
      </c>
      <c r="E18" s="255">
        <v>0</v>
      </c>
      <c r="F18" s="255">
        <v>0</v>
      </c>
      <c r="G18" s="257">
        <v>0</v>
      </c>
      <c r="H18" s="257">
        <v>0</v>
      </c>
      <c r="I18" s="257">
        <v>0</v>
      </c>
      <c r="J18" s="255">
        <v>0</v>
      </c>
      <c r="K18" s="51"/>
      <c r="N18" s="2"/>
      <c r="O18" s="2"/>
    </row>
    <row r="19" spans="1:15" s="4" customFormat="1" ht="45">
      <c r="A19" s="17" t="s">
        <v>2</v>
      </c>
      <c r="B19" s="268" t="s">
        <v>8253</v>
      </c>
      <c r="C19" s="74" t="s">
        <v>20</v>
      </c>
      <c r="D19" s="254">
        <v>2.423</v>
      </c>
      <c r="E19" s="254">
        <v>1.123</v>
      </c>
      <c r="F19" s="255">
        <v>0</v>
      </c>
      <c r="G19" s="256">
        <v>36.67</v>
      </c>
      <c r="H19" s="257">
        <v>0</v>
      </c>
      <c r="I19" s="257">
        <v>0</v>
      </c>
      <c r="J19" s="255">
        <v>0</v>
      </c>
      <c r="K19" s="51"/>
      <c r="N19" s="2"/>
      <c r="O19" s="2"/>
    </row>
    <row r="20" spans="1:15" s="4" customFormat="1" ht="32.25" customHeight="1">
      <c r="A20" s="17" t="s">
        <v>15</v>
      </c>
      <c r="B20" s="268">
        <v>411</v>
      </c>
      <c r="C20" s="74" t="s">
        <v>20</v>
      </c>
      <c r="D20" s="254">
        <v>2.645</v>
      </c>
      <c r="E20" s="254">
        <v>1.169</v>
      </c>
      <c r="F20" s="255">
        <v>0</v>
      </c>
      <c r="G20" s="256">
        <v>34.56</v>
      </c>
      <c r="H20" s="257">
        <v>0</v>
      </c>
      <c r="I20" s="257">
        <v>0</v>
      </c>
      <c r="J20" s="255">
        <v>0</v>
      </c>
      <c r="K20" s="51"/>
      <c r="N20" s="2"/>
      <c r="O20" s="2"/>
    </row>
    <row r="21" spans="1:15" s="4" customFormat="1" ht="32.25" customHeight="1">
      <c r="A21" s="17" t="s">
        <v>16</v>
      </c>
      <c r="B21" s="268"/>
      <c r="C21" s="74" t="s">
        <v>20</v>
      </c>
      <c r="D21" s="254">
        <v>1.6579999999999999</v>
      </c>
      <c r="E21" s="254">
        <v>1.101</v>
      </c>
      <c r="F21" s="255">
        <v>0</v>
      </c>
      <c r="G21" s="256">
        <v>324</v>
      </c>
      <c r="H21" s="257">
        <v>0</v>
      </c>
      <c r="I21" s="257">
        <v>0</v>
      </c>
      <c r="J21" s="255">
        <v>0</v>
      </c>
      <c r="K21" s="51"/>
      <c r="N21" s="2"/>
      <c r="O21" s="2"/>
    </row>
    <row r="22" spans="1:15" s="4" customFormat="1" ht="32.25" customHeight="1">
      <c r="A22" s="17" t="s">
        <v>558</v>
      </c>
      <c r="B22" s="268" t="s">
        <v>8254</v>
      </c>
      <c r="C22" s="74">
        <v>0</v>
      </c>
      <c r="D22" s="258">
        <v>8.0180000000000007</v>
      </c>
      <c r="E22" s="259">
        <v>1.9330000000000001</v>
      </c>
      <c r="F22" s="260">
        <v>1.1160000000000001</v>
      </c>
      <c r="G22" s="256">
        <v>6.69</v>
      </c>
      <c r="H22" s="257">
        <v>0</v>
      </c>
      <c r="I22" s="257">
        <v>0</v>
      </c>
      <c r="J22" s="255">
        <v>0</v>
      </c>
      <c r="K22" s="51"/>
      <c r="N22" s="2"/>
      <c r="O22" s="2"/>
    </row>
    <row r="23" spans="1:15" s="4" customFormat="1" ht="32.25" customHeight="1">
      <c r="A23" s="17" t="s">
        <v>559</v>
      </c>
      <c r="B23" s="268" t="s">
        <v>8255</v>
      </c>
      <c r="C23" s="74">
        <v>0</v>
      </c>
      <c r="D23" s="258">
        <v>8.8970000000000002</v>
      </c>
      <c r="E23" s="259">
        <v>2.044</v>
      </c>
      <c r="F23" s="260">
        <v>1.123</v>
      </c>
      <c r="G23" s="256">
        <v>7.05</v>
      </c>
      <c r="H23" s="257">
        <v>0</v>
      </c>
      <c r="I23" s="257">
        <v>0</v>
      </c>
      <c r="J23" s="255">
        <v>0</v>
      </c>
      <c r="K23" s="51"/>
      <c r="N23" s="2"/>
      <c r="O23" s="2"/>
    </row>
    <row r="24" spans="1:15" s="4" customFormat="1" ht="32.25" customHeight="1">
      <c r="A24" s="17" t="s">
        <v>17</v>
      </c>
      <c r="B24" s="268" t="s">
        <v>8256</v>
      </c>
      <c r="C24" s="74">
        <v>0</v>
      </c>
      <c r="D24" s="258">
        <v>5.2539999999999996</v>
      </c>
      <c r="E24" s="259">
        <v>1.575</v>
      </c>
      <c r="F24" s="260">
        <v>1.093</v>
      </c>
      <c r="G24" s="256">
        <v>17.93</v>
      </c>
      <c r="H24" s="256">
        <v>2.08</v>
      </c>
      <c r="I24" s="261">
        <v>4.58</v>
      </c>
      <c r="J24" s="254">
        <v>0.14499999999999999</v>
      </c>
      <c r="K24" s="51"/>
      <c r="N24" s="2"/>
      <c r="O24" s="2"/>
    </row>
    <row r="25" spans="1:15" s="4" customFormat="1" ht="32.25" customHeight="1">
      <c r="A25" s="17" t="s">
        <v>18</v>
      </c>
      <c r="B25" s="268">
        <v>444</v>
      </c>
      <c r="C25" s="74">
        <v>0</v>
      </c>
      <c r="D25" s="258">
        <v>4.3230000000000004</v>
      </c>
      <c r="E25" s="259">
        <v>1.4350000000000001</v>
      </c>
      <c r="F25" s="260">
        <v>1.0880000000000001</v>
      </c>
      <c r="G25" s="256">
        <v>17.93</v>
      </c>
      <c r="H25" s="256">
        <v>2.77</v>
      </c>
      <c r="I25" s="261">
        <v>4.41</v>
      </c>
      <c r="J25" s="254">
        <v>8.7999999999999995E-2</v>
      </c>
      <c r="K25" s="51"/>
      <c r="N25" s="2"/>
      <c r="O25" s="2"/>
    </row>
    <row r="26" spans="1:15" s="4" customFormat="1" ht="32.25" customHeight="1">
      <c r="A26" s="17" t="s">
        <v>19</v>
      </c>
      <c r="B26" s="268" t="s">
        <v>8257</v>
      </c>
      <c r="C26" s="74">
        <v>0</v>
      </c>
      <c r="D26" s="258">
        <v>3.5390000000000001</v>
      </c>
      <c r="E26" s="259">
        <v>1.325</v>
      </c>
      <c r="F26" s="260">
        <v>1.083</v>
      </c>
      <c r="G26" s="256">
        <v>170.39</v>
      </c>
      <c r="H26" s="256">
        <v>2.74</v>
      </c>
      <c r="I26" s="261">
        <v>4.76</v>
      </c>
      <c r="J26" s="254">
        <v>6.2E-2</v>
      </c>
      <c r="K26" s="51"/>
      <c r="N26" s="2"/>
      <c r="O26" s="2"/>
    </row>
    <row r="27" spans="1:15" s="4" customFormat="1" ht="32.25" customHeight="1">
      <c r="A27" s="17" t="s">
        <v>181</v>
      </c>
      <c r="B27" s="268" t="s">
        <v>8798</v>
      </c>
      <c r="C27" s="74">
        <v>8</v>
      </c>
      <c r="D27" s="254">
        <v>2.0129999999999999</v>
      </c>
      <c r="E27" s="255">
        <v>0</v>
      </c>
      <c r="F27" s="255">
        <v>0</v>
      </c>
      <c r="G27" s="257">
        <v>0</v>
      </c>
      <c r="H27" s="257">
        <v>0</v>
      </c>
      <c r="I27" s="257">
        <v>0</v>
      </c>
      <c r="J27" s="255">
        <v>0</v>
      </c>
      <c r="K27" s="51"/>
      <c r="N27" s="2"/>
      <c r="O27" s="2"/>
    </row>
    <row r="28" spans="1:15" s="4" customFormat="1" ht="32.25" customHeight="1">
      <c r="A28" s="17" t="s">
        <v>182</v>
      </c>
      <c r="B28" s="268" t="s">
        <v>8258</v>
      </c>
      <c r="C28" s="74">
        <v>1</v>
      </c>
      <c r="D28" s="254">
        <v>2.327</v>
      </c>
      <c r="E28" s="255">
        <v>0</v>
      </c>
      <c r="F28" s="255">
        <v>0</v>
      </c>
      <c r="G28" s="257">
        <v>0</v>
      </c>
      <c r="H28" s="257">
        <v>0</v>
      </c>
      <c r="I28" s="257">
        <v>0</v>
      </c>
      <c r="J28" s="255">
        <v>0</v>
      </c>
      <c r="K28" s="51"/>
      <c r="N28" s="2"/>
      <c r="O28" s="2"/>
    </row>
    <row r="29" spans="1:15" s="4" customFormat="1" ht="32.25" customHeight="1">
      <c r="A29" s="17" t="s">
        <v>183</v>
      </c>
      <c r="B29" s="268" t="s">
        <v>8259</v>
      </c>
      <c r="C29" s="74">
        <v>1</v>
      </c>
      <c r="D29" s="254">
        <v>3.403</v>
      </c>
      <c r="E29" s="255">
        <v>0</v>
      </c>
      <c r="F29" s="255">
        <v>0</v>
      </c>
      <c r="G29" s="257">
        <v>0</v>
      </c>
      <c r="H29" s="257">
        <v>0</v>
      </c>
      <c r="I29" s="257">
        <v>0</v>
      </c>
      <c r="J29" s="255">
        <v>0</v>
      </c>
      <c r="K29" s="51"/>
      <c r="N29" s="2"/>
      <c r="O29" s="2"/>
    </row>
    <row r="30" spans="1:15" s="4" customFormat="1" ht="32.25" customHeight="1">
      <c r="A30" s="17" t="s">
        <v>184</v>
      </c>
      <c r="B30" s="268" t="s">
        <v>8260</v>
      </c>
      <c r="C30" s="74">
        <v>1</v>
      </c>
      <c r="D30" s="254">
        <v>1.8029999999999999</v>
      </c>
      <c r="E30" s="255">
        <v>0</v>
      </c>
      <c r="F30" s="255">
        <v>0</v>
      </c>
      <c r="G30" s="257">
        <v>0</v>
      </c>
      <c r="H30" s="257">
        <v>0</v>
      </c>
      <c r="I30" s="257">
        <v>0</v>
      </c>
      <c r="J30" s="255">
        <v>0</v>
      </c>
      <c r="K30" s="51"/>
      <c r="N30" s="2"/>
      <c r="O30" s="2"/>
    </row>
    <row r="31" spans="1:15" s="4" customFormat="1" ht="32.25" customHeight="1">
      <c r="A31" s="17" t="s">
        <v>3</v>
      </c>
      <c r="B31" s="268" t="s">
        <v>8261</v>
      </c>
      <c r="C31" s="74">
        <v>0</v>
      </c>
      <c r="D31" s="262">
        <v>18.966999999999999</v>
      </c>
      <c r="E31" s="263">
        <v>1.871</v>
      </c>
      <c r="F31" s="260">
        <v>1.109</v>
      </c>
      <c r="G31" s="257">
        <v>0</v>
      </c>
      <c r="H31" s="257">
        <v>0</v>
      </c>
      <c r="I31" s="257">
        <v>0</v>
      </c>
      <c r="J31" s="255">
        <v>0</v>
      </c>
      <c r="K31" s="51"/>
      <c r="N31" s="2"/>
      <c r="O31" s="2"/>
    </row>
    <row r="32" spans="1:15" s="4" customFormat="1" ht="32.25" customHeight="1">
      <c r="A32" s="17" t="s">
        <v>560</v>
      </c>
      <c r="B32" s="268" t="s">
        <v>8799</v>
      </c>
      <c r="C32" s="74" t="s">
        <v>2253</v>
      </c>
      <c r="D32" s="254">
        <v>-0.73199999999999998</v>
      </c>
      <c r="E32" s="255">
        <v>0</v>
      </c>
      <c r="F32" s="255">
        <v>0</v>
      </c>
      <c r="G32" s="270">
        <v>0</v>
      </c>
      <c r="H32" s="257">
        <v>0</v>
      </c>
      <c r="I32" s="257">
        <v>0</v>
      </c>
      <c r="J32" s="255">
        <v>0</v>
      </c>
      <c r="K32" s="51"/>
      <c r="N32" s="2"/>
      <c r="O32" s="2"/>
    </row>
    <row r="33" spans="1:15" s="4" customFormat="1" ht="32.25" customHeight="1">
      <c r="A33" s="17" t="s">
        <v>10</v>
      </c>
      <c r="B33" s="268"/>
      <c r="C33" s="74">
        <v>8</v>
      </c>
      <c r="D33" s="254">
        <v>-0.65500000000000003</v>
      </c>
      <c r="E33" s="255">
        <v>0</v>
      </c>
      <c r="F33" s="255">
        <v>0</v>
      </c>
      <c r="G33" s="270">
        <v>0</v>
      </c>
      <c r="H33" s="257">
        <v>0</v>
      </c>
      <c r="I33" s="257">
        <v>0</v>
      </c>
      <c r="J33" s="255">
        <v>0</v>
      </c>
      <c r="K33" s="51"/>
      <c r="N33" s="2"/>
      <c r="O33" s="2"/>
    </row>
    <row r="34" spans="1:15" s="4" customFormat="1" ht="32.25" customHeight="1">
      <c r="A34" s="17" t="s">
        <v>4</v>
      </c>
      <c r="B34" s="268">
        <v>357</v>
      </c>
      <c r="C34" s="74">
        <v>0</v>
      </c>
      <c r="D34" s="254">
        <v>-0.73199999999999998</v>
      </c>
      <c r="E34" s="255">
        <v>0</v>
      </c>
      <c r="F34" s="255">
        <v>0</v>
      </c>
      <c r="G34" s="270">
        <v>0</v>
      </c>
      <c r="H34" s="257">
        <v>0</v>
      </c>
      <c r="I34" s="257">
        <v>0</v>
      </c>
      <c r="J34" s="254">
        <v>0.11700000000000001</v>
      </c>
      <c r="K34" s="51"/>
      <c r="N34" s="2"/>
      <c r="O34" s="2"/>
    </row>
    <row r="35" spans="1:15" s="4" customFormat="1" ht="32.25" customHeight="1">
      <c r="A35" s="17" t="s">
        <v>691</v>
      </c>
      <c r="B35" s="268" t="s">
        <v>8262</v>
      </c>
      <c r="C35" s="74">
        <v>0</v>
      </c>
      <c r="D35" s="254">
        <v>-0.73199999999999998</v>
      </c>
      <c r="E35" s="255">
        <v>0</v>
      </c>
      <c r="F35" s="255">
        <v>0</v>
      </c>
      <c r="G35" s="270">
        <v>0</v>
      </c>
      <c r="H35" s="257">
        <v>0</v>
      </c>
      <c r="I35" s="257">
        <v>0</v>
      </c>
      <c r="J35" s="255">
        <v>0</v>
      </c>
      <c r="K35" s="51"/>
      <c r="N35" s="2"/>
      <c r="O35" s="2"/>
    </row>
    <row r="36" spans="1:15" s="4" customFormat="1" ht="32.25" customHeight="1">
      <c r="A36" s="17" t="s">
        <v>5</v>
      </c>
      <c r="B36" s="268">
        <v>39</v>
      </c>
      <c r="C36" s="74">
        <v>0</v>
      </c>
      <c r="D36" s="258">
        <v>-4.9210000000000003</v>
      </c>
      <c r="E36" s="259">
        <v>-0.62</v>
      </c>
      <c r="F36" s="260">
        <v>-4.2000000000000003E-2</v>
      </c>
      <c r="G36" s="270">
        <v>0</v>
      </c>
      <c r="H36" s="257">
        <v>0</v>
      </c>
      <c r="I36" s="257">
        <v>0</v>
      </c>
      <c r="J36" s="254">
        <v>0.11700000000000001</v>
      </c>
      <c r="K36" s="51"/>
      <c r="N36" s="2"/>
      <c r="O36" s="2"/>
    </row>
    <row r="37" spans="1:15" s="4" customFormat="1" ht="32.25" customHeight="1">
      <c r="A37" s="17" t="s">
        <v>692</v>
      </c>
      <c r="B37" s="268" t="s">
        <v>8263</v>
      </c>
      <c r="C37" s="74">
        <v>0</v>
      </c>
      <c r="D37" s="258">
        <v>-4.9210000000000003</v>
      </c>
      <c r="E37" s="259">
        <v>-0.62</v>
      </c>
      <c r="F37" s="260">
        <v>-4.2000000000000003E-2</v>
      </c>
      <c r="G37" s="270">
        <v>0</v>
      </c>
      <c r="H37" s="257">
        <v>0</v>
      </c>
      <c r="I37" s="257">
        <v>0</v>
      </c>
      <c r="J37" s="255">
        <v>0</v>
      </c>
      <c r="K37" s="51"/>
      <c r="N37" s="2"/>
      <c r="O37" s="2"/>
    </row>
    <row r="38" spans="1:15" s="4" customFormat="1" ht="32.25" customHeight="1">
      <c r="A38" s="17" t="s">
        <v>6</v>
      </c>
      <c r="B38" s="268">
        <v>41</v>
      </c>
      <c r="C38" s="74">
        <v>0</v>
      </c>
      <c r="D38" s="254">
        <v>-0.65500000000000003</v>
      </c>
      <c r="E38" s="255">
        <v>0</v>
      </c>
      <c r="F38" s="255">
        <v>0</v>
      </c>
      <c r="G38" s="270">
        <v>0</v>
      </c>
      <c r="H38" s="257">
        <v>0</v>
      </c>
      <c r="I38" s="257">
        <v>0</v>
      </c>
      <c r="J38" s="254">
        <v>0.112</v>
      </c>
      <c r="K38" s="51"/>
      <c r="N38" s="2"/>
      <c r="O38" s="2"/>
    </row>
    <row r="39" spans="1:15" s="4" customFormat="1" ht="32.25" customHeight="1">
      <c r="A39" s="17" t="s">
        <v>693</v>
      </c>
      <c r="B39" s="268">
        <v>240</v>
      </c>
      <c r="C39" s="74">
        <v>0</v>
      </c>
      <c r="D39" s="254">
        <v>-0.65500000000000003</v>
      </c>
      <c r="E39" s="255">
        <v>0</v>
      </c>
      <c r="F39" s="255">
        <v>0</v>
      </c>
      <c r="G39" s="270">
        <v>0</v>
      </c>
      <c r="H39" s="257">
        <v>0</v>
      </c>
      <c r="I39" s="257">
        <v>0</v>
      </c>
      <c r="J39" s="255">
        <v>0</v>
      </c>
      <c r="K39" s="51"/>
      <c r="N39" s="2"/>
      <c r="O39" s="2"/>
    </row>
    <row r="40" spans="1:15" s="4" customFormat="1" ht="32.25" customHeight="1">
      <c r="A40" s="17" t="s">
        <v>7</v>
      </c>
      <c r="B40" s="268">
        <v>40</v>
      </c>
      <c r="C40" s="74">
        <v>0</v>
      </c>
      <c r="D40" s="258">
        <v>-4.4109999999999996</v>
      </c>
      <c r="E40" s="259">
        <v>-0.55100000000000005</v>
      </c>
      <c r="F40" s="260">
        <v>-3.7999999999999999E-2</v>
      </c>
      <c r="G40" s="270">
        <v>0</v>
      </c>
      <c r="H40" s="257">
        <v>0</v>
      </c>
      <c r="I40" s="257">
        <v>0</v>
      </c>
      <c r="J40" s="254">
        <v>0.112</v>
      </c>
      <c r="K40" s="51"/>
      <c r="N40" s="2"/>
      <c r="O40" s="2"/>
    </row>
    <row r="41" spans="1:15" s="4" customFormat="1" ht="32.25" customHeight="1">
      <c r="A41" s="17" t="s">
        <v>694</v>
      </c>
      <c r="B41" s="268">
        <v>241</v>
      </c>
      <c r="C41" s="74">
        <v>0</v>
      </c>
      <c r="D41" s="258">
        <v>-4.4109999999999996</v>
      </c>
      <c r="E41" s="259">
        <v>-0.55100000000000005</v>
      </c>
      <c r="F41" s="260">
        <v>-3.7999999999999999E-2</v>
      </c>
      <c r="G41" s="270">
        <v>0</v>
      </c>
      <c r="H41" s="257">
        <v>0</v>
      </c>
      <c r="I41" s="257">
        <v>0</v>
      </c>
      <c r="J41" s="255">
        <v>0</v>
      </c>
      <c r="K41" s="51"/>
      <c r="N41" s="2"/>
      <c r="O41" s="2"/>
    </row>
    <row r="42" spans="1:15" s="4" customFormat="1" ht="32.25" customHeight="1">
      <c r="A42" s="17" t="s">
        <v>8</v>
      </c>
      <c r="B42" s="268" t="s">
        <v>8264</v>
      </c>
      <c r="C42" s="74">
        <v>0</v>
      </c>
      <c r="D42" s="254">
        <v>-0.41399999999999998</v>
      </c>
      <c r="E42" s="255">
        <v>0</v>
      </c>
      <c r="F42" s="255">
        <v>0</v>
      </c>
      <c r="G42" s="256">
        <v>100.24</v>
      </c>
      <c r="H42" s="257">
        <v>0</v>
      </c>
      <c r="I42" s="257">
        <v>0</v>
      </c>
      <c r="J42" s="254">
        <v>0.09</v>
      </c>
      <c r="K42" s="51"/>
      <c r="N42" s="2"/>
      <c r="O42" s="2"/>
    </row>
    <row r="43" spans="1:15" s="4" customFormat="1" ht="32.25" customHeight="1">
      <c r="A43" s="17" t="s">
        <v>695</v>
      </c>
      <c r="B43" s="268" t="s">
        <v>8265</v>
      </c>
      <c r="C43" s="74">
        <v>0</v>
      </c>
      <c r="D43" s="254">
        <v>-0.41399999999999998</v>
      </c>
      <c r="E43" s="255">
        <v>0</v>
      </c>
      <c r="F43" s="255">
        <v>0</v>
      </c>
      <c r="G43" s="256">
        <v>100.24</v>
      </c>
      <c r="H43" s="257">
        <v>0</v>
      </c>
      <c r="I43" s="257">
        <v>0</v>
      </c>
      <c r="J43" s="255">
        <v>0</v>
      </c>
      <c r="K43" s="51"/>
      <c r="N43" s="2"/>
      <c r="O43" s="2"/>
    </row>
    <row r="44" spans="1:15" s="4" customFormat="1" ht="32.25" customHeight="1">
      <c r="A44" s="17" t="s">
        <v>9</v>
      </c>
      <c r="B44" s="268" t="s">
        <v>8266</v>
      </c>
      <c r="C44" s="74">
        <v>0</v>
      </c>
      <c r="D44" s="258">
        <v>-2.8330000000000002</v>
      </c>
      <c r="E44" s="259">
        <v>-0.32600000000000001</v>
      </c>
      <c r="F44" s="260">
        <v>-2.8000000000000001E-2</v>
      </c>
      <c r="G44" s="256">
        <v>100.24</v>
      </c>
      <c r="H44" s="257">
        <v>0</v>
      </c>
      <c r="I44" s="257">
        <v>0</v>
      </c>
      <c r="J44" s="254">
        <v>0.09</v>
      </c>
      <c r="K44" s="51"/>
      <c r="N44" s="2"/>
      <c r="O44" s="2"/>
    </row>
    <row r="45" spans="1:15" s="4" customFormat="1" ht="32.25" customHeight="1">
      <c r="A45" s="17" t="s">
        <v>696</v>
      </c>
      <c r="B45" s="268" t="s">
        <v>8267</v>
      </c>
      <c r="C45" s="74">
        <v>0</v>
      </c>
      <c r="D45" s="258">
        <v>-2.8330000000000002</v>
      </c>
      <c r="E45" s="259">
        <v>-0.32600000000000001</v>
      </c>
      <c r="F45" s="260">
        <v>-2.8000000000000001E-2</v>
      </c>
      <c r="G45" s="256">
        <v>100.24</v>
      </c>
      <c r="H45" s="257">
        <v>0</v>
      </c>
      <c r="I45" s="257">
        <v>0</v>
      </c>
      <c r="J45" s="255">
        <v>0</v>
      </c>
      <c r="K45" s="51"/>
      <c r="N45" s="2"/>
      <c r="O45" s="2"/>
    </row>
  </sheetData>
  <mergeCells count="14">
    <mergeCell ref="G9:H9"/>
    <mergeCell ref="B8:E8"/>
    <mergeCell ref="I9:K9"/>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S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9" ht="27.75" customHeight="1">
      <c r="A1" s="103" t="s">
        <v>87</v>
      </c>
      <c r="B1" s="166"/>
      <c r="C1" s="166"/>
      <c r="D1" s="166"/>
      <c r="E1" s="319" t="s">
        <v>697</v>
      </c>
      <c r="F1" s="319"/>
      <c r="G1" s="319"/>
      <c r="H1" s="319"/>
      <c r="I1" s="319"/>
      <c r="J1" s="319"/>
      <c r="K1" s="319"/>
      <c r="L1" s="167"/>
      <c r="M1" s="167"/>
      <c r="N1" s="167"/>
      <c r="O1" s="167"/>
    </row>
    <row r="2" spans="1:19" ht="27" customHeight="1">
      <c r="A2" s="320" t="str">
        <f>Overview!B4&amp; " - Effective from "&amp;Overview!D4&amp;" - "&amp;Overview!E4&amp;" LV and HV charges in Electricity North West Area (GSP Group _G)"</f>
        <v>Southern Electric Power Distribution plc - Effective from 1 April 2020 - Final LV and HV charges in Electricity North West Area (GSP Group _G)</v>
      </c>
      <c r="B2" s="320"/>
      <c r="C2" s="320"/>
      <c r="D2" s="320"/>
      <c r="E2" s="320"/>
      <c r="F2" s="320"/>
      <c r="G2" s="320"/>
      <c r="H2" s="320"/>
      <c r="I2" s="320"/>
      <c r="J2" s="320"/>
      <c r="K2" s="320"/>
      <c r="L2" s="168"/>
      <c r="M2" s="169"/>
      <c r="N2" s="170"/>
      <c r="O2" s="170"/>
    </row>
    <row r="3" spans="1:19" s="95" customFormat="1" ht="15" customHeight="1">
      <c r="A3" s="93"/>
      <c r="B3" s="93"/>
      <c r="C3" s="93"/>
      <c r="D3" s="93"/>
      <c r="E3" s="93"/>
      <c r="F3" s="93"/>
      <c r="G3" s="93"/>
      <c r="H3" s="93"/>
      <c r="I3" s="93"/>
      <c r="J3" s="93"/>
      <c r="K3" s="93"/>
      <c r="L3" s="94"/>
      <c r="M3" s="94"/>
    </row>
    <row r="4" spans="1:19" ht="27" customHeight="1">
      <c r="A4" s="320" t="s">
        <v>496</v>
      </c>
      <c r="B4" s="320"/>
      <c r="C4" s="320"/>
      <c r="D4" s="320"/>
      <c r="E4" s="320"/>
      <c r="F4" s="93"/>
      <c r="G4" s="320" t="s">
        <v>495</v>
      </c>
      <c r="H4" s="320"/>
      <c r="I4" s="320"/>
      <c r="J4" s="320"/>
      <c r="K4" s="320"/>
      <c r="M4" s="2"/>
    </row>
    <row r="5" spans="1:19" ht="28.5" customHeight="1">
      <c r="A5" s="86" t="s">
        <v>80</v>
      </c>
      <c r="B5" s="186" t="s">
        <v>487</v>
      </c>
      <c r="C5" s="321" t="s">
        <v>488</v>
      </c>
      <c r="D5" s="322"/>
      <c r="E5" s="88" t="s">
        <v>489</v>
      </c>
      <c r="F5" s="93"/>
      <c r="G5" s="323"/>
      <c r="H5" s="324"/>
      <c r="I5" s="91" t="s">
        <v>493</v>
      </c>
      <c r="J5" s="92" t="s">
        <v>494</v>
      </c>
      <c r="K5" s="88" t="s">
        <v>489</v>
      </c>
      <c r="L5" s="93"/>
      <c r="M5" s="2"/>
    </row>
    <row r="6" spans="1:19" ht="65.25" customHeight="1">
      <c r="A6" s="89" t="s">
        <v>490</v>
      </c>
      <c r="B6" s="22" t="s">
        <v>726</v>
      </c>
      <c r="C6" s="332" t="s">
        <v>752</v>
      </c>
      <c r="D6" s="332"/>
      <c r="E6" s="22" t="s">
        <v>753</v>
      </c>
      <c r="F6" s="93"/>
      <c r="G6" s="326" t="s">
        <v>721</v>
      </c>
      <c r="H6" s="328"/>
      <c r="I6" s="206"/>
      <c r="J6" s="211" t="s">
        <v>754</v>
      </c>
      <c r="K6" s="185" t="s">
        <v>753</v>
      </c>
      <c r="L6" s="93"/>
      <c r="N6" s="4"/>
    </row>
    <row r="7" spans="1:19" ht="65.25" customHeight="1">
      <c r="A7" s="89" t="s">
        <v>83</v>
      </c>
      <c r="B7" s="206"/>
      <c r="C7" s="356" t="s">
        <v>726</v>
      </c>
      <c r="D7" s="356"/>
      <c r="E7" s="22" t="s">
        <v>755</v>
      </c>
      <c r="F7" s="93"/>
      <c r="G7" s="326" t="s">
        <v>491</v>
      </c>
      <c r="H7" s="328"/>
      <c r="I7" s="22" t="s">
        <v>726</v>
      </c>
      <c r="J7" s="211" t="s">
        <v>756</v>
      </c>
      <c r="K7" s="185" t="s">
        <v>753</v>
      </c>
      <c r="L7" s="93"/>
      <c r="N7" s="4"/>
    </row>
    <row r="8" spans="1:19" ht="56.25" customHeight="1">
      <c r="A8" s="215" t="s">
        <v>81</v>
      </c>
      <c r="B8" s="343" t="s">
        <v>82</v>
      </c>
      <c r="C8" s="344"/>
      <c r="D8" s="344"/>
      <c r="E8" s="345"/>
      <c r="F8" s="93"/>
      <c r="G8" s="326" t="s">
        <v>724</v>
      </c>
      <c r="H8" s="328"/>
      <c r="I8" s="206"/>
      <c r="J8" s="22" t="s">
        <v>726</v>
      </c>
      <c r="K8" s="185" t="s">
        <v>755</v>
      </c>
      <c r="L8" s="93"/>
      <c r="N8" s="4"/>
    </row>
    <row r="9" spans="1:19" s="87" customFormat="1" ht="32.25" customHeight="1">
      <c r="A9" s="95"/>
      <c r="F9" s="93"/>
      <c r="G9" s="326" t="s">
        <v>81</v>
      </c>
      <c r="H9" s="328"/>
      <c r="I9" s="343" t="s">
        <v>82</v>
      </c>
      <c r="J9" s="344"/>
      <c r="K9" s="345"/>
      <c r="L9" s="93"/>
      <c r="M9" s="59"/>
      <c r="N9" s="59"/>
    </row>
    <row r="10" spans="1:19" s="95" customFormat="1" ht="27" customHeight="1">
      <c r="A10" s="93"/>
      <c r="B10" s="93"/>
      <c r="C10" s="93"/>
      <c r="D10" s="93"/>
      <c r="E10" s="93"/>
      <c r="F10" s="94"/>
      <c r="G10" s="94"/>
      <c r="H10" s="94"/>
      <c r="I10" s="94"/>
      <c r="J10" s="94"/>
      <c r="K10" s="94"/>
      <c r="L10" s="94"/>
      <c r="M10" s="94"/>
    </row>
    <row r="11" spans="1:19" s="95" customFormat="1" ht="12.75" customHeight="1">
      <c r="A11" s="93"/>
      <c r="B11" s="93"/>
      <c r="C11" s="93"/>
      <c r="D11" s="93"/>
      <c r="E11" s="93"/>
      <c r="F11" s="93"/>
      <c r="G11" s="246"/>
      <c r="H11" s="246"/>
      <c r="I11" s="246"/>
      <c r="J11" s="246"/>
      <c r="K11" s="246"/>
      <c r="L11" s="94"/>
      <c r="M11" s="94"/>
    </row>
    <row r="12" spans="1:19"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9" ht="32.25" customHeight="1">
      <c r="A13" s="17" t="s">
        <v>0</v>
      </c>
      <c r="B13" s="47" t="s">
        <v>8268</v>
      </c>
      <c r="C13" s="74">
        <v>1</v>
      </c>
      <c r="D13" s="48">
        <v>2.1920000000000002</v>
      </c>
      <c r="E13" s="49"/>
      <c r="F13" s="49"/>
      <c r="G13" s="54">
        <v>3.92</v>
      </c>
      <c r="H13" s="55"/>
      <c r="I13" s="55"/>
      <c r="J13" s="49"/>
      <c r="K13" s="51"/>
    </row>
    <row r="14" spans="1:19" ht="32.25" customHeight="1">
      <c r="A14" s="17" t="s">
        <v>1</v>
      </c>
      <c r="B14" s="47" t="s">
        <v>8269</v>
      </c>
      <c r="C14" s="74">
        <v>2</v>
      </c>
      <c r="D14" s="48">
        <v>2.6150000000000002</v>
      </c>
      <c r="E14" s="48">
        <v>0.68500000000000005</v>
      </c>
      <c r="F14" s="49"/>
      <c r="G14" s="54">
        <v>3.92</v>
      </c>
      <c r="H14" s="55"/>
      <c r="I14" s="55"/>
      <c r="J14" s="49"/>
      <c r="K14" s="51"/>
    </row>
    <row r="15" spans="1:19" ht="32.25" customHeight="1">
      <c r="A15" s="17" t="s">
        <v>11</v>
      </c>
      <c r="B15" s="47"/>
      <c r="C15" s="74">
        <v>2</v>
      </c>
      <c r="D15" s="48">
        <v>0.73299999999999998</v>
      </c>
      <c r="E15" s="49"/>
      <c r="F15" s="49"/>
      <c r="G15" s="55"/>
      <c r="H15" s="55"/>
      <c r="I15" s="55"/>
      <c r="J15" s="49"/>
      <c r="K15" s="51"/>
    </row>
    <row r="16" spans="1:19" s="4" customFormat="1" ht="32.25" customHeight="1">
      <c r="A16" s="17" t="s">
        <v>12</v>
      </c>
      <c r="B16" s="52" t="s">
        <v>8270</v>
      </c>
      <c r="C16" s="74">
        <v>3</v>
      </c>
      <c r="D16" s="48">
        <v>2.3180000000000001</v>
      </c>
      <c r="E16" s="49"/>
      <c r="F16" s="49"/>
      <c r="G16" s="54">
        <v>3.92</v>
      </c>
      <c r="H16" s="55"/>
      <c r="I16" s="55"/>
      <c r="J16" s="49"/>
      <c r="K16" s="51"/>
      <c r="N16" s="2"/>
      <c r="O16" s="2"/>
      <c r="P16" s="2"/>
      <c r="Q16" s="2"/>
      <c r="R16" s="2"/>
      <c r="S16" s="2"/>
    </row>
    <row r="17" spans="1:19" s="4" customFormat="1" ht="32.25" customHeight="1">
      <c r="A17" s="17" t="s">
        <v>13</v>
      </c>
      <c r="B17" s="47" t="s">
        <v>8271</v>
      </c>
      <c r="C17" s="74">
        <v>4</v>
      </c>
      <c r="D17" s="48">
        <v>2.4239999999999999</v>
      </c>
      <c r="E17" s="48">
        <v>0.66400000000000003</v>
      </c>
      <c r="F17" s="49"/>
      <c r="G17" s="54">
        <v>3.92</v>
      </c>
      <c r="H17" s="55"/>
      <c r="I17" s="55"/>
      <c r="J17" s="49"/>
      <c r="K17" s="51"/>
      <c r="N17" s="2"/>
      <c r="O17" s="2"/>
      <c r="P17" s="2"/>
      <c r="Q17" s="2"/>
      <c r="R17" s="2"/>
      <c r="S17" s="2"/>
    </row>
    <row r="18" spans="1:19" s="4" customFormat="1" ht="32.25" customHeight="1">
      <c r="A18" s="17" t="s">
        <v>14</v>
      </c>
      <c r="B18" s="47"/>
      <c r="C18" s="74">
        <v>4</v>
      </c>
      <c r="D18" s="48">
        <v>0.66900000000000004</v>
      </c>
      <c r="E18" s="49"/>
      <c r="F18" s="49"/>
      <c r="G18" s="55"/>
      <c r="H18" s="55"/>
      <c r="I18" s="55"/>
      <c r="J18" s="49"/>
      <c r="K18" s="51"/>
      <c r="N18" s="2"/>
      <c r="O18" s="2"/>
      <c r="P18" s="2"/>
      <c r="Q18" s="2"/>
      <c r="R18" s="2"/>
      <c r="S18" s="2"/>
    </row>
    <row r="19" spans="1:19" s="4" customFormat="1" ht="32.25" customHeight="1">
      <c r="A19" s="17" t="s">
        <v>2</v>
      </c>
      <c r="B19" s="52" t="s">
        <v>8272</v>
      </c>
      <c r="C19" s="74" t="s">
        <v>20</v>
      </c>
      <c r="D19" s="48">
        <v>2.1859999999999999</v>
      </c>
      <c r="E19" s="48">
        <v>0.63100000000000001</v>
      </c>
      <c r="F19" s="49"/>
      <c r="G19" s="54">
        <v>22.25</v>
      </c>
      <c r="H19" s="55"/>
      <c r="I19" s="55"/>
      <c r="J19" s="49"/>
      <c r="K19" s="51"/>
      <c r="N19" s="2"/>
      <c r="O19" s="2"/>
      <c r="P19" s="2"/>
      <c r="Q19" s="2"/>
      <c r="R19" s="2"/>
      <c r="S19" s="2"/>
    </row>
    <row r="20" spans="1:19" s="4" customFormat="1" ht="32.25" customHeight="1">
      <c r="A20" s="17" t="s">
        <v>15</v>
      </c>
      <c r="B20" s="52">
        <v>412</v>
      </c>
      <c r="C20" s="74" t="s">
        <v>20</v>
      </c>
      <c r="D20" s="48">
        <v>1.8540000000000001</v>
      </c>
      <c r="E20" s="48">
        <v>0.59899999999999998</v>
      </c>
      <c r="F20" s="49"/>
      <c r="G20" s="54">
        <v>70.069999999999993</v>
      </c>
      <c r="H20" s="55"/>
      <c r="I20" s="55"/>
      <c r="J20" s="49"/>
      <c r="K20" s="51"/>
      <c r="N20" s="2"/>
      <c r="O20" s="2"/>
      <c r="P20" s="2"/>
      <c r="Q20" s="2"/>
      <c r="R20" s="2"/>
      <c r="S20" s="2"/>
    </row>
    <row r="21" spans="1:19" s="4" customFormat="1" ht="32.25" customHeight="1">
      <c r="A21" s="17" t="s">
        <v>16</v>
      </c>
      <c r="B21" s="28"/>
      <c r="C21" s="74" t="s">
        <v>20</v>
      </c>
      <c r="D21" s="48">
        <v>1.351</v>
      </c>
      <c r="E21" s="48">
        <v>0.54700000000000004</v>
      </c>
      <c r="F21" s="49"/>
      <c r="G21" s="54">
        <v>235.4</v>
      </c>
      <c r="H21" s="55"/>
      <c r="I21" s="55"/>
      <c r="J21" s="49"/>
      <c r="K21" s="51"/>
      <c r="N21" s="2"/>
      <c r="O21" s="2"/>
      <c r="P21" s="2"/>
      <c r="Q21" s="2"/>
      <c r="R21" s="2"/>
      <c r="S21" s="2"/>
    </row>
    <row r="22" spans="1:19" s="4" customFormat="1" ht="32.25" customHeight="1">
      <c r="A22" s="17" t="s">
        <v>558</v>
      </c>
      <c r="B22" s="51" t="s">
        <v>8273</v>
      </c>
      <c r="C22" s="74">
        <v>0</v>
      </c>
      <c r="D22" s="156">
        <v>9.6809999999999992</v>
      </c>
      <c r="E22" s="157">
        <v>1.93</v>
      </c>
      <c r="F22" s="158">
        <v>0.65900000000000003</v>
      </c>
      <c r="G22" s="54">
        <v>3.92</v>
      </c>
      <c r="H22" s="55"/>
      <c r="I22" s="55"/>
      <c r="J22" s="49"/>
      <c r="K22" s="51"/>
      <c r="N22" s="2"/>
      <c r="O22" s="2"/>
      <c r="P22" s="2"/>
      <c r="Q22" s="2"/>
      <c r="R22" s="2"/>
      <c r="S22" s="2"/>
    </row>
    <row r="23" spans="1:19" s="4" customFormat="1" ht="32.25" customHeight="1">
      <c r="A23" s="17" t="s">
        <v>559</v>
      </c>
      <c r="B23" s="51" t="s">
        <v>8274</v>
      </c>
      <c r="C23" s="74">
        <v>0</v>
      </c>
      <c r="D23" s="156">
        <v>10.157999999999999</v>
      </c>
      <c r="E23" s="157">
        <v>2.0049999999999999</v>
      </c>
      <c r="F23" s="158">
        <v>0.66900000000000004</v>
      </c>
      <c r="G23" s="54">
        <v>3.92</v>
      </c>
      <c r="H23" s="55"/>
      <c r="I23" s="55"/>
      <c r="J23" s="49"/>
      <c r="K23" s="51"/>
      <c r="N23" s="2"/>
      <c r="O23" s="2"/>
      <c r="P23" s="2"/>
      <c r="Q23" s="2"/>
      <c r="R23" s="2"/>
      <c r="S23" s="2"/>
    </row>
    <row r="24" spans="1:19" s="4" customFormat="1" ht="32.25" customHeight="1">
      <c r="A24" s="17" t="s">
        <v>17</v>
      </c>
      <c r="B24" s="51" t="s">
        <v>8275</v>
      </c>
      <c r="C24" s="74">
        <v>0</v>
      </c>
      <c r="D24" s="156">
        <v>7.4320000000000004</v>
      </c>
      <c r="E24" s="157">
        <v>1.5</v>
      </c>
      <c r="F24" s="158">
        <v>0.60699999999999998</v>
      </c>
      <c r="G24" s="54">
        <v>15.61</v>
      </c>
      <c r="H24" s="54">
        <v>3.41</v>
      </c>
      <c r="I24" s="155">
        <v>5.17</v>
      </c>
      <c r="J24" s="48">
        <v>0.161</v>
      </c>
      <c r="K24" s="51"/>
      <c r="N24" s="2"/>
      <c r="O24" s="2"/>
      <c r="P24" s="2"/>
      <c r="Q24" s="2"/>
      <c r="R24" s="2"/>
      <c r="S24" s="2"/>
    </row>
    <row r="25" spans="1:19" s="4" customFormat="1" ht="32.25" customHeight="1">
      <c r="A25" s="17" t="s">
        <v>18</v>
      </c>
      <c r="B25" s="51" t="s">
        <v>8801</v>
      </c>
      <c r="C25" s="74">
        <v>0</v>
      </c>
      <c r="D25" s="156">
        <v>5.9240000000000004</v>
      </c>
      <c r="E25" s="157">
        <v>1.218</v>
      </c>
      <c r="F25" s="158">
        <v>0.57199999999999995</v>
      </c>
      <c r="G25" s="54">
        <v>50.1</v>
      </c>
      <c r="H25" s="54">
        <v>3.46</v>
      </c>
      <c r="I25" s="155">
        <v>6.08</v>
      </c>
      <c r="J25" s="48">
        <v>0.121</v>
      </c>
      <c r="K25" s="51"/>
      <c r="N25" s="2"/>
      <c r="O25" s="2"/>
      <c r="P25" s="2"/>
      <c r="Q25" s="2"/>
      <c r="R25" s="2"/>
      <c r="S25" s="2"/>
    </row>
    <row r="26" spans="1:19" s="4" customFormat="1" ht="32.25" customHeight="1">
      <c r="A26" s="17" t="s">
        <v>19</v>
      </c>
      <c r="B26" s="51" t="s">
        <v>8276</v>
      </c>
      <c r="C26" s="74">
        <v>0</v>
      </c>
      <c r="D26" s="156">
        <v>4.2190000000000003</v>
      </c>
      <c r="E26" s="157">
        <v>0.91400000000000003</v>
      </c>
      <c r="F26" s="158">
        <v>0.53400000000000003</v>
      </c>
      <c r="G26" s="54">
        <v>110.17</v>
      </c>
      <c r="H26" s="54">
        <v>3.13</v>
      </c>
      <c r="I26" s="155">
        <v>5.97</v>
      </c>
      <c r="J26" s="48">
        <v>8.1000000000000003E-2</v>
      </c>
      <c r="K26" s="51"/>
      <c r="N26" s="2"/>
      <c r="O26" s="2"/>
      <c r="P26" s="2"/>
      <c r="Q26" s="2"/>
      <c r="R26" s="2"/>
      <c r="S26" s="2"/>
    </row>
    <row r="27" spans="1:19" s="4" customFormat="1" ht="32.25" customHeight="1">
      <c r="A27" s="17" t="s">
        <v>181</v>
      </c>
      <c r="B27" s="51" t="s">
        <v>8277</v>
      </c>
      <c r="C27" s="74">
        <v>8</v>
      </c>
      <c r="D27" s="48">
        <v>3.4820000000000002</v>
      </c>
      <c r="E27" s="49"/>
      <c r="F27" s="49"/>
      <c r="G27" s="55"/>
      <c r="H27" s="55"/>
      <c r="I27" s="55"/>
      <c r="J27" s="49"/>
      <c r="K27" s="51"/>
      <c r="N27" s="2"/>
      <c r="O27" s="2"/>
      <c r="P27" s="2"/>
      <c r="Q27" s="2"/>
      <c r="R27" s="2"/>
      <c r="S27" s="2"/>
    </row>
    <row r="28" spans="1:19" s="4" customFormat="1" ht="32.25" customHeight="1">
      <c r="A28" s="17" t="s">
        <v>182</v>
      </c>
      <c r="B28" s="51" t="s">
        <v>8278</v>
      </c>
      <c r="C28" s="74">
        <v>1</v>
      </c>
      <c r="D28" s="48">
        <v>3.5960000000000001</v>
      </c>
      <c r="E28" s="49"/>
      <c r="F28" s="49"/>
      <c r="G28" s="55"/>
      <c r="H28" s="55"/>
      <c r="I28" s="55"/>
      <c r="J28" s="49"/>
      <c r="K28" s="51"/>
      <c r="N28" s="2"/>
      <c r="O28" s="2"/>
      <c r="P28" s="2"/>
      <c r="Q28" s="2"/>
      <c r="R28" s="2"/>
      <c r="S28" s="2"/>
    </row>
    <row r="29" spans="1:19" s="4" customFormat="1" ht="32.25" customHeight="1">
      <c r="A29" s="17" t="s">
        <v>183</v>
      </c>
      <c r="B29" s="51" t="s">
        <v>8279</v>
      </c>
      <c r="C29" s="74">
        <v>1</v>
      </c>
      <c r="D29" s="48">
        <v>4.4139999999999997</v>
      </c>
      <c r="E29" s="49"/>
      <c r="F29" s="49"/>
      <c r="G29" s="55"/>
      <c r="H29" s="55"/>
      <c r="I29" s="55"/>
      <c r="J29" s="49"/>
      <c r="K29" s="51"/>
      <c r="N29" s="2"/>
      <c r="O29" s="2"/>
      <c r="P29" s="2"/>
      <c r="Q29" s="2"/>
      <c r="R29" s="2"/>
      <c r="S29" s="2"/>
    </row>
    <row r="30" spans="1:19" s="4" customFormat="1" ht="32.25" customHeight="1">
      <c r="A30" s="17" t="s">
        <v>184</v>
      </c>
      <c r="B30" s="51" t="s">
        <v>8280</v>
      </c>
      <c r="C30" s="74">
        <v>1</v>
      </c>
      <c r="D30" s="48">
        <v>3.4340000000000002</v>
      </c>
      <c r="E30" s="49"/>
      <c r="F30" s="49"/>
      <c r="G30" s="55"/>
      <c r="H30" s="55"/>
      <c r="I30" s="55"/>
      <c r="J30" s="49"/>
      <c r="K30" s="51"/>
      <c r="N30" s="2"/>
      <c r="O30" s="2"/>
      <c r="P30" s="2"/>
      <c r="Q30" s="2"/>
      <c r="R30" s="2"/>
      <c r="S30" s="2"/>
    </row>
    <row r="31" spans="1:19" s="4" customFormat="1" ht="32.25" customHeight="1">
      <c r="A31" s="17" t="s">
        <v>3</v>
      </c>
      <c r="B31" s="51">
        <v>560</v>
      </c>
      <c r="C31" s="74">
        <v>0</v>
      </c>
      <c r="D31" s="159">
        <v>21.893000000000001</v>
      </c>
      <c r="E31" s="160">
        <v>3.621</v>
      </c>
      <c r="F31" s="158">
        <v>2.536</v>
      </c>
      <c r="G31" s="55"/>
      <c r="H31" s="55"/>
      <c r="I31" s="55"/>
      <c r="J31" s="49"/>
      <c r="K31" s="51"/>
      <c r="N31" s="2"/>
      <c r="O31" s="2"/>
      <c r="P31" s="2"/>
      <c r="Q31" s="2"/>
      <c r="R31" s="2"/>
      <c r="S31" s="2"/>
    </row>
    <row r="32" spans="1:19" s="4" customFormat="1" ht="32.25" customHeight="1">
      <c r="A32" s="17" t="s">
        <v>560</v>
      </c>
      <c r="B32" s="52" t="s">
        <v>8802</v>
      </c>
      <c r="C32" s="74" t="s">
        <v>2253</v>
      </c>
      <c r="D32" s="48">
        <v>-0.98899999999999999</v>
      </c>
      <c r="E32" s="49"/>
      <c r="F32" s="49"/>
      <c r="G32" s="54">
        <v>0</v>
      </c>
      <c r="H32" s="55"/>
      <c r="I32" s="55"/>
      <c r="J32" s="49"/>
      <c r="K32" s="51"/>
      <c r="N32" s="2"/>
      <c r="O32" s="2"/>
      <c r="P32" s="2"/>
      <c r="Q32" s="2"/>
      <c r="R32" s="2"/>
      <c r="S32" s="2"/>
    </row>
    <row r="33" spans="1:19" s="4" customFormat="1" ht="32.25" customHeight="1">
      <c r="A33" s="17" t="s">
        <v>10</v>
      </c>
      <c r="B33" s="51"/>
      <c r="C33" s="74">
        <v>8</v>
      </c>
      <c r="D33" s="48">
        <v>-0.78800000000000003</v>
      </c>
      <c r="E33" s="49"/>
      <c r="F33" s="49"/>
      <c r="G33" s="54">
        <v>0</v>
      </c>
      <c r="H33" s="55"/>
      <c r="I33" s="55"/>
      <c r="J33" s="49"/>
      <c r="K33" s="51"/>
      <c r="N33" s="2"/>
      <c r="O33" s="2"/>
      <c r="P33" s="2"/>
      <c r="Q33" s="2"/>
      <c r="R33" s="2"/>
      <c r="S33" s="2"/>
    </row>
    <row r="34" spans="1:19" s="4" customFormat="1" ht="32.25" customHeight="1">
      <c r="A34" s="17" t="s">
        <v>4</v>
      </c>
      <c r="B34" s="51">
        <v>367</v>
      </c>
      <c r="C34" s="74">
        <v>0</v>
      </c>
      <c r="D34" s="48">
        <v>-0.98899999999999999</v>
      </c>
      <c r="E34" s="49"/>
      <c r="F34" s="49"/>
      <c r="G34" s="54">
        <v>0</v>
      </c>
      <c r="H34" s="55"/>
      <c r="I34" s="55"/>
      <c r="J34" s="48">
        <v>0.13100000000000001</v>
      </c>
      <c r="K34" s="51"/>
      <c r="N34" s="2"/>
      <c r="O34" s="2"/>
      <c r="P34" s="2"/>
      <c r="Q34" s="2"/>
      <c r="R34" s="2"/>
      <c r="S34" s="2"/>
    </row>
    <row r="35" spans="1:19" s="4" customFormat="1" ht="32.25" customHeight="1">
      <c r="A35" s="17" t="s">
        <v>691</v>
      </c>
      <c r="B35" s="51">
        <v>49</v>
      </c>
      <c r="C35" s="74">
        <v>0</v>
      </c>
      <c r="D35" s="48">
        <v>-0.98899999999999999</v>
      </c>
      <c r="E35" s="49"/>
      <c r="F35" s="49"/>
      <c r="G35" s="54">
        <v>0</v>
      </c>
      <c r="H35" s="55"/>
      <c r="I35" s="55"/>
      <c r="J35" s="49"/>
      <c r="K35" s="51"/>
      <c r="N35" s="2"/>
      <c r="O35" s="2"/>
      <c r="P35" s="2"/>
      <c r="Q35" s="2"/>
      <c r="R35" s="2"/>
      <c r="S35" s="2"/>
    </row>
    <row r="36" spans="1:19" s="4" customFormat="1" ht="32.25" customHeight="1">
      <c r="A36" s="17" t="s">
        <v>5</v>
      </c>
      <c r="B36" s="51">
        <v>45</v>
      </c>
      <c r="C36" s="74">
        <v>0</v>
      </c>
      <c r="D36" s="156">
        <v>-6.6859999999999999</v>
      </c>
      <c r="E36" s="157">
        <v>-1.0589999999999999</v>
      </c>
      <c r="F36" s="158">
        <v>-0.13700000000000001</v>
      </c>
      <c r="G36" s="54">
        <v>0</v>
      </c>
      <c r="H36" s="55"/>
      <c r="I36" s="55"/>
      <c r="J36" s="48">
        <v>0.13100000000000001</v>
      </c>
      <c r="K36" s="51"/>
      <c r="N36" s="2"/>
      <c r="O36" s="2"/>
      <c r="P36" s="2"/>
      <c r="Q36" s="2"/>
      <c r="R36" s="2"/>
      <c r="S36" s="2"/>
    </row>
    <row r="37" spans="1:19" s="4" customFormat="1" ht="32.25" customHeight="1">
      <c r="A37" s="17" t="s">
        <v>692</v>
      </c>
      <c r="B37" s="51">
        <v>50</v>
      </c>
      <c r="C37" s="74">
        <v>0</v>
      </c>
      <c r="D37" s="156">
        <v>-6.6859999999999999</v>
      </c>
      <c r="E37" s="157">
        <v>-1.0589999999999999</v>
      </c>
      <c r="F37" s="158">
        <v>-0.13700000000000001</v>
      </c>
      <c r="G37" s="54">
        <v>0</v>
      </c>
      <c r="H37" s="55"/>
      <c r="I37" s="55"/>
      <c r="J37" s="49"/>
      <c r="K37" s="51"/>
      <c r="N37" s="2"/>
      <c r="O37" s="2"/>
      <c r="P37" s="2"/>
      <c r="Q37" s="2"/>
      <c r="R37" s="2"/>
      <c r="S37" s="2"/>
    </row>
    <row r="38" spans="1:19" s="4" customFormat="1" ht="32.25" customHeight="1">
      <c r="A38" s="17" t="s">
        <v>6</v>
      </c>
      <c r="B38" s="51">
        <v>47</v>
      </c>
      <c r="C38" s="74">
        <v>0</v>
      </c>
      <c r="D38" s="48">
        <v>-0.78800000000000003</v>
      </c>
      <c r="E38" s="49"/>
      <c r="F38" s="49"/>
      <c r="G38" s="54">
        <v>0</v>
      </c>
      <c r="H38" s="55"/>
      <c r="I38" s="55"/>
      <c r="J38" s="48">
        <v>0.11</v>
      </c>
      <c r="K38" s="51"/>
      <c r="N38" s="2"/>
      <c r="O38" s="2"/>
      <c r="P38" s="2"/>
      <c r="Q38" s="2"/>
      <c r="R38" s="2"/>
      <c r="S38" s="2"/>
    </row>
    <row r="39" spans="1:19" s="4" customFormat="1" ht="32.25" customHeight="1">
      <c r="A39" s="17" t="s">
        <v>693</v>
      </c>
      <c r="B39" s="51">
        <v>248</v>
      </c>
      <c r="C39" s="74">
        <v>0</v>
      </c>
      <c r="D39" s="48">
        <v>-0.78800000000000003</v>
      </c>
      <c r="E39" s="49"/>
      <c r="F39" s="49"/>
      <c r="G39" s="54">
        <v>0</v>
      </c>
      <c r="H39" s="55"/>
      <c r="I39" s="55"/>
      <c r="J39" s="49"/>
      <c r="K39" s="51"/>
      <c r="N39" s="2"/>
      <c r="O39" s="2"/>
      <c r="P39" s="2"/>
      <c r="Q39" s="2"/>
      <c r="R39" s="2"/>
      <c r="S39" s="2"/>
    </row>
    <row r="40" spans="1:19" s="4" customFormat="1" ht="32.25" customHeight="1">
      <c r="A40" s="17" t="s">
        <v>7</v>
      </c>
      <c r="B40" s="51">
        <v>46</v>
      </c>
      <c r="C40" s="74">
        <v>0</v>
      </c>
      <c r="D40" s="156">
        <v>-5.4359999999999999</v>
      </c>
      <c r="E40" s="157">
        <v>-0.81599999999999995</v>
      </c>
      <c r="F40" s="158">
        <v>-0.107</v>
      </c>
      <c r="G40" s="54">
        <v>0</v>
      </c>
      <c r="H40" s="55"/>
      <c r="I40" s="55"/>
      <c r="J40" s="48">
        <v>0.11</v>
      </c>
      <c r="K40" s="51"/>
      <c r="N40" s="2"/>
      <c r="O40" s="2"/>
      <c r="P40" s="2"/>
      <c r="Q40" s="2"/>
      <c r="R40" s="2"/>
      <c r="S40" s="2"/>
    </row>
    <row r="41" spans="1:19" s="4" customFormat="1" ht="32.25" customHeight="1">
      <c r="A41" s="17" t="s">
        <v>694</v>
      </c>
      <c r="B41" s="51">
        <v>249</v>
      </c>
      <c r="C41" s="74">
        <v>0</v>
      </c>
      <c r="D41" s="156">
        <v>-5.4359999999999999</v>
      </c>
      <c r="E41" s="157">
        <v>-0.81599999999999995</v>
      </c>
      <c r="F41" s="158">
        <v>-0.107</v>
      </c>
      <c r="G41" s="54">
        <v>0</v>
      </c>
      <c r="H41" s="55"/>
      <c r="I41" s="55"/>
      <c r="J41" s="49"/>
      <c r="K41" s="51"/>
      <c r="N41" s="2"/>
      <c r="O41" s="2"/>
      <c r="P41" s="2"/>
      <c r="Q41" s="2"/>
      <c r="R41" s="2"/>
      <c r="S41" s="2"/>
    </row>
    <row r="42" spans="1:19" s="4" customFormat="1" ht="32.25" customHeight="1">
      <c r="A42" s="17" t="s">
        <v>8</v>
      </c>
      <c r="B42" s="51">
        <v>368</v>
      </c>
      <c r="C42" s="74">
        <v>0</v>
      </c>
      <c r="D42" s="48">
        <v>-0.56799999999999995</v>
      </c>
      <c r="E42" s="49"/>
      <c r="F42" s="49"/>
      <c r="G42" s="54">
        <v>7.42</v>
      </c>
      <c r="H42" s="55"/>
      <c r="I42" s="55"/>
      <c r="J42" s="48">
        <v>8.6999999999999994E-2</v>
      </c>
      <c r="K42" s="51"/>
      <c r="N42" s="2"/>
      <c r="O42" s="2"/>
      <c r="P42" s="2"/>
      <c r="Q42" s="2"/>
      <c r="R42" s="2"/>
      <c r="S42" s="2"/>
    </row>
    <row r="43" spans="1:19" s="4" customFormat="1" ht="32.25" customHeight="1">
      <c r="A43" s="17" t="s">
        <v>695</v>
      </c>
      <c r="B43" s="51">
        <v>339</v>
      </c>
      <c r="C43" s="74">
        <v>0</v>
      </c>
      <c r="D43" s="48">
        <v>-0.56799999999999995</v>
      </c>
      <c r="E43" s="49"/>
      <c r="F43" s="49"/>
      <c r="G43" s="54">
        <v>7.42</v>
      </c>
      <c r="H43" s="55"/>
      <c r="I43" s="55"/>
      <c r="J43" s="49"/>
      <c r="K43" s="51"/>
      <c r="N43" s="2"/>
      <c r="O43" s="2"/>
      <c r="P43" s="2"/>
      <c r="Q43" s="2"/>
      <c r="R43" s="2"/>
      <c r="S43" s="2"/>
    </row>
    <row r="44" spans="1:19" s="4" customFormat="1" ht="32.25" customHeight="1">
      <c r="A44" s="17" t="s">
        <v>9</v>
      </c>
      <c r="B44" s="51">
        <v>48</v>
      </c>
      <c r="C44" s="74">
        <v>0</v>
      </c>
      <c r="D44" s="156">
        <v>-4.0890000000000004</v>
      </c>
      <c r="E44" s="157">
        <v>-0.54100000000000004</v>
      </c>
      <c r="F44" s="158">
        <v>-7.3999999999999996E-2</v>
      </c>
      <c r="G44" s="54">
        <v>7.42</v>
      </c>
      <c r="H44" s="55"/>
      <c r="I44" s="55"/>
      <c r="J44" s="48">
        <v>8.6999999999999994E-2</v>
      </c>
      <c r="K44" s="51"/>
      <c r="N44" s="2"/>
      <c r="O44" s="2"/>
      <c r="P44" s="2"/>
      <c r="Q44" s="2"/>
      <c r="R44" s="2"/>
      <c r="S44" s="2"/>
    </row>
    <row r="45" spans="1:19" s="4" customFormat="1" ht="32.25" customHeight="1">
      <c r="A45" s="17" t="s">
        <v>696</v>
      </c>
      <c r="B45" s="51">
        <v>406</v>
      </c>
      <c r="C45" s="74">
        <v>0</v>
      </c>
      <c r="D45" s="156">
        <v>-4.0890000000000004</v>
      </c>
      <c r="E45" s="157">
        <v>-0.54100000000000004</v>
      </c>
      <c r="F45" s="158">
        <v>-7.3999999999999996E-2</v>
      </c>
      <c r="G45" s="54">
        <v>7.42</v>
      </c>
      <c r="H45" s="55"/>
      <c r="I45" s="55"/>
      <c r="J45" s="49"/>
      <c r="K45" s="51"/>
      <c r="N45" s="2"/>
      <c r="O45" s="2"/>
      <c r="P45" s="2"/>
      <c r="Q45" s="2"/>
      <c r="R45" s="2"/>
      <c r="S45" s="2"/>
    </row>
  </sheetData>
  <mergeCells count="14">
    <mergeCell ref="G9:H9"/>
    <mergeCell ref="B8:E8"/>
    <mergeCell ref="I9:K9"/>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45"/>
  <sheetViews>
    <sheetView zoomScale="85" zoomScaleNormal="85" workbookViewId="0"/>
  </sheetViews>
  <sheetFormatPr defaultRowHeight="27.75" customHeight="1"/>
  <cols>
    <col min="1" max="1" width="49" style="2" bestFit="1" customWidth="1"/>
    <col min="2" max="2" width="17.5703125" style="3" customWidth="1"/>
    <col min="3" max="3" width="6.85546875" style="2" customWidth="1"/>
    <col min="4" max="4" width="17.5703125" style="2" customWidth="1"/>
    <col min="5" max="7" width="17.5703125" style="3" customWidth="1"/>
    <col min="8" max="9" width="17.5703125" style="9" customWidth="1"/>
    <col min="10" max="10" width="17.5703125" style="5" customWidth="1"/>
    <col min="11" max="11" width="17.5703125" style="6" customWidth="1"/>
    <col min="12" max="12" width="1.42578125" style="4" customWidth="1"/>
    <col min="13" max="13" width="15.5703125" style="4" customWidth="1"/>
    <col min="14" max="19" width="15.5703125" style="2" customWidth="1"/>
    <col min="20" max="16384" width="9.140625" style="2"/>
  </cols>
  <sheetData>
    <row r="1" spans="1:19" ht="27.75" customHeight="1">
      <c r="A1" s="103" t="s">
        <v>87</v>
      </c>
      <c r="B1" s="166"/>
      <c r="C1" s="166"/>
      <c r="D1" s="166"/>
      <c r="E1" s="319" t="s">
        <v>697</v>
      </c>
      <c r="F1" s="319"/>
      <c r="G1" s="319"/>
      <c r="H1" s="319"/>
      <c r="I1" s="319"/>
      <c r="J1" s="319"/>
      <c r="K1" s="319"/>
      <c r="L1" s="167"/>
      <c r="M1" s="167"/>
      <c r="N1" s="167"/>
      <c r="O1" s="167"/>
    </row>
    <row r="2" spans="1:19" ht="27" customHeight="1">
      <c r="A2" s="320" t="str">
        <f>Overview!B4&amp; " - Effective from "&amp;Overview!D4&amp;" - "&amp;Overview!E4&amp;" LV and HV charges in UKPN SPN Area (GSP Group _J)"</f>
        <v>Southern Electric Power Distribution plc - Effective from 1 April 2020 - Final LV and HV charges in UKPN SPN Area (GSP Group _J)</v>
      </c>
      <c r="B2" s="320"/>
      <c r="C2" s="320"/>
      <c r="D2" s="320"/>
      <c r="E2" s="320"/>
      <c r="F2" s="320"/>
      <c r="G2" s="320"/>
      <c r="H2" s="320"/>
      <c r="I2" s="320"/>
      <c r="J2" s="320"/>
      <c r="K2" s="320"/>
      <c r="L2" s="168"/>
      <c r="M2" s="169"/>
      <c r="N2" s="170"/>
      <c r="O2" s="170"/>
    </row>
    <row r="3" spans="1:19" s="95" customFormat="1" ht="15" customHeight="1">
      <c r="A3" s="93"/>
      <c r="B3" s="93"/>
      <c r="C3" s="93"/>
      <c r="D3" s="93"/>
      <c r="E3" s="93"/>
      <c r="F3" s="93"/>
      <c r="G3" s="93"/>
      <c r="H3" s="93"/>
      <c r="I3" s="93"/>
      <c r="J3" s="93"/>
      <c r="K3" s="93"/>
      <c r="L3" s="94"/>
      <c r="M3" s="94"/>
    </row>
    <row r="4" spans="1:19" ht="27" customHeight="1">
      <c r="A4" s="320" t="s">
        <v>496</v>
      </c>
      <c r="B4" s="320"/>
      <c r="C4" s="320"/>
      <c r="D4" s="320"/>
      <c r="E4" s="320"/>
      <c r="F4" s="93"/>
      <c r="G4" s="320" t="s">
        <v>495</v>
      </c>
      <c r="H4" s="320"/>
      <c r="I4" s="320"/>
      <c r="J4" s="320"/>
      <c r="K4" s="320"/>
      <c r="M4" s="2"/>
    </row>
    <row r="5" spans="1:19" ht="28.5" customHeight="1">
      <c r="A5" s="86" t="s">
        <v>80</v>
      </c>
      <c r="B5" s="186" t="s">
        <v>487</v>
      </c>
      <c r="C5" s="321" t="s">
        <v>488</v>
      </c>
      <c r="D5" s="322"/>
      <c r="E5" s="88" t="s">
        <v>489</v>
      </c>
      <c r="F5" s="93"/>
      <c r="G5" s="323"/>
      <c r="H5" s="324"/>
      <c r="I5" s="91" t="s">
        <v>493</v>
      </c>
      <c r="J5" s="92" t="s">
        <v>494</v>
      </c>
      <c r="K5" s="88" t="s">
        <v>489</v>
      </c>
      <c r="L5" s="93"/>
      <c r="M5" s="2"/>
    </row>
    <row r="6" spans="1:19" ht="65.25" customHeight="1">
      <c r="A6" s="89" t="s">
        <v>490</v>
      </c>
      <c r="B6" s="22" t="s">
        <v>717</v>
      </c>
      <c r="C6" s="332" t="s">
        <v>718</v>
      </c>
      <c r="D6" s="332"/>
      <c r="E6" s="185" t="s">
        <v>719</v>
      </c>
      <c r="F6" s="93"/>
      <c r="G6" s="333" t="s">
        <v>491</v>
      </c>
      <c r="H6" s="333"/>
      <c r="I6" s="22" t="s">
        <v>717</v>
      </c>
      <c r="J6" s="211" t="s">
        <v>718</v>
      </c>
      <c r="K6" s="185" t="s">
        <v>719</v>
      </c>
      <c r="L6" s="93"/>
      <c r="N6" s="4"/>
    </row>
    <row r="7" spans="1:19" ht="65.25" customHeight="1">
      <c r="A7" s="89" t="s">
        <v>83</v>
      </c>
      <c r="B7" s="206"/>
      <c r="C7" s="334"/>
      <c r="D7" s="334"/>
      <c r="E7" s="211" t="s">
        <v>720</v>
      </c>
      <c r="F7" s="93"/>
      <c r="G7" s="333" t="s">
        <v>721</v>
      </c>
      <c r="H7" s="333"/>
      <c r="I7" s="206"/>
      <c r="J7" s="211" t="s">
        <v>722</v>
      </c>
      <c r="K7" s="185" t="s">
        <v>719</v>
      </c>
      <c r="L7" s="93"/>
      <c r="N7" s="4"/>
    </row>
    <row r="8" spans="1:19" ht="43.5" customHeight="1">
      <c r="A8" s="215" t="s">
        <v>81</v>
      </c>
      <c r="B8" s="329" t="s">
        <v>723</v>
      </c>
      <c r="C8" s="330"/>
      <c r="D8" s="330"/>
      <c r="E8" s="331"/>
      <c r="F8" s="93"/>
      <c r="G8" s="329" t="s">
        <v>83</v>
      </c>
      <c r="H8" s="331"/>
      <c r="I8" s="206"/>
      <c r="J8" s="206"/>
      <c r="K8" s="211" t="s">
        <v>720</v>
      </c>
      <c r="L8" s="93"/>
      <c r="N8" s="4"/>
    </row>
    <row r="9" spans="1:19" s="95" customFormat="1" ht="33" customHeight="1">
      <c r="A9" s="93"/>
      <c r="B9" s="93"/>
      <c r="C9" s="93"/>
      <c r="D9" s="93"/>
      <c r="E9" s="93"/>
      <c r="F9" s="93"/>
      <c r="G9" s="325" t="s">
        <v>81</v>
      </c>
      <c r="H9" s="325"/>
      <c r="I9" s="326" t="s">
        <v>723</v>
      </c>
      <c r="J9" s="327"/>
      <c r="K9" s="328"/>
      <c r="L9" s="94"/>
      <c r="M9" s="94"/>
    </row>
    <row r="10" spans="1:19" s="95" customFormat="1" ht="27" customHeight="1">
      <c r="A10" s="93"/>
      <c r="B10" s="93"/>
      <c r="C10" s="93"/>
      <c r="D10" s="93"/>
      <c r="E10" s="93"/>
      <c r="F10" s="94"/>
      <c r="G10" s="94"/>
      <c r="H10" s="94"/>
      <c r="I10" s="94"/>
      <c r="J10" s="94"/>
      <c r="K10" s="94"/>
      <c r="L10" s="94"/>
      <c r="M10" s="94"/>
    </row>
    <row r="11" spans="1:19" s="95" customFormat="1" ht="12.75" customHeight="1">
      <c r="A11" s="93"/>
      <c r="B11" s="93"/>
      <c r="C11" s="93"/>
      <c r="D11" s="93"/>
      <c r="E11" s="93"/>
      <c r="F11" s="93"/>
      <c r="G11" s="93"/>
      <c r="H11" s="93"/>
      <c r="I11" s="93"/>
      <c r="J11" s="93"/>
      <c r="K11" s="93"/>
      <c r="L11" s="94"/>
      <c r="M11" s="94"/>
    </row>
    <row r="12" spans="1:19" ht="78.75" customHeight="1">
      <c r="A12" s="29" t="s">
        <v>683</v>
      </c>
      <c r="B12" s="187" t="s">
        <v>91</v>
      </c>
      <c r="C12" s="187" t="s">
        <v>92</v>
      </c>
      <c r="D12" s="29" t="s">
        <v>629</v>
      </c>
      <c r="E12" s="29" t="s">
        <v>630</v>
      </c>
      <c r="F12" s="29" t="s">
        <v>631</v>
      </c>
      <c r="G12" s="187" t="s">
        <v>93</v>
      </c>
      <c r="H12" s="187" t="s">
        <v>94</v>
      </c>
      <c r="I12" s="29" t="s">
        <v>684</v>
      </c>
      <c r="J12" s="187" t="s">
        <v>452</v>
      </c>
      <c r="K12" s="187" t="s">
        <v>50</v>
      </c>
    </row>
    <row r="13" spans="1:19" ht="32.25" customHeight="1">
      <c r="A13" s="17" t="s">
        <v>0</v>
      </c>
      <c r="B13" s="47" t="s">
        <v>8281</v>
      </c>
      <c r="C13" s="74">
        <v>1</v>
      </c>
      <c r="D13" s="48">
        <v>2.5739999999999998</v>
      </c>
      <c r="E13" s="49"/>
      <c r="F13" s="49"/>
      <c r="G13" s="54">
        <v>4.84</v>
      </c>
      <c r="H13" s="55"/>
      <c r="I13" s="55"/>
      <c r="J13" s="49"/>
      <c r="K13" s="51"/>
    </row>
    <row r="14" spans="1:19" ht="32.25" customHeight="1">
      <c r="A14" s="17" t="s">
        <v>1</v>
      </c>
      <c r="B14" s="47" t="s">
        <v>8282</v>
      </c>
      <c r="C14" s="74">
        <v>2</v>
      </c>
      <c r="D14" s="48">
        <v>3.2629999999999999</v>
      </c>
      <c r="E14" s="48">
        <v>0.58099999999999996</v>
      </c>
      <c r="F14" s="49"/>
      <c r="G14" s="54">
        <v>4.84</v>
      </c>
      <c r="H14" s="55"/>
      <c r="I14" s="55"/>
      <c r="J14" s="49"/>
      <c r="K14" s="51"/>
    </row>
    <row r="15" spans="1:19" ht="32.25" customHeight="1">
      <c r="A15" s="17" t="s">
        <v>11</v>
      </c>
      <c r="B15" s="47" t="s">
        <v>8205</v>
      </c>
      <c r="C15" s="74">
        <v>2</v>
      </c>
      <c r="D15" s="48">
        <v>0.68500000000000005</v>
      </c>
      <c r="E15" s="49"/>
      <c r="F15" s="49"/>
      <c r="G15" s="55"/>
      <c r="H15" s="55"/>
      <c r="I15" s="55"/>
      <c r="J15" s="49"/>
      <c r="K15" s="51"/>
    </row>
    <row r="16" spans="1:19" s="4" customFormat="1" ht="32.25" customHeight="1">
      <c r="A16" s="17" t="s">
        <v>12</v>
      </c>
      <c r="B16" s="52" t="s">
        <v>8283</v>
      </c>
      <c r="C16" s="74">
        <v>3</v>
      </c>
      <c r="D16" s="48">
        <v>1.823</v>
      </c>
      <c r="E16" s="49"/>
      <c r="F16" s="49"/>
      <c r="G16" s="54">
        <v>4.84</v>
      </c>
      <c r="H16" s="55"/>
      <c r="I16" s="55"/>
      <c r="J16" s="49"/>
      <c r="K16" s="51"/>
      <c r="N16" s="2"/>
      <c r="O16" s="2"/>
      <c r="P16" s="2"/>
      <c r="Q16" s="2"/>
      <c r="R16" s="2"/>
      <c r="S16" s="2"/>
    </row>
    <row r="17" spans="1:19" s="4" customFormat="1" ht="32.25" customHeight="1">
      <c r="A17" s="17" t="s">
        <v>13</v>
      </c>
      <c r="B17" s="47">
        <v>374</v>
      </c>
      <c r="C17" s="74">
        <v>4</v>
      </c>
      <c r="D17" s="48">
        <v>2.4420000000000002</v>
      </c>
      <c r="E17" s="48">
        <v>0.55000000000000004</v>
      </c>
      <c r="F17" s="49"/>
      <c r="G17" s="54">
        <v>4.84</v>
      </c>
      <c r="H17" s="55"/>
      <c r="I17" s="55"/>
      <c r="J17" s="49"/>
      <c r="K17" s="51"/>
      <c r="N17" s="2"/>
      <c r="O17" s="2"/>
      <c r="P17" s="2"/>
      <c r="Q17" s="2"/>
      <c r="R17" s="2"/>
      <c r="S17" s="2"/>
    </row>
    <row r="18" spans="1:19" s="4" customFormat="1" ht="32.25" customHeight="1">
      <c r="A18" s="17" t="s">
        <v>14</v>
      </c>
      <c r="B18" s="47" t="s">
        <v>8205</v>
      </c>
      <c r="C18" s="74">
        <v>4</v>
      </c>
      <c r="D18" s="48">
        <v>0.82299999999999995</v>
      </c>
      <c r="E18" s="49"/>
      <c r="F18" s="49"/>
      <c r="G18" s="55"/>
      <c r="H18" s="55"/>
      <c r="I18" s="55"/>
      <c r="J18" s="49"/>
      <c r="K18" s="51"/>
      <c r="N18" s="2"/>
      <c r="O18" s="2"/>
      <c r="P18" s="2"/>
      <c r="Q18" s="2"/>
      <c r="R18" s="2"/>
      <c r="S18" s="2"/>
    </row>
    <row r="19" spans="1:19" s="4" customFormat="1" ht="32.25" customHeight="1">
      <c r="A19" s="17" t="s">
        <v>2</v>
      </c>
      <c r="B19" s="52" t="s">
        <v>8284</v>
      </c>
      <c r="C19" s="74" t="s">
        <v>20</v>
      </c>
      <c r="D19" s="48">
        <v>2.3079999999999998</v>
      </c>
      <c r="E19" s="48">
        <v>0.51200000000000001</v>
      </c>
      <c r="F19" s="49"/>
      <c r="G19" s="54">
        <v>46.66</v>
      </c>
      <c r="H19" s="55"/>
      <c r="I19" s="55"/>
      <c r="J19" s="49"/>
      <c r="K19" s="51"/>
      <c r="N19" s="2"/>
      <c r="O19" s="2"/>
      <c r="P19" s="2"/>
      <c r="Q19" s="2"/>
      <c r="R19" s="2"/>
      <c r="S19" s="2"/>
    </row>
    <row r="20" spans="1:19" s="4" customFormat="1" ht="32.25" customHeight="1">
      <c r="A20" s="17" t="s">
        <v>15</v>
      </c>
      <c r="B20" s="269"/>
      <c r="C20" s="74" t="s">
        <v>20</v>
      </c>
      <c r="D20" s="48">
        <v>1.498</v>
      </c>
      <c r="E20" s="48">
        <v>0.47799999999999998</v>
      </c>
      <c r="F20" s="49"/>
      <c r="G20" s="54">
        <v>7.57</v>
      </c>
      <c r="H20" s="55"/>
      <c r="I20" s="55"/>
      <c r="J20" s="49"/>
      <c r="K20" s="51"/>
      <c r="N20" s="2"/>
      <c r="O20" s="2"/>
      <c r="P20" s="2"/>
      <c r="Q20" s="2"/>
      <c r="R20" s="2"/>
      <c r="S20" s="2"/>
    </row>
    <row r="21" spans="1:19" s="4" customFormat="1" ht="32.25" customHeight="1">
      <c r="A21" s="17" t="s">
        <v>16</v>
      </c>
      <c r="B21" s="269"/>
      <c r="C21" s="74" t="s">
        <v>20</v>
      </c>
      <c r="D21" s="48">
        <v>1.0640000000000001</v>
      </c>
      <c r="E21" s="48">
        <v>0.45200000000000001</v>
      </c>
      <c r="F21" s="49"/>
      <c r="G21" s="54">
        <v>107.89</v>
      </c>
      <c r="H21" s="55"/>
      <c r="I21" s="55"/>
      <c r="J21" s="49"/>
      <c r="K21" s="51"/>
      <c r="N21" s="2"/>
      <c r="O21" s="2"/>
      <c r="P21" s="2"/>
      <c r="Q21" s="2"/>
      <c r="R21" s="2"/>
      <c r="S21" s="2"/>
    </row>
    <row r="22" spans="1:19" s="4" customFormat="1" ht="32.25" customHeight="1">
      <c r="A22" s="17" t="s">
        <v>558</v>
      </c>
      <c r="B22" s="47">
        <v>183</v>
      </c>
      <c r="C22" s="74">
        <v>0</v>
      </c>
      <c r="D22" s="156">
        <v>15.388</v>
      </c>
      <c r="E22" s="157">
        <v>0.995</v>
      </c>
      <c r="F22" s="158">
        <v>0.51500000000000001</v>
      </c>
      <c r="G22" s="54">
        <v>4.84</v>
      </c>
      <c r="H22" s="55"/>
      <c r="I22" s="55"/>
      <c r="J22" s="49"/>
      <c r="K22" s="51"/>
      <c r="N22" s="2"/>
      <c r="O22" s="2"/>
      <c r="P22" s="2"/>
      <c r="Q22" s="2"/>
      <c r="R22" s="2"/>
      <c r="S22" s="2"/>
    </row>
    <row r="23" spans="1:19" s="4" customFormat="1" ht="32.25" customHeight="1">
      <c r="A23" s="17" t="s">
        <v>559</v>
      </c>
      <c r="B23" s="47">
        <v>184</v>
      </c>
      <c r="C23" s="74">
        <v>0</v>
      </c>
      <c r="D23" s="156">
        <v>11.596</v>
      </c>
      <c r="E23" s="157">
        <v>0.85399999999999998</v>
      </c>
      <c r="F23" s="158">
        <v>0.496</v>
      </c>
      <c r="G23" s="54">
        <v>5.47</v>
      </c>
      <c r="H23" s="55"/>
      <c r="I23" s="55"/>
      <c r="J23" s="49"/>
      <c r="K23" s="51"/>
      <c r="N23" s="2"/>
      <c r="O23" s="2"/>
      <c r="P23" s="2"/>
      <c r="Q23" s="2"/>
      <c r="R23" s="2"/>
      <c r="S23" s="2"/>
    </row>
    <row r="24" spans="1:19" s="4" customFormat="1" ht="32.25" customHeight="1">
      <c r="A24" s="17" t="s">
        <v>17</v>
      </c>
      <c r="B24" s="51">
        <v>370</v>
      </c>
      <c r="C24" s="74">
        <v>0</v>
      </c>
      <c r="D24" s="156">
        <v>9.08</v>
      </c>
      <c r="E24" s="157">
        <v>0.73899999999999999</v>
      </c>
      <c r="F24" s="158">
        <v>0.47799999999999998</v>
      </c>
      <c r="G24" s="54">
        <v>13</v>
      </c>
      <c r="H24" s="54">
        <v>3.69</v>
      </c>
      <c r="I24" s="155">
        <v>7.07</v>
      </c>
      <c r="J24" s="48">
        <v>0.26400000000000001</v>
      </c>
      <c r="K24" s="51"/>
      <c r="N24" s="2"/>
      <c r="O24" s="2"/>
      <c r="P24" s="2"/>
      <c r="Q24" s="2"/>
      <c r="R24" s="2"/>
      <c r="S24" s="2"/>
    </row>
    <row r="25" spans="1:19" s="4" customFormat="1" ht="32.25" customHeight="1">
      <c r="A25" s="17" t="s">
        <v>18</v>
      </c>
      <c r="B25" s="51">
        <v>446</v>
      </c>
      <c r="C25" s="74">
        <v>0</v>
      </c>
      <c r="D25" s="156">
        <v>5.2809999999999997</v>
      </c>
      <c r="E25" s="157">
        <v>0.58099999999999996</v>
      </c>
      <c r="F25" s="158">
        <v>0.45500000000000002</v>
      </c>
      <c r="G25" s="54">
        <v>7.57</v>
      </c>
      <c r="H25" s="54">
        <v>5.79</v>
      </c>
      <c r="I25" s="155">
        <v>7.55</v>
      </c>
      <c r="J25" s="48">
        <v>0.14899999999999999</v>
      </c>
      <c r="K25" s="51"/>
      <c r="N25" s="2"/>
      <c r="O25" s="2"/>
      <c r="P25" s="2"/>
      <c r="Q25" s="2"/>
      <c r="R25" s="2"/>
      <c r="S25" s="2"/>
    </row>
    <row r="26" spans="1:19" s="4" customFormat="1" ht="32.25" customHeight="1">
      <c r="A26" s="17" t="s">
        <v>19</v>
      </c>
      <c r="B26" s="51">
        <v>376</v>
      </c>
      <c r="C26" s="74">
        <v>0</v>
      </c>
      <c r="D26" s="156">
        <v>5.3630000000000004</v>
      </c>
      <c r="E26" s="157">
        <v>0.56999999999999995</v>
      </c>
      <c r="F26" s="158">
        <v>0.45200000000000001</v>
      </c>
      <c r="G26" s="54">
        <v>107.89</v>
      </c>
      <c r="H26" s="54">
        <v>4.3499999999999996</v>
      </c>
      <c r="I26" s="155">
        <v>6.73</v>
      </c>
      <c r="J26" s="48">
        <v>0.14899999999999999</v>
      </c>
      <c r="K26" s="51"/>
      <c r="N26" s="2"/>
      <c r="O26" s="2"/>
      <c r="P26" s="2"/>
      <c r="Q26" s="2"/>
      <c r="R26" s="2"/>
      <c r="S26" s="2"/>
    </row>
    <row r="27" spans="1:19" s="4" customFormat="1" ht="32.25" customHeight="1">
      <c r="A27" s="17" t="s">
        <v>181</v>
      </c>
      <c r="B27" s="51" t="s">
        <v>8804</v>
      </c>
      <c r="C27" s="74">
        <v>8</v>
      </c>
      <c r="D27" s="48">
        <v>2.5219999999999998</v>
      </c>
      <c r="E27" s="49"/>
      <c r="F27" s="49"/>
      <c r="G27" s="55"/>
      <c r="H27" s="55"/>
      <c r="I27" s="55"/>
      <c r="J27" s="49"/>
      <c r="K27" s="51"/>
      <c r="N27" s="2"/>
      <c r="O27" s="2"/>
      <c r="P27" s="2"/>
      <c r="Q27" s="2"/>
      <c r="R27" s="2"/>
      <c r="S27" s="2"/>
    </row>
    <row r="28" spans="1:19" s="4" customFormat="1" ht="32.25" customHeight="1">
      <c r="A28" s="17" t="s">
        <v>182</v>
      </c>
      <c r="B28" s="51">
        <v>567</v>
      </c>
      <c r="C28" s="74">
        <v>1</v>
      </c>
      <c r="D28" s="48">
        <v>3.1949999999999998</v>
      </c>
      <c r="E28" s="49"/>
      <c r="F28" s="49"/>
      <c r="G28" s="55"/>
      <c r="H28" s="55"/>
      <c r="I28" s="55"/>
      <c r="J28" s="49"/>
      <c r="K28" s="51"/>
      <c r="N28" s="2"/>
      <c r="O28" s="2"/>
      <c r="P28" s="2"/>
      <c r="Q28" s="2"/>
      <c r="R28" s="2"/>
      <c r="S28" s="2"/>
    </row>
    <row r="29" spans="1:19" s="4" customFormat="1" ht="32.25" customHeight="1">
      <c r="A29" s="17" t="s">
        <v>183</v>
      </c>
      <c r="B29" s="51">
        <v>568</v>
      </c>
      <c r="C29" s="74">
        <v>1</v>
      </c>
      <c r="D29" s="48">
        <v>5.0190000000000001</v>
      </c>
      <c r="E29" s="49"/>
      <c r="F29" s="49"/>
      <c r="G29" s="55"/>
      <c r="H29" s="55"/>
      <c r="I29" s="55"/>
      <c r="J29" s="49"/>
      <c r="K29" s="51"/>
      <c r="N29" s="2"/>
      <c r="O29" s="2"/>
      <c r="P29" s="2"/>
      <c r="Q29" s="2"/>
      <c r="R29" s="2"/>
      <c r="S29" s="2"/>
    </row>
    <row r="30" spans="1:19" s="4" customFormat="1" ht="32.25" customHeight="1">
      <c r="A30" s="17" t="s">
        <v>184</v>
      </c>
      <c r="B30" s="51">
        <v>569</v>
      </c>
      <c r="C30" s="74">
        <v>1</v>
      </c>
      <c r="D30" s="48">
        <v>2.1110000000000002</v>
      </c>
      <c r="E30" s="49"/>
      <c r="F30" s="49"/>
      <c r="G30" s="55"/>
      <c r="H30" s="55"/>
      <c r="I30" s="55"/>
      <c r="J30" s="49"/>
      <c r="K30" s="51"/>
      <c r="N30" s="2"/>
      <c r="O30" s="2"/>
      <c r="P30" s="2"/>
      <c r="Q30" s="2"/>
      <c r="R30" s="2"/>
      <c r="S30" s="2"/>
    </row>
    <row r="31" spans="1:19" s="4" customFormat="1" ht="32.25" customHeight="1">
      <c r="A31" s="17" t="s">
        <v>3</v>
      </c>
      <c r="B31" s="51">
        <v>565</v>
      </c>
      <c r="C31" s="74">
        <v>0</v>
      </c>
      <c r="D31" s="159">
        <v>38.665999999999997</v>
      </c>
      <c r="E31" s="160">
        <v>1.66</v>
      </c>
      <c r="F31" s="158">
        <v>1.2250000000000001</v>
      </c>
      <c r="G31" s="55"/>
      <c r="H31" s="55"/>
      <c r="I31" s="55"/>
      <c r="J31" s="49"/>
      <c r="K31" s="51"/>
      <c r="N31" s="2"/>
      <c r="O31" s="2"/>
      <c r="P31" s="2"/>
      <c r="Q31" s="2"/>
      <c r="R31" s="2"/>
      <c r="S31" s="2"/>
    </row>
    <row r="32" spans="1:19" s="4" customFormat="1" ht="32.25" customHeight="1">
      <c r="A32" s="17" t="s">
        <v>560</v>
      </c>
      <c r="B32" s="52" t="s">
        <v>8805</v>
      </c>
      <c r="C32" s="74" t="s">
        <v>821</v>
      </c>
      <c r="D32" s="48">
        <v>-0.97699999999999998</v>
      </c>
      <c r="E32" s="49"/>
      <c r="F32" s="49"/>
      <c r="G32" s="54">
        <v>0</v>
      </c>
      <c r="H32" s="55"/>
      <c r="I32" s="55"/>
      <c r="J32" s="49"/>
      <c r="K32" s="51"/>
      <c r="N32" s="2"/>
      <c r="O32" s="2"/>
      <c r="P32" s="2"/>
      <c r="Q32" s="2"/>
      <c r="R32" s="2"/>
      <c r="S32" s="2"/>
    </row>
    <row r="33" spans="1:19" s="4" customFormat="1" ht="32.25" customHeight="1">
      <c r="A33" s="17" t="s">
        <v>10</v>
      </c>
      <c r="B33" s="269"/>
      <c r="C33" s="74">
        <v>8</v>
      </c>
      <c r="D33" s="48">
        <v>-0.86599999999999999</v>
      </c>
      <c r="E33" s="49"/>
      <c r="F33" s="49"/>
      <c r="G33" s="54">
        <v>0</v>
      </c>
      <c r="H33" s="55"/>
      <c r="I33" s="55"/>
      <c r="J33" s="49"/>
      <c r="K33" s="51"/>
      <c r="N33" s="2"/>
      <c r="O33" s="2"/>
      <c r="P33" s="2"/>
      <c r="Q33" s="2"/>
      <c r="R33" s="2"/>
      <c r="S33" s="2"/>
    </row>
    <row r="34" spans="1:19" s="4" customFormat="1" ht="32.25" customHeight="1">
      <c r="A34" s="17" t="s">
        <v>4</v>
      </c>
      <c r="B34" s="52">
        <v>377</v>
      </c>
      <c r="C34" s="74">
        <v>0</v>
      </c>
      <c r="D34" s="48">
        <v>-0.97699999999999998</v>
      </c>
      <c r="E34" s="49"/>
      <c r="F34" s="49"/>
      <c r="G34" s="54">
        <v>0</v>
      </c>
      <c r="H34" s="55"/>
      <c r="I34" s="55"/>
      <c r="J34" s="48">
        <v>0.26100000000000001</v>
      </c>
      <c r="K34" s="51"/>
      <c r="N34" s="2"/>
      <c r="O34" s="2"/>
      <c r="P34" s="2"/>
      <c r="Q34" s="2"/>
      <c r="R34" s="2"/>
      <c r="S34" s="2"/>
    </row>
    <row r="35" spans="1:19" s="4" customFormat="1" ht="32.25" customHeight="1">
      <c r="A35" s="17" t="s">
        <v>691</v>
      </c>
      <c r="B35" s="51">
        <v>55</v>
      </c>
      <c r="C35" s="74">
        <v>0</v>
      </c>
      <c r="D35" s="48">
        <v>-0.97699999999999998</v>
      </c>
      <c r="E35" s="49"/>
      <c r="F35" s="49"/>
      <c r="G35" s="54">
        <v>0</v>
      </c>
      <c r="H35" s="55"/>
      <c r="I35" s="55"/>
      <c r="J35" s="49"/>
      <c r="K35" s="51"/>
      <c r="N35" s="2"/>
      <c r="O35" s="2"/>
      <c r="P35" s="2"/>
      <c r="Q35" s="2"/>
      <c r="R35" s="2"/>
      <c r="S35" s="2"/>
    </row>
    <row r="36" spans="1:19" s="4" customFormat="1" ht="32.25" customHeight="1">
      <c r="A36" s="17" t="s">
        <v>5</v>
      </c>
      <c r="B36" s="51">
        <v>51</v>
      </c>
      <c r="C36" s="74">
        <v>0</v>
      </c>
      <c r="D36" s="156">
        <v>-9.1690000000000005</v>
      </c>
      <c r="E36" s="157">
        <v>-0.34200000000000003</v>
      </c>
      <c r="F36" s="158">
        <v>-4.7E-2</v>
      </c>
      <c r="G36" s="54">
        <v>0</v>
      </c>
      <c r="H36" s="55"/>
      <c r="I36" s="55"/>
      <c r="J36" s="48">
        <v>0.26100000000000001</v>
      </c>
      <c r="K36" s="51"/>
      <c r="N36" s="2"/>
      <c r="O36" s="2"/>
      <c r="P36" s="2"/>
      <c r="Q36" s="2"/>
      <c r="R36" s="2"/>
      <c r="S36" s="2"/>
    </row>
    <row r="37" spans="1:19" s="4" customFormat="1" ht="32.25" customHeight="1">
      <c r="A37" s="17" t="s">
        <v>692</v>
      </c>
      <c r="B37" s="51">
        <v>56</v>
      </c>
      <c r="C37" s="74">
        <v>0</v>
      </c>
      <c r="D37" s="156">
        <v>-9.1690000000000005</v>
      </c>
      <c r="E37" s="157">
        <v>-0.34200000000000003</v>
      </c>
      <c r="F37" s="158">
        <v>-4.7E-2</v>
      </c>
      <c r="G37" s="54">
        <v>0</v>
      </c>
      <c r="H37" s="55"/>
      <c r="I37" s="55"/>
      <c r="J37" s="49"/>
      <c r="K37" s="51"/>
      <c r="N37" s="2"/>
      <c r="O37" s="2"/>
      <c r="P37" s="2"/>
      <c r="Q37" s="2"/>
      <c r="R37" s="2"/>
      <c r="S37" s="2"/>
    </row>
    <row r="38" spans="1:19" s="4" customFormat="1" ht="32.25" customHeight="1">
      <c r="A38" s="17" t="s">
        <v>6</v>
      </c>
      <c r="B38" s="51">
        <v>53</v>
      </c>
      <c r="C38" s="74">
        <v>0</v>
      </c>
      <c r="D38" s="48">
        <v>-0.86599999999999999</v>
      </c>
      <c r="E38" s="49"/>
      <c r="F38" s="49"/>
      <c r="G38" s="54">
        <v>0</v>
      </c>
      <c r="H38" s="55"/>
      <c r="I38" s="55"/>
      <c r="J38" s="48">
        <v>0.23699999999999999</v>
      </c>
      <c r="K38" s="51"/>
      <c r="N38" s="2"/>
      <c r="O38" s="2"/>
      <c r="P38" s="2"/>
      <c r="Q38" s="2"/>
      <c r="R38" s="2"/>
      <c r="S38" s="2"/>
    </row>
    <row r="39" spans="1:19" s="4" customFormat="1" ht="32.25" customHeight="1">
      <c r="A39" s="17" t="s">
        <v>693</v>
      </c>
      <c r="B39" s="51">
        <v>408</v>
      </c>
      <c r="C39" s="74">
        <v>0</v>
      </c>
      <c r="D39" s="48">
        <v>-0.86599999999999999</v>
      </c>
      <c r="E39" s="49"/>
      <c r="F39" s="49"/>
      <c r="G39" s="54">
        <v>0</v>
      </c>
      <c r="H39" s="55"/>
      <c r="I39" s="55"/>
      <c r="J39" s="49"/>
      <c r="K39" s="51"/>
      <c r="N39" s="2"/>
      <c r="O39" s="2"/>
      <c r="P39" s="2"/>
      <c r="Q39" s="2"/>
      <c r="R39" s="2"/>
      <c r="S39" s="2"/>
    </row>
    <row r="40" spans="1:19" s="4" customFormat="1" ht="32.25" customHeight="1">
      <c r="A40" s="17" t="s">
        <v>7</v>
      </c>
      <c r="B40" s="51">
        <v>52</v>
      </c>
      <c r="C40" s="74">
        <v>0</v>
      </c>
      <c r="D40" s="156">
        <v>-8.1929999999999996</v>
      </c>
      <c r="E40" s="157">
        <v>-0.29299999999999998</v>
      </c>
      <c r="F40" s="158">
        <v>-3.9E-2</v>
      </c>
      <c r="G40" s="54">
        <v>0</v>
      </c>
      <c r="H40" s="55"/>
      <c r="I40" s="55"/>
      <c r="J40" s="48">
        <v>0.23699999999999999</v>
      </c>
      <c r="K40" s="51"/>
      <c r="N40" s="2"/>
      <c r="O40" s="2"/>
      <c r="P40" s="2"/>
      <c r="Q40" s="2"/>
      <c r="R40" s="2"/>
      <c r="S40" s="2"/>
    </row>
    <row r="41" spans="1:19" s="4" customFormat="1" ht="32.25" customHeight="1">
      <c r="A41" s="17" t="s">
        <v>694</v>
      </c>
      <c r="B41" s="51">
        <v>413</v>
      </c>
      <c r="C41" s="74">
        <v>0</v>
      </c>
      <c r="D41" s="156">
        <v>-8.1929999999999996</v>
      </c>
      <c r="E41" s="157">
        <v>-0.29299999999999998</v>
      </c>
      <c r="F41" s="158">
        <v>-3.9E-2</v>
      </c>
      <c r="G41" s="54">
        <v>0</v>
      </c>
      <c r="H41" s="55"/>
      <c r="I41" s="55"/>
      <c r="J41" s="49"/>
      <c r="K41" s="51"/>
      <c r="N41" s="2"/>
      <c r="O41" s="2"/>
      <c r="P41" s="2"/>
      <c r="Q41" s="2"/>
      <c r="R41" s="2"/>
      <c r="S41" s="2"/>
    </row>
    <row r="42" spans="1:19" s="4" customFormat="1" ht="32.25" customHeight="1">
      <c r="A42" s="17" t="s">
        <v>8</v>
      </c>
      <c r="B42" s="51">
        <v>378</v>
      </c>
      <c r="C42" s="74">
        <v>0</v>
      </c>
      <c r="D42" s="48">
        <v>-0.58499999999999996</v>
      </c>
      <c r="E42" s="49"/>
      <c r="F42" s="49"/>
      <c r="G42" s="54">
        <v>9.6300000000000008</v>
      </c>
      <c r="H42" s="55"/>
      <c r="I42" s="55"/>
      <c r="J42" s="48">
        <v>0.19</v>
      </c>
      <c r="K42" s="51"/>
      <c r="N42" s="2"/>
      <c r="O42" s="2"/>
      <c r="P42" s="2"/>
      <c r="Q42" s="2"/>
      <c r="R42" s="2"/>
      <c r="S42" s="2"/>
    </row>
    <row r="43" spans="1:19" s="4" customFormat="1" ht="32.25" customHeight="1">
      <c r="A43" s="17" t="s">
        <v>695</v>
      </c>
      <c r="B43" s="51">
        <v>510</v>
      </c>
      <c r="C43" s="74">
        <v>0</v>
      </c>
      <c r="D43" s="48">
        <v>-0.58499999999999996</v>
      </c>
      <c r="E43" s="49"/>
      <c r="F43" s="49"/>
      <c r="G43" s="54">
        <v>9.6300000000000008</v>
      </c>
      <c r="H43" s="55"/>
      <c r="I43" s="55"/>
      <c r="J43" s="49"/>
      <c r="K43" s="51"/>
      <c r="N43" s="2"/>
      <c r="O43" s="2"/>
      <c r="P43" s="2"/>
      <c r="Q43" s="2"/>
      <c r="R43" s="2"/>
      <c r="S43" s="2"/>
    </row>
    <row r="44" spans="1:19" s="4" customFormat="1" ht="32.25" customHeight="1">
      <c r="A44" s="17" t="s">
        <v>9</v>
      </c>
      <c r="B44" s="51">
        <v>54</v>
      </c>
      <c r="C44" s="74">
        <v>0</v>
      </c>
      <c r="D44" s="156">
        <v>-5.7240000000000002</v>
      </c>
      <c r="E44" s="157">
        <v>-0.16500000000000001</v>
      </c>
      <c r="F44" s="158">
        <v>-1.9E-2</v>
      </c>
      <c r="G44" s="54">
        <v>9.6300000000000008</v>
      </c>
      <c r="H44" s="55"/>
      <c r="I44" s="55"/>
      <c r="J44" s="48">
        <v>0.19</v>
      </c>
      <c r="K44" s="51"/>
      <c r="N44" s="2"/>
      <c r="O44" s="2"/>
      <c r="P44" s="2"/>
      <c r="Q44" s="2"/>
      <c r="R44" s="2"/>
      <c r="S44" s="2"/>
    </row>
    <row r="45" spans="1:19" s="4" customFormat="1" ht="32.25" customHeight="1">
      <c r="A45" s="17" t="s">
        <v>696</v>
      </c>
      <c r="B45" s="51">
        <v>511</v>
      </c>
      <c r="C45" s="74">
        <v>0</v>
      </c>
      <c r="D45" s="156">
        <v>-5.7240000000000002</v>
      </c>
      <c r="E45" s="157">
        <v>-0.16500000000000001</v>
      </c>
      <c r="F45" s="158">
        <v>-1.9E-2</v>
      </c>
      <c r="G45" s="54">
        <v>9.6300000000000008</v>
      </c>
      <c r="H45" s="55"/>
      <c r="I45" s="55"/>
      <c r="J45" s="49"/>
      <c r="K45" s="51"/>
      <c r="N45" s="2"/>
      <c r="O45" s="2"/>
      <c r="P45" s="2"/>
      <c r="Q45" s="2"/>
      <c r="R45" s="2"/>
      <c r="S45" s="2"/>
    </row>
  </sheetData>
  <mergeCells count="14">
    <mergeCell ref="G9:H9"/>
    <mergeCell ref="B8:E8"/>
    <mergeCell ref="I9:K9"/>
    <mergeCell ref="C6:D6"/>
    <mergeCell ref="G6:H6"/>
    <mergeCell ref="C7:D7"/>
    <mergeCell ref="G7:H7"/>
    <mergeCell ref="G8:H8"/>
    <mergeCell ref="E1:K1"/>
    <mergeCell ref="A2:K2"/>
    <mergeCell ref="A4:E4"/>
    <mergeCell ref="G4:K4"/>
    <mergeCell ref="C5:D5"/>
    <mergeCell ref="G5:H5"/>
  </mergeCells>
  <hyperlinks>
    <hyperlink ref="A1" location="Overview!A1" display="Back to Overview"/>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84</vt:i4>
      </vt:variant>
    </vt:vector>
  </HeadingPairs>
  <TitlesOfParts>
    <vt:vector size="135"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charges_J</vt:lpstr>
      <vt:lpstr>Annex 1 LV and HV charges_K</vt:lpstr>
      <vt:lpstr>Annex 1 LV and HV charges_L</vt:lpstr>
      <vt:lpstr>Annex 1 LV and HV charges_M</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charges_J</vt:lpstr>
      <vt:lpstr>Annex 4 LDNO charges_K</vt:lpstr>
      <vt:lpstr>Annex 4 LDNO charges_L</vt:lpstr>
      <vt:lpstr>Annex 4 LDNO charges_M</vt:lpstr>
      <vt:lpstr>Annex 5 LLFs_A</vt:lpstr>
      <vt:lpstr>Annex 5 LLFs_B</vt:lpstr>
      <vt:lpstr>Annex 5 LLFs_C</vt:lpstr>
      <vt:lpstr>Annex 5 LLFs_D</vt:lpstr>
      <vt:lpstr>Annex 5 LLFs_E</vt:lpstr>
      <vt:lpstr>Annex 5 LLFs_F</vt:lpstr>
      <vt:lpstr>Annex 5 LLFs_F (2)</vt:lpstr>
      <vt:lpstr>Annex 5 LLFs_G</vt:lpstr>
      <vt:lpstr>Annex 5 LLFs_J</vt:lpstr>
      <vt:lpstr>Annex 5 LLFs_K</vt:lpstr>
      <vt:lpstr>Annex 5 LLFs_L</vt:lpstr>
      <vt:lpstr>Annex 5 LLFs_M</vt:lpstr>
      <vt:lpstr>Annex 6 new or amended EHV</vt:lpstr>
      <vt:lpstr>Nodal prices_A</vt:lpstr>
      <vt:lpstr>Nodal prices_B</vt:lpstr>
      <vt:lpstr>Nodal prices_C</vt:lpstr>
      <vt:lpstr>Nodal prices_D</vt:lpstr>
      <vt:lpstr>Nodal prices_E</vt:lpstr>
      <vt:lpstr>Nodal prices_F</vt:lpstr>
      <vt:lpstr>Nodal prices_G</vt:lpstr>
      <vt:lpstr>Nodal prices_J</vt:lpstr>
      <vt:lpstr>Nodal prices_K</vt:lpstr>
      <vt:lpstr>Nodal prices_L</vt:lpstr>
      <vt:lpstr>Nodal prices_M</vt:lpstr>
      <vt:lpstr>SSC TPR unit rate lookup</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charges_J'!Print_Area</vt:lpstr>
      <vt:lpstr>'Annex 1 LV and HV charges_K'!Print_Area</vt:lpstr>
      <vt:lpstr>'Annex 1 LV and HV charges_L'!Print_Area</vt:lpstr>
      <vt:lpstr>'Annex 1 LV and HV charges_M'!Print_Area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charges_J'!Print_Area</vt:lpstr>
      <vt:lpstr>'Annex 4 LDNO charges_K'!Print_Area</vt:lpstr>
      <vt:lpstr>'Annex 4 LDNO charges_L'!Print_Area</vt:lpstr>
      <vt:lpstr>'Annex 4 LDNO charges_M'!Print_Area</vt:lpstr>
      <vt:lpstr>'Annex 5 LLFs_A'!Print_Area</vt:lpstr>
      <vt:lpstr>'Annex 5 LLFs_B'!Print_Area</vt:lpstr>
      <vt:lpstr>'Annex 5 LLFs_C'!Print_Area</vt:lpstr>
      <vt:lpstr>'Annex 5 LLFs_D'!Print_Area</vt:lpstr>
      <vt:lpstr>'Annex 5 LLFs_E'!Print_Area</vt:lpstr>
      <vt:lpstr>'Annex 5 LLFs_F'!Print_Area</vt:lpstr>
      <vt:lpstr>'Annex 5 LLFs_F (2)'!Print_Area</vt:lpstr>
      <vt:lpstr>'Annex 5 LLFs_G'!Print_Area</vt:lpstr>
      <vt:lpstr>'Annex 5 LLFs_J'!Print_Area</vt:lpstr>
      <vt:lpstr>'Annex 5 LLFs_K'!Print_Area</vt:lpstr>
      <vt:lpstr>'Annex 5 LLFs_L'!Print_Area</vt:lpstr>
      <vt:lpstr>'Annex 5 LLFs_M'!Print_Area</vt:lpstr>
      <vt:lpstr>'Annex 6 new or amended EHV'!Print_Area</vt:lpstr>
      <vt:lpstr>'Nodal prices_A'!Print_Area</vt:lpstr>
      <vt:lpstr>'Nodal prices_B'!Print_Area</vt:lpstr>
      <vt:lpstr>'Nodal prices_C'!Print_Area</vt:lpstr>
      <vt:lpstr>'Nodal prices_D'!Print_Area</vt:lpstr>
      <vt:lpstr>'Nodal prices_E'!Print_Area</vt:lpstr>
      <vt:lpstr>'Nodal prices_F'!Print_Area</vt:lpstr>
      <vt:lpstr>'Nodal prices_G'!Print_Area</vt:lpstr>
      <vt:lpstr>'Nodal prices_J'!Print_Area</vt:lpstr>
      <vt:lpstr>'Nodal prices_K'!Print_Area</vt:lpstr>
      <vt:lpstr>'Nodal prices_L'!Print_Area</vt:lpstr>
      <vt:lpstr>'Nodal prices_M'!Print_Area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charges_J'!Print_Titles</vt:lpstr>
      <vt:lpstr>'Annex 1 LV and HV charges_K'!Print_Titles</vt:lpstr>
      <vt:lpstr>'Annex 1 LV and HV charges_L'!Print_Titles</vt:lpstr>
      <vt:lpstr>'Annex 1 LV and HV charges_M'!Print_Titles</vt:lpstr>
      <vt:lpstr>'Annex 2 EHV charges'!Print_Titles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charges_J'!Print_Titles</vt:lpstr>
      <vt:lpstr>'Annex 4 LDNO charges_K'!Print_Titles</vt:lpstr>
      <vt:lpstr>'Annex 4 LDNO charges_L'!Print_Titles</vt:lpstr>
      <vt:lpstr>'Annex 4 LDNO charges_M'!Print_Titles</vt:lpstr>
      <vt:lpstr>'Annex 6 new or amended EHV'!Print_Titles</vt:lpstr>
      <vt:lpstr>'Nodal prices_A'!Print_Titles</vt:lpstr>
      <vt:lpstr>'Nodal prices_B'!Print_Titles</vt:lpstr>
      <vt:lpstr>'Nodal prices_C'!Print_Titles</vt:lpstr>
      <vt:lpstr>'Nodal prices_D'!Print_Titles</vt:lpstr>
      <vt:lpstr>'Nodal prices_E'!Print_Titles</vt:lpstr>
      <vt:lpstr>'Nodal prices_F'!Print_Titles</vt:lpstr>
      <vt:lpstr>'Nodal prices_G'!Print_Titles</vt:lpstr>
      <vt:lpstr>'Nodal prices_J'!Print_Titles</vt:lpstr>
      <vt:lpstr>'Nodal prices_K'!Print_Titles</vt:lpstr>
      <vt:lpstr>'Nodal prices_L'!Print_Titles</vt:lpstr>
      <vt:lpstr>'Nodal prices_M'!Print_Titles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EC00319</cp:lastModifiedBy>
  <cp:lastPrinted>2019-01-09T14:20:04Z</cp:lastPrinted>
  <dcterms:created xsi:type="dcterms:W3CDTF">2009-11-12T11:38:00Z</dcterms:created>
  <dcterms:modified xsi:type="dcterms:W3CDTF">2020-02-24T15:47:25Z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4200942-dd40-4530-96b6-ebe359e8009d_Enabled">
    <vt:lpwstr>True</vt:lpwstr>
  </property>
  <property fmtid="{D5CDD505-2E9C-101B-9397-08002B2CF9AE}" pid="3" name="MSIP_Label_a4200942-dd40-4530-96b6-ebe359e8009d_SiteId">
    <vt:lpwstr>953b0f83-1ce6-45c3-82c9-1d847e372339</vt:lpwstr>
  </property>
  <property fmtid="{D5CDD505-2E9C-101B-9397-08002B2CF9AE}" pid="4" name="MSIP_Label_a4200942-dd40-4530-96b6-ebe359e8009d_Owner">
    <vt:lpwstr>James.Jones2@sse.com</vt:lpwstr>
  </property>
  <property fmtid="{D5CDD505-2E9C-101B-9397-08002B2CF9AE}" pid="5" name="MSIP_Label_a4200942-dd40-4530-96b6-ebe359e8009d_SetDate">
    <vt:lpwstr>2020-01-24T11:34:52.6095780Z</vt:lpwstr>
  </property>
  <property fmtid="{D5CDD505-2E9C-101B-9397-08002B2CF9AE}" pid="6" name="MSIP_Label_a4200942-dd40-4530-96b6-ebe359e8009d_Name">
    <vt:lpwstr>Public</vt:lpwstr>
  </property>
  <property fmtid="{D5CDD505-2E9C-101B-9397-08002B2CF9AE}" pid="7" name="MSIP_Label_a4200942-dd40-4530-96b6-ebe359e8009d_Application">
    <vt:lpwstr>Microsoft Azure Information Protection</vt:lpwstr>
  </property>
  <property fmtid="{D5CDD505-2E9C-101B-9397-08002B2CF9AE}" pid="8" name="MSIP_Label_a4200942-dd40-4530-96b6-ebe359e8009d_Extended_MSFT_Method">
    <vt:lpwstr>Manual</vt:lpwstr>
  </property>
  <property fmtid="{D5CDD505-2E9C-101B-9397-08002B2CF9AE}" pid="9" name="Sensitivity">
    <vt:lpwstr>Public</vt:lpwstr>
  </property>
</Properties>
</file>