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5" windowWidth="24600" windowHeight="11445" tabRatio="781"/>
  </bookViews>
  <sheets>
    <sheet name="Instructions and Process" sheetId="2" r:id="rId1"/>
    <sheet name="Annex 1 - DUoS Charging Year 1" sheetId="13" r:id="rId2"/>
    <sheet name="Annex 1 - DUoS Charging Year 2" sheetId="14" r:id="rId3"/>
    <sheet name="CDCM DUoS Calculator" sheetId="8" r:id="rId4"/>
    <sheet name="CDCM Tariff Overview" sheetId="5" r:id="rId5"/>
  </sheets>
  <definedNames>
    <definedName name="_xlnm._FilterDatabase" localSheetId="4" hidden="1">'CDCM Tariff Overview'!$B$2:$O$29</definedName>
    <definedName name="_xlnm.Print_Area" localSheetId="4">'CDCM Tariff Overview'!$A$1:$O$39</definedName>
    <definedName name="_xlnm.Print_Titles" localSheetId="1">'Annex 1 - DUoS Charging Year 1'!$26:$26</definedName>
    <definedName name="_xlnm.Print_Titles" localSheetId="2">'Annex 1 - DUoS Charging Year 2'!$26:$26</definedName>
    <definedName name="_xlnm.Print_Titles" localSheetId="4">'CDCM Tariff Overview'!$B:$B,'CDCM Tariff Overview'!$2:$2</definedName>
  </definedNames>
  <calcPr calcId="145621"/>
</workbook>
</file>

<file path=xl/calcChain.xml><?xml version="1.0" encoding="utf-8"?>
<calcChain xmlns="http://schemas.openxmlformats.org/spreadsheetml/2006/main">
  <c r="L31" i="8" l="1"/>
  <c r="L8" i="8"/>
  <c r="B31" i="8"/>
  <c r="B8" i="8"/>
  <c r="B15" i="14" l="1"/>
  <c r="B15" i="13"/>
  <c r="AD37" i="8" l="1"/>
  <c r="AC37" i="8"/>
  <c r="AB37" i="8"/>
  <c r="AA37" i="8"/>
  <c r="Z37" i="8"/>
  <c r="Y37" i="8"/>
  <c r="X37" i="8"/>
  <c r="W37" i="8"/>
  <c r="V34" i="8"/>
  <c r="S34" i="8"/>
  <c r="S40" i="8" s="1"/>
  <c r="R34" i="8"/>
  <c r="R40" i="8" s="1"/>
  <c r="Q34" i="8"/>
  <c r="Q40" i="8" s="1"/>
  <c r="P34" i="8"/>
  <c r="P40" i="8" s="1"/>
  <c r="O34" i="8"/>
  <c r="O40" i="8" s="1"/>
  <c r="N34" i="8"/>
  <c r="N40" i="8" s="1"/>
  <c r="M34" i="8"/>
  <c r="M40" i="8" s="1"/>
  <c r="I34" i="8"/>
  <c r="I40" i="8" s="1"/>
  <c r="H34" i="8"/>
  <c r="H40" i="8" s="1"/>
  <c r="G34" i="8"/>
  <c r="F34" i="8"/>
  <c r="Z34" i="8" s="1"/>
  <c r="E34" i="8"/>
  <c r="Y34" i="8" s="1"/>
  <c r="D34" i="8"/>
  <c r="C34" i="8"/>
  <c r="AD14" i="8"/>
  <c r="AC14" i="8"/>
  <c r="AB14" i="8"/>
  <c r="AA14" i="8"/>
  <c r="Z14" i="8"/>
  <c r="Y14" i="8"/>
  <c r="X14" i="8"/>
  <c r="W14" i="8"/>
  <c r="V11" i="8"/>
  <c r="S11" i="8"/>
  <c r="S17" i="8" s="1"/>
  <c r="R11" i="8"/>
  <c r="R17" i="8" s="1"/>
  <c r="Q11" i="8"/>
  <c r="Q17" i="8" s="1"/>
  <c r="P11" i="8"/>
  <c r="P17" i="8" s="1"/>
  <c r="O11" i="8"/>
  <c r="O17" i="8" s="1"/>
  <c r="N11" i="8"/>
  <c r="N17" i="8" s="1"/>
  <c r="M11" i="8"/>
  <c r="M17" i="8" s="1"/>
  <c r="I11" i="8"/>
  <c r="I17" i="8" s="1"/>
  <c r="H11" i="8"/>
  <c r="H17" i="8" s="1"/>
  <c r="G11" i="8"/>
  <c r="G17" i="8" s="1"/>
  <c r="F11" i="8"/>
  <c r="E11" i="8"/>
  <c r="D11" i="8"/>
  <c r="C11" i="8"/>
  <c r="W34" i="8" l="1"/>
  <c r="Y11" i="8"/>
  <c r="X34" i="8"/>
  <c r="AA34" i="8"/>
  <c r="Z11" i="8"/>
  <c r="V31" i="8"/>
  <c r="V8" i="8"/>
  <c r="X11" i="8"/>
  <c r="W11" i="8"/>
  <c r="AB11" i="8"/>
  <c r="AA11" i="8"/>
  <c r="AC11" i="8"/>
  <c r="AB34" i="8"/>
  <c r="AC34" i="8"/>
  <c r="AC17" i="8"/>
  <c r="M43" i="8"/>
  <c r="N41" i="8" s="1"/>
  <c r="AC40" i="8"/>
  <c r="M20" i="8"/>
  <c r="N18" i="8" s="1"/>
  <c r="AA17" i="8"/>
  <c r="AB40" i="8"/>
  <c r="AB17" i="8"/>
  <c r="C40" i="8"/>
  <c r="D40" i="8"/>
  <c r="E40" i="8"/>
  <c r="F40" i="8"/>
  <c r="G40" i="8"/>
  <c r="C17" i="8"/>
  <c r="D17" i="8"/>
  <c r="F17" i="8"/>
  <c r="E17" i="8"/>
  <c r="R41" i="8" l="1"/>
  <c r="O41" i="8"/>
  <c r="S18" i="8"/>
  <c r="O18" i="8"/>
  <c r="Q41" i="8"/>
  <c r="S41" i="8"/>
  <c r="R18" i="8"/>
  <c r="P41" i="8"/>
  <c r="M41" i="8"/>
  <c r="M18" i="8"/>
  <c r="X17" i="8"/>
  <c r="P18" i="8"/>
  <c r="Y40" i="8"/>
  <c r="X40" i="8"/>
  <c r="Q18" i="8"/>
  <c r="Z17" i="8"/>
  <c r="C20" i="8"/>
  <c r="F18" i="8" s="1"/>
  <c r="W17" i="8"/>
  <c r="Z40" i="8"/>
  <c r="Y17" i="8"/>
  <c r="AA40" i="8"/>
  <c r="C43" i="8"/>
  <c r="W40" i="8"/>
  <c r="E18" i="8" l="1"/>
  <c r="W43" i="8"/>
  <c r="H41" i="8"/>
  <c r="I41" i="8"/>
  <c r="F41" i="8"/>
  <c r="C18" i="8"/>
  <c r="C41" i="8"/>
  <c r="G41" i="8"/>
  <c r="E41" i="8"/>
  <c r="W20" i="8"/>
  <c r="H18" i="8"/>
  <c r="I18" i="8"/>
  <c r="G18" i="8"/>
  <c r="D18" i="8"/>
  <c r="D41" i="8"/>
</calcChain>
</file>

<file path=xl/sharedStrings.xml><?xml version="1.0" encoding="utf-8"?>
<sst xmlns="http://schemas.openxmlformats.org/spreadsheetml/2006/main" count="623" uniqueCount="168">
  <si>
    <t>CDCM DUoS Calculator Instructions and Process</t>
  </si>
  <si>
    <t>Calculator Step Process</t>
  </si>
  <si>
    <t>Details of the CDCM tariffs</t>
  </si>
  <si>
    <t>Tariff name</t>
  </si>
  <si>
    <t>PC</t>
  </si>
  <si>
    <t>Domestic Unrestricted</t>
  </si>
  <si>
    <t>Domestic Two Rate</t>
  </si>
  <si>
    <t>Domestic Off Peak (related MPAN)</t>
  </si>
  <si>
    <t>Small Non Domestic Unrestricted</t>
  </si>
  <si>
    <t>Small Non Domestic Two Rate</t>
  </si>
  <si>
    <t>Small Non Domestic Off Peak (related MPAN)</t>
  </si>
  <si>
    <t>LV Medium Non-Domestic</t>
  </si>
  <si>
    <t>LV Sub Medium Non-Domestic</t>
  </si>
  <si>
    <t>HV Medium Non-Domestic</t>
  </si>
  <si>
    <t>LV Network Domestic</t>
  </si>
  <si>
    <t>LV Network Non-Domestic Non-CT</t>
  </si>
  <si>
    <t>LV HH Metered</t>
  </si>
  <si>
    <t>LV Sub HH Metered</t>
  </si>
  <si>
    <t>HV HH Metered</t>
  </si>
  <si>
    <t>NHH UMS category A</t>
  </si>
  <si>
    <t>NHH UMS category B</t>
  </si>
  <si>
    <t>NHH UMS category C</t>
  </si>
  <si>
    <t>NHH UMS category D</t>
  </si>
  <si>
    <t>LV UMS (Pseudo HH Metered)</t>
  </si>
  <si>
    <t>LV Generation NHH or Aggregate HH</t>
  </si>
  <si>
    <t>LV Sub Generation NHH</t>
  </si>
  <si>
    <t>LV Generation Intermittent</t>
  </si>
  <si>
    <t>LV Generation Non-Intermittent</t>
  </si>
  <si>
    <t>LV Sub Generation Intermittent</t>
  </si>
  <si>
    <t>LV Sub Generation Non-Intermittent</t>
  </si>
  <si>
    <t>HV Generation Intermittent</t>
  </si>
  <si>
    <t>HV Generation Non-Intermittent</t>
  </si>
  <si>
    <t>5-8</t>
  </si>
  <si>
    <t>8&amp;0</t>
  </si>
  <si>
    <t>Billing Approach</t>
  </si>
  <si>
    <t>Domestic customers with unrestricted supply</t>
  </si>
  <si>
    <t>Domestic customers with restricted load</t>
  </si>
  <si>
    <t>Non-domestic maximum demand customers with a Load Factor over 40% or non half-hourly metered generation customers</t>
  </si>
  <si>
    <t>Non-domestic customers with unrestricted supply</t>
  </si>
  <si>
    <t>Non-domestic customers with restricted load</t>
  </si>
  <si>
    <t>5 - Non-domestic maximum demand customers with a Load Factor of less than 20%
6 - Non-domestic maximum demand customers with a Load Factor between 20% and 30%
7 - Non-domestic maximum demand customers with a Load Factor between 30% and 40%
8 - Non-domestic maximum demand customers with a Load Factor over 40% or non half-hourly metered generation customers</t>
  </si>
  <si>
    <t>Supercustomer (NHH)</t>
  </si>
  <si>
    <t>Site Specific (HH)</t>
  </si>
  <si>
    <t>Supercustomer (Aggregate HH)</t>
  </si>
  <si>
    <t>Supercustomer (NHH and Aggregate HH)</t>
  </si>
  <si>
    <t>MC</t>
  </si>
  <si>
    <t>Half-hourly metered demand customers</t>
  </si>
  <si>
    <t>Half-hourly metered generation customers</t>
  </si>
  <si>
    <t>D</t>
  </si>
  <si>
    <t>B</t>
  </si>
  <si>
    <t>A</t>
  </si>
  <si>
    <t>C / E</t>
  </si>
  <si>
    <t>Non-half-hourly metering equipment</t>
  </si>
  <si>
    <t>Non-half-hourly unmetered supplies</t>
  </si>
  <si>
    <t>Half-hourly metering equipment at below 100kW premises with current transformer or whole current, and at domestic premises</t>
  </si>
  <si>
    <t>Half-hourly metering equipment at below 100kW premises with whole current and not at domestic premises</t>
  </si>
  <si>
    <t>Profile Class (PC) Description</t>
  </si>
  <si>
    <t>Measurement Class (MC) Description</t>
  </si>
  <si>
    <t>F*</t>
  </si>
  <si>
    <t>G*</t>
  </si>
  <si>
    <t>Half-hourly unmetered supplies</t>
  </si>
  <si>
    <t>Two years of CDCM DUoS charges can be modelled within this calculator at the same time, for example 2016/17 and 2017/18</t>
  </si>
  <si>
    <t>Instructions and step process
for the CDCM DUoS Calculator</t>
  </si>
  <si>
    <t>Time Bands for Half Hourly Metered Properties</t>
  </si>
  <si>
    <t>Time Bands for Half Hourly Unmetered Properties</t>
  </si>
  <si>
    <t>Time periods</t>
  </si>
  <si>
    <t>Red Time Band</t>
  </si>
  <si>
    <t>Amber Time Band</t>
  </si>
  <si>
    <t>Green Time Band</t>
  </si>
  <si>
    <t>Black Time Band</t>
  </si>
  <si>
    <t>Yellow Time Band</t>
  </si>
  <si>
    <t>Notes</t>
  </si>
  <si>
    <t>All the above times are in UK Clock time</t>
  </si>
  <si>
    <t>Open LLFCs</t>
  </si>
  <si>
    <t>PCs</t>
  </si>
  <si>
    <t>Unit charge 1 (NHH)
or red/black charge (HH)
p/kWh</t>
  </si>
  <si>
    <t>Unit charge 2 (NHH)
or amber/yellow charge (HH)
p/kWh</t>
  </si>
  <si>
    <t>Green charge(HH)
p/kWh</t>
  </si>
  <si>
    <t>Fixed charge p/MPAN/day</t>
  </si>
  <si>
    <t>Capacity charge p/kVA/day</t>
  </si>
  <si>
    <t>Reactive power charge
p/kVArh</t>
  </si>
  <si>
    <t>Exceeded capacity charge
p/kVA/day</t>
  </si>
  <si>
    <t>Closed LLFCs</t>
  </si>
  <si>
    <t>C</t>
  </si>
  <si>
    <t>E</t>
  </si>
  <si>
    <t>For more information on the CDCM Tariffs, please view the 'CDCM Tariff Overview' tab</t>
  </si>
  <si>
    <t>Tariff</t>
  </si>
  <si>
    <t>LLFC</t>
  </si>
  <si>
    <t>The Profile Class is a categorisation applied to NHH MPANs and used in Settlement to group customers with similar consumption patterns to enable the calculation of consumption patterns</t>
  </si>
  <si>
    <t>Notes on table</t>
  </si>
  <si>
    <t>Copy and paste the time bands from the SCOT* (cells A6:K9) into the table below (cells B14:L17)</t>
  </si>
  <si>
    <t>Copy and paste the LLFCs, PCs and Tariff Rates from the SCOT* (cells B14:K40) into the table below (cells C24:L50)</t>
  </si>
  <si>
    <t>*</t>
  </si>
  <si>
    <t>Calculator Step Process 1 and 2</t>
  </si>
  <si>
    <t>Unit charge 2 (NHH)
or amber/yellow charge (HH) p/kWh</t>
  </si>
  <si>
    <t>Unit charge 1 (NHH)
or red/black charge (HH) p/kWh</t>
  </si>
  <si>
    <t>Tariff Rates Applicable to CDCM Tariff</t>
  </si>
  <si>
    <t>ü</t>
  </si>
  <si>
    <t>Import / Export</t>
  </si>
  <si>
    <t>Import</t>
  </si>
  <si>
    <t>Export</t>
  </si>
  <si>
    <t>The fixed charge accounts for operating costs and will apply on a p/MPAN/day basis.</t>
  </si>
  <si>
    <t>The reactive power charge is applicable in instances of high reactive power (where the power factor is worse than 0.95) and will apply on a p/kVArh basis.</t>
  </si>
  <si>
    <t>The capacity charge will apply to the Maximum Import Capacity in your Connection Agreement on a p/kVA/day basis.</t>
  </si>
  <si>
    <t>Calculator Step Process 3</t>
  </si>
  <si>
    <t>Tariff Name</t>
  </si>
  <si>
    <t>Enter Customer Consumption Details</t>
  </si>
  <si>
    <t>Excess reactive units
(kVArh)</t>
  </si>
  <si>
    <t>Number of days connected
eg 365</t>
  </si>
  <si>
    <t>Consumption
(kWh) during this time period</t>
  </si>
  <si>
    <t>Unit charge 1 (NHH) or red/black charge (HH)
p/kWh</t>
  </si>
  <si>
    <t>Unit charge 2 (NHH) or amber / yellow charge (HH)
p/kWh</t>
  </si>
  <si>
    <t>Maximum Import Capacity (MIC)
(kVA)</t>
  </si>
  <si>
    <t>Estimated Annual Tariff Charges (£)</t>
  </si>
  <si>
    <t>Average exceeded capacity in these months (kVA)</t>
  </si>
  <si>
    <t>Number of months the MIC has been exceeded eg 12</t>
  </si>
  <si>
    <t>Maximum Export Capacity (MEC)
(kVA)</t>
  </si>
  <si>
    <t>Number of months the MEC has been exceeded eg 12</t>
  </si>
  <si>
    <t>The calculator estimates the total DUoS charge in cell (M20) for Import Tariffs and cell (M44) and a breakdown in cells (M17:T18) for Import Tariffs and cells (M41:T42) for Export Tariffs</t>
  </si>
  <si>
    <t>The calculator estimates the total DUoS charge in cell (C20) for Import Tariffs and cell (C44) and a breakdown in cells (C17:J18) for Import Tariffs and cells (C41:J42) for Export Tariffs</t>
  </si>
  <si>
    <t>DUoS charges can be compared to a different year in columns (V:AD)</t>
  </si>
  <si>
    <t>Comparison of Tariffs</t>
  </si>
  <si>
    <t>Comparison of Estimated Annual DUoS Charge (£)</t>
  </si>
  <si>
    <t>Total Estimated Annual Import DUoS Charge (£)</t>
  </si>
  <si>
    <t>Maximum Import Capacity (MEC)
(kVA)</t>
  </si>
  <si>
    <t>Select the Tariff Name from the drop down box(es) below in cell (B9) for Import Tariffs and cell (B34) for Export Tariffs for estimating DUoS  from 'Annex 1 - DUoS Charging Year 1'</t>
  </si>
  <si>
    <t>Input customer details in the tables below in cells (C14:J14) for Import Tariffs and cells (C38:J38) for Export Tariffs for estimating DUoS from 'Annex 1 - DUoS Charging Year 1'</t>
  </si>
  <si>
    <t>Select the Tariff Name from the drop down box(es) below in cell (L9) for Import Tariffs and cell (L34) for Export Tariffs for estimating DUoS from 'Annex 1 - DUoS Charging Year 2'</t>
  </si>
  <si>
    <t>Input customer details in the tables below in cells (M14:T14) for Import Tariffs and cells (M38:T38) for Export Tariffs for estimating DUoS tariffs from 'Annex 1 - DUoS Charging Year 2'</t>
  </si>
  <si>
    <t>Unit charge 1 (NHH)
or red/black charge (HH)
£</t>
  </si>
  <si>
    <t>Unit charge 2 (NHH)
or amber/yellow charge (HH)
£</t>
  </si>
  <si>
    <t>Green charge(HH) 
£</t>
  </si>
  <si>
    <t>Fixed charge
£</t>
  </si>
  <si>
    <t>Capacity charge
£</t>
  </si>
  <si>
    <t>Reactive power charge
£</t>
  </si>
  <si>
    <t>Exceeded capacity charge
£*</t>
  </si>
  <si>
    <t>Total Estimated Annual Export DUoS Charge / Credit (£)</t>
  </si>
  <si>
    <t>Comparison of Estimated Annual DUoS Charge / Credit (£)</t>
  </si>
  <si>
    <t>This calculator has been prepared by Scottish and Southern Electricity Networks to assist with estimating the Distribution Use of System (DUoS) charge applied to Low Voltage (LV) and High Voltage (HV) Designated Properties connected to our networks. The charges for LV and HV Designated Properties are calculated using the Common Distribution Charging Methodology (CDCM). Our CDCM DUoS charges are published within Annex 1 of our Licence Condition (LC) 14 Use of System Charging Statement and can be downloaded from our website. These charges are also listed in a spreadsheet (named Schedule of Charges and Other tables or SCOT) which is published with the LC14 statement and can also be downloaded from our webite. For the purposes of using the CDCM DUoS Calculator, the user should download the SCOT spreadsheet to copy and paste the published DUoS charges to avoid manual input errors.</t>
  </si>
  <si>
    <t>Copy and paste from Annex 1 within our Schedule of Charges and Other tables (SCOT)</t>
  </si>
  <si>
    <t>Estimates DUoS charge based on tariffs copied into the Annex 1 tab(s) and customer input</t>
  </si>
  <si>
    <t>Percentage breakdown of estimated DUoS Charge</t>
  </si>
  <si>
    <t>Spreadsheet Tabs and LC14 Link</t>
  </si>
  <si>
    <t>Copy and paste the CDCM time bands and DUoS charges from Annex 1 into the "Annex 1 - DUoS Charging Year 1"</t>
  </si>
  <si>
    <t>Click on the SCOT spreadsheet tab titled 'Annex 1 LV and HV Charges' for the CDCM DUoS charges</t>
  </si>
  <si>
    <t>We endeavour to maintain consistency in the structure of the SCOT spreadsheet, however please ensure that the correct cells are being copied over</t>
  </si>
  <si>
    <t>Input Charging Year Effective From Date</t>
  </si>
  <si>
    <t>Input Charging Year Effective To Date</t>
  </si>
  <si>
    <t>0 - Half-hourly metered generation customers
8 - Non-domestic maximum demand customers with a Load Factor over 40% or non half-hourly metered generation customers</t>
  </si>
  <si>
    <t>C - Half-hourly metering equipment at or above 100kW
E - Half-hourly metering equipment below 100kW premises with current transformer</t>
  </si>
  <si>
    <t>Notes on Tariff Rates</t>
  </si>
  <si>
    <t>*MC F and G are effective from 5th November 2015</t>
  </si>
  <si>
    <r>
      <t xml:space="preserve">Unit rates will apply to any import or export unit during the applicable time period on a p/kWh basis. 
</t>
    </r>
    <r>
      <rPr>
        <i/>
        <u/>
        <sz val="11"/>
        <color rgb="FF94969A"/>
        <rFont val="Calibri"/>
        <family val="2"/>
        <scheme val="minor"/>
      </rPr>
      <t>Supercustomer billing</t>
    </r>
    <r>
      <rPr>
        <i/>
        <sz val="11"/>
        <color rgb="FF94969A"/>
        <rFont val="Calibri"/>
        <family val="2"/>
        <scheme val="minor"/>
      </rPr>
      <t xml:space="preserve">
Where the metering system is MC A or B, the applicable time period is specified by the Standard Settlement Configuration (SSC).
Where the metering system is MC F or G, the applicable time period is set out in the table 'Time Bands for Half Hourly Metered Properties' in Annex 1.
</t>
    </r>
    <r>
      <rPr>
        <i/>
        <u/>
        <sz val="11"/>
        <color rgb="FF94969A"/>
        <rFont val="Calibri"/>
        <family val="2"/>
        <scheme val="minor"/>
      </rPr>
      <t>Site specific billing</t>
    </r>
    <r>
      <rPr>
        <i/>
        <sz val="11"/>
        <color rgb="FF94969A"/>
        <rFont val="Calibri"/>
        <family val="2"/>
        <scheme val="minor"/>
      </rPr>
      <t xml:space="preserve">
Where the metering system is MC C or E, the applicable time period is set out in the table 'Time Bands for Half Hourly Metered Properties' in Annex 1.
Where the metering system is MC D, the applicable time period is set out in the table 'Time Bands for Half Hourly Unmetered Properties' in Annex 1.</t>
    </r>
  </si>
  <si>
    <r>
      <t xml:space="preserve">Unit rates will apply to any import or export unit during the applicable time period on a p/kWh basis. 
</t>
    </r>
    <r>
      <rPr>
        <i/>
        <u/>
        <sz val="11"/>
        <color rgb="FF94969A"/>
        <rFont val="Calibri"/>
        <family val="2"/>
        <scheme val="minor"/>
      </rPr>
      <t>Supercustomer billing</t>
    </r>
    <r>
      <rPr>
        <i/>
        <sz val="11"/>
        <color rgb="FF94969A"/>
        <rFont val="Calibri"/>
        <family val="2"/>
        <scheme val="minor"/>
      </rPr>
      <t xml:space="preserve">
Where the metering system is MC F or G, the applicable time period is set out in the table 'Time Bands for Half Hourly Metered Properties' in Annex 1.
</t>
    </r>
    <r>
      <rPr>
        <i/>
        <u/>
        <sz val="11"/>
        <color rgb="FF94969A"/>
        <rFont val="Calibri"/>
        <family val="2"/>
        <scheme val="minor"/>
      </rPr>
      <t>Site specific billing</t>
    </r>
    <r>
      <rPr>
        <i/>
        <sz val="11"/>
        <color rgb="FF94969A"/>
        <rFont val="Calibri"/>
        <family val="2"/>
        <scheme val="minor"/>
      </rPr>
      <t xml:space="preserve">
Where the metering system is MC C or E, the applicable time period is set out in the table 'Time Bands for Half Hourly Metered Properties' in Annex 1.
Where the metering system is MC D, the applicable time period is set out in the table 'Time Bands for Half Hourly Unmetered Properties' in Annex 1.</t>
    </r>
  </si>
  <si>
    <t>Green charge (HH)
p/kWh</t>
  </si>
  <si>
    <t>Capacity charge
p/kVA/day</t>
  </si>
  <si>
    <t>Fixed charge
p/MPAN/day</t>
  </si>
  <si>
    <t>The Line Loss Factor Class is an identifier assigned to an SVA (Supplier Volume Allocation) metering system which is used to assign the Line Loss Factors and Distribution Use of System (DUoS) charges
Open LLFCs can be applied to all SVA metering systems
Closed LLFCs are assigned to customers on preserved tariffs</t>
  </si>
  <si>
    <t>DD/MM/YYYY</t>
  </si>
  <si>
    <t>Select Distribution Network Operator</t>
  </si>
  <si>
    <t>Select the Distribution Network Operator and update the Charging Year information in the table below (cells C9:C11)</t>
  </si>
  <si>
    <t>Where a customer takes additional unathorised capacity over and above the Maximum Import Capacity the excess will be classed as exceeded capacity. The exceeded capacity charge will apply to the exceeded portion of the capacity for the duration of the month in which the customer has imported over their Maximum Import Capacity without authorisation on a p/kVA/day basis.</t>
  </si>
  <si>
    <t>A second DUoS charging year can be modelled in "Annex 1 - DUoS Charging Year 2"</t>
  </si>
  <si>
    <t>Visit the Scottish and Southern Energy Networks website and download the SCOT from the DUoS charging year that you wish to estimate DUoS charges from</t>
  </si>
  <si>
    <t>Link to the Scottish and Southern Electricity Networks charging statements</t>
  </si>
  <si>
    <t>Visit the Scottish and Southern Electricity Networks website, click on Library in the top ribbon and select 'Charging Statements',
select 'Central southern England' for Southern Electric Power Distribution plc or 'North of Scotland' for Scottish Hydro Electric Power Distribution plc and open the Schedule of Charges and Other tables for the applicable charging year(s) to estimate DUoS charges</t>
  </si>
  <si>
    <t>Click on the "CDCM DUoS Calculator" tab, select the tariff to be modelled and input applicable customer information to calculate estimated DUoS charges</t>
  </si>
  <si>
    <t>Customer information (eg consumption) can be adjusted to estimate the impact of this on the estimated DUoS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</si>
</sst>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 ;[Red]\-0.00\ "/>
    <numFmt numFmtId="165" formatCode="0.000"/>
    <numFmt numFmtId="166" formatCode="0.000_ ;[Red]\-0.000\ "/>
    <numFmt numFmtId="167" formatCode="#"/>
    <numFmt numFmtId="168" formatCode="0.000_ ;[White]\-0.000\ "/>
    <numFmt numFmtId="169" formatCode="0.00;[Red]\-0.00;?;"/>
    <numFmt numFmtId="170" formatCode="#,##0.00_ ;[Red]\-#,##0.00\ "/>
  </numFmts>
  <fonts count="41" x14ac:knownFonts="1">
    <font>
      <sz val="11"/>
      <color theme="1"/>
      <name val="Arial"/>
      <family val="2"/>
    </font>
    <font>
      <i/>
      <sz val="11"/>
      <color rgb="FF7F7F7F"/>
      <name val="Arial"/>
      <family val="2"/>
    </font>
    <font>
      <sz val="11"/>
      <color theme="1"/>
      <name val="Calibri"/>
      <family val="2"/>
      <scheme val="minor"/>
    </font>
    <font>
      <b/>
      <sz val="11"/>
      <color theme="1"/>
      <name val="Calibri"/>
      <family val="2"/>
      <scheme val="minor"/>
    </font>
    <font>
      <i/>
      <sz val="11"/>
      <color rgb="FF7F7F7F"/>
      <name val="Calibri"/>
      <family val="2"/>
      <scheme val="minor"/>
    </font>
    <font>
      <b/>
      <sz val="11"/>
      <color rgb="FF3F3F3F"/>
      <name val="Arial"/>
      <family val="2"/>
    </font>
    <font>
      <sz val="12"/>
      <color rgb="FF94969A"/>
      <name val="Calibri"/>
      <family val="2"/>
      <scheme val="minor"/>
    </font>
    <font>
      <i/>
      <sz val="11"/>
      <color rgb="FF94969A"/>
      <name val="Calibri"/>
      <family val="2"/>
      <scheme val="minor"/>
    </font>
    <font>
      <b/>
      <u/>
      <sz val="15"/>
      <color rgb="FF004687"/>
      <name val="Calibri"/>
      <family val="2"/>
      <scheme val="minor"/>
    </font>
    <font>
      <sz val="11"/>
      <color rgb="FF004687"/>
      <name val="Calibri"/>
      <family val="2"/>
      <scheme val="minor"/>
    </font>
    <font>
      <sz val="11"/>
      <color rgb="FF002961"/>
      <name val="Calibri"/>
      <family val="2"/>
      <scheme val="minor"/>
    </font>
    <font>
      <b/>
      <sz val="14"/>
      <color rgb="FF7DC242"/>
      <name val="Calibri"/>
      <family val="2"/>
      <scheme val="minor"/>
    </font>
    <font>
      <i/>
      <sz val="9"/>
      <color rgb="FF94969A"/>
      <name val="Calibri"/>
      <family val="2"/>
      <scheme val="minor"/>
    </font>
    <font>
      <sz val="10"/>
      <color rgb="FF004687"/>
      <name val="Calibri"/>
      <family val="2"/>
      <scheme val="minor"/>
    </font>
    <font>
      <b/>
      <sz val="11"/>
      <color theme="3"/>
      <name val="Arial"/>
      <family val="2"/>
    </font>
    <font>
      <b/>
      <sz val="11"/>
      <color theme="0"/>
      <name val="Arial"/>
      <family val="2"/>
    </font>
    <font>
      <u/>
      <sz val="10"/>
      <color theme="10"/>
      <name val="Arial"/>
      <family val="2"/>
    </font>
    <font>
      <b/>
      <sz val="14"/>
      <color theme="3"/>
      <name val="Arial"/>
      <family val="2"/>
    </font>
    <font>
      <b/>
      <sz val="10"/>
      <name val="Arial"/>
      <family val="2"/>
    </font>
    <font>
      <b/>
      <sz val="10"/>
      <color theme="0"/>
      <name val="Arial"/>
      <family val="2"/>
    </font>
    <font>
      <b/>
      <sz val="11"/>
      <name val="Arial"/>
      <family val="2"/>
    </font>
    <font>
      <sz val="10"/>
      <name val="Arial"/>
      <family val="2"/>
    </font>
    <font>
      <b/>
      <u/>
      <sz val="14"/>
      <color rgb="FF7DC242"/>
      <name val="Calibri"/>
      <family val="2"/>
      <scheme val="minor"/>
    </font>
    <font>
      <sz val="11"/>
      <color rgb="FF3F3F76"/>
      <name val="Arial"/>
      <family val="2"/>
    </font>
    <font>
      <u/>
      <sz val="10"/>
      <color theme="10"/>
      <name val="Calibri"/>
      <family val="2"/>
      <scheme val="minor"/>
    </font>
    <font>
      <b/>
      <sz val="12"/>
      <color rgb="FF7DC242"/>
      <name val="Calibri"/>
      <family val="2"/>
      <scheme val="minor"/>
    </font>
    <font>
      <b/>
      <sz val="12"/>
      <color rgb="FFE3E3E5"/>
      <name val="Calibri"/>
      <family val="2"/>
      <scheme val="minor"/>
    </font>
    <font>
      <b/>
      <sz val="12"/>
      <color rgb="FF004687"/>
      <name val="Calibri"/>
      <family val="2"/>
      <scheme val="minor"/>
    </font>
    <font>
      <sz val="11"/>
      <color rgb="FF94969A"/>
      <name val="Calibri"/>
      <family val="2"/>
      <scheme val="minor"/>
    </font>
    <font>
      <b/>
      <sz val="11"/>
      <color rgb="FF7DC242"/>
      <name val="Calibri"/>
      <family val="2"/>
      <scheme val="minor"/>
    </font>
    <font>
      <u/>
      <sz val="11"/>
      <color theme="10"/>
      <name val="Calibri"/>
      <family val="2"/>
      <scheme val="minor"/>
    </font>
    <font>
      <i/>
      <sz val="12"/>
      <color rgb="FF94969A"/>
      <name val="Calibri"/>
      <family val="2"/>
      <scheme val="minor"/>
    </font>
    <font>
      <b/>
      <sz val="14"/>
      <color rgb="FF004687"/>
      <name val="Wingdings"/>
      <charset val="2"/>
    </font>
    <font>
      <sz val="14"/>
      <color theme="1"/>
      <name val="Arial"/>
      <family val="2"/>
    </font>
    <font>
      <b/>
      <sz val="12"/>
      <color theme="0"/>
      <name val="Calibri"/>
      <family val="2"/>
      <scheme val="minor"/>
    </font>
    <font>
      <b/>
      <sz val="11"/>
      <color theme="0"/>
      <name val="Calibri"/>
      <family val="2"/>
      <scheme val="minor"/>
    </font>
    <font>
      <b/>
      <sz val="14"/>
      <color theme="0"/>
      <name val="Calibri"/>
      <family val="2"/>
      <scheme val="minor"/>
    </font>
    <font>
      <i/>
      <u/>
      <sz val="11"/>
      <color rgb="FF94969A"/>
      <name val="Calibri"/>
      <family val="2"/>
      <scheme val="minor"/>
    </font>
    <font>
      <sz val="11"/>
      <color theme="1"/>
      <name val="Arial"/>
      <family val="2"/>
    </font>
    <font>
      <b/>
      <sz val="11"/>
      <color rgb="FF004687"/>
      <name val="Calibri"/>
      <family val="2"/>
      <scheme val="minor"/>
    </font>
    <font>
      <b/>
      <sz val="14"/>
      <color rgb="FF004687"/>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E3E3E5"/>
        <bgColor indexed="64"/>
      </patternFill>
    </fill>
    <fill>
      <patternFill patternType="solid">
        <fgColor theme="4" tint="0.59999389629810485"/>
        <bgColor indexed="65"/>
      </patternFill>
    </fill>
    <fill>
      <patternFill patternType="solid">
        <fgColor indexed="9"/>
        <bgColor indexed="64"/>
      </patternFill>
    </fill>
    <fill>
      <patternFill patternType="solid">
        <fgColor indexed="47"/>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22"/>
        <bgColor indexed="55"/>
      </patternFill>
    </fill>
    <fill>
      <patternFill patternType="solid">
        <fgColor indexed="43"/>
        <bgColor indexed="64"/>
      </patternFill>
    </fill>
    <fill>
      <patternFill patternType="solid">
        <fgColor rgb="FFFFCC99"/>
      </patternFill>
    </fill>
    <fill>
      <patternFill patternType="solid">
        <fgColor rgb="FF004687"/>
        <bgColor indexed="64"/>
      </patternFill>
    </fill>
    <fill>
      <patternFill patternType="solid">
        <fgColor rgb="FF94969A"/>
        <bgColor indexed="64"/>
      </patternFill>
    </fill>
    <fill>
      <patternFill patternType="solid">
        <fgColor rgb="FF7DC242"/>
        <bgColor indexed="64"/>
      </patternFill>
    </fill>
  </fills>
  <borders count="4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rgb="FF3F3F3F"/>
      </bottom>
      <diagonal/>
    </border>
    <border>
      <left style="thin">
        <color indexed="64"/>
      </left>
      <right style="thin">
        <color indexed="64"/>
      </right>
      <top style="hair">
        <color rgb="FF3F3F3F"/>
      </top>
      <bottom style="hair">
        <color rgb="FF3F3F3F"/>
      </bottom>
      <diagonal/>
    </border>
    <border>
      <left style="thin">
        <color indexed="64"/>
      </left>
      <right style="thin">
        <color indexed="64"/>
      </right>
      <top style="hair">
        <color rgb="FF3F3F3F"/>
      </top>
      <bottom style="thin">
        <color indexed="64"/>
      </bottom>
      <diagonal/>
    </border>
    <border>
      <left style="thin">
        <color indexed="64"/>
      </left>
      <right style="hair">
        <color rgb="FF3F3F3F"/>
      </right>
      <top style="thin">
        <color indexed="64"/>
      </top>
      <bottom style="hair">
        <color rgb="FF3F3F3F"/>
      </bottom>
      <diagonal/>
    </border>
    <border>
      <left style="hair">
        <color rgb="FF3F3F3F"/>
      </left>
      <right style="thin">
        <color indexed="64"/>
      </right>
      <top style="thin">
        <color indexed="64"/>
      </top>
      <bottom style="hair">
        <color rgb="FF3F3F3F"/>
      </bottom>
      <diagonal/>
    </border>
    <border>
      <left style="thin">
        <color indexed="64"/>
      </left>
      <right style="hair">
        <color rgb="FF3F3F3F"/>
      </right>
      <top/>
      <bottom style="hair">
        <color rgb="FF3F3F3F"/>
      </bottom>
      <diagonal/>
    </border>
    <border>
      <left style="hair">
        <color rgb="FF3F3F3F"/>
      </left>
      <right style="thin">
        <color indexed="64"/>
      </right>
      <top style="hair">
        <color rgb="FF3F3F3F"/>
      </top>
      <bottom style="hair">
        <color rgb="FF3F3F3F"/>
      </bottom>
      <diagonal/>
    </border>
    <border>
      <left style="thin">
        <color indexed="64"/>
      </left>
      <right style="hair">
        <color rgb="FF3F3F3F"/>
      </right>
      <top/>
      <bottom style="thin">
        <color indexed="64"/>
      </bottom>
      <diagonal/>
    </border>
    <border>
      <left style="hair">
        <color rgb="FF3F3F3F"/>
      </left>
      <right style="thin">
        <color indexed="64"/>
      </right>
      <top style="hair">
        <color rgb="FF3F3F3F"/>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dashDotDot">
        <color indexed="64"/>
      </left>
      <right style="dashDotDot">
        <color indexed="64"/>
      </right>
      <top style="thin">
        <color indexed="64"/>
      </top>
      <bottom style="dashDotDot">
        <color indexed="64"/>
      </bottom>
      <diagonal/>
    </border>
    <border>
      <left style="dashDotDot">
        <color indexed="64"/>
      </left>
      <right/>
      <top style="thin">
        <color indexed="64"/>
      </top>
      <bottom style="dashDotDot">
        <color indexed="64"/>
      </bottom>
      <diagonal/>
    </border>
    <border>
      <left/>
      <right style="dashDotDot">
        <color indexed="64"/>
      </right>
      <top style="thin">
        <color indexed="64"/>
      </top>
      <bottom style="dashDotDot">
        <color indexed="64"/>
      </bottom>
      <diagonal/>
    </border>
    <border>
      <left/>
      <right style="dashDotDot">
        <color indexed="64"/>
      </right>
      <top style="dashDotDot">
        <color indexed="64"/>
      </top>
      <bottom style="dashDotDot">
        <color indexed="64"/>
      </bottom>
      <diagonal/>
    </border>
    <border>
      <left style="thin">
        <color rgb="FF7F7F7F"/>
      </left>
      <right/>
      <top style="thin">
        <color rgb="FF7F7F7F"/>
      </top>
      <bottom style="thin">
        <color rgb="FF7F7F7F"/>
      </bottom>
      <diagonal/>
    </border>
  </borders>
  <cellStyleXfs count="7">
    <xf numFmtId="0" fontId="0" fillId="0" borderId="0"/>
    <xf numFmtId="0" fontId="1" fillId="0" borderId="0" applyNumberFormat="0" applyFill="0" applyBorder="0" applyAlignment="0" applyProtection="0"/>
    <xf numFmtId="0" fontId="5" fillId="3" borderId="1" applyNumberFormat="0" applyAlignment="0" applyProtection="0"/>
    <xf numFmtId="0" fontId="14" fillId="0" borderId="0" applyNumberFormat="0" applyFill="0" applyBorder="0" applyAlignment="0" applyProtection="0"/>
    <xf numFmtId="0" fontId="16" fillId="0" borderId="0" applyNumberFormat="0" applyFill="0" applyBorder="0" applyAlignment="0" applyProtection="0">
      <alignment vertical="top"/>
      <protection locked="0"/>
    </xf>
    <xf numFmtId="0" fontId="23" fillId="18" borderId="19" applyNumberFormat="0" applyAlignment="0" applyProtection="0"/>
    <xf numFmtId="9" fontId="38" fillId="0" borderId="0" applyFont="0" applyFill="0" applyBorder="0" applyAlignment="0" applyProtection="0"/>
  </cellStyleXfs>
  <cellXfs count="174">
    <xf numFmtId="0" fontId="0" fillId="0" borderId="0" xfId="0"/>
    <xf numFmtId="0" fontId="0" fillId="2" borderId="0" xfId="0" applyFill="1"/>
    <xf numFmtId="0" fontId="2" fillId="2" borderId="0" xfId="0" applyFont="1" applyFill="1"/>
    <xf numFmtId="0" fontId="2" fillId="2" borderId="0" xfId="0" applyFont="1" applyFill="1" applyBorder="1"/>
    <xf numFmtId="0" fontId="3" fillId="2" borderId="0"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1" applyFont="1" applyFill="1" applyBorder="1" applyAlignment="1">
      <alignment horizontal="left" vertical="top" wrapText="1"/>
    </xf>
    <xf numFmtId="0" fontId="7" fillId="2" borderId="0" xfId="1" applyFont="1" applyFill="1" applyBorder="1" applyAlignment="1">
      <alignment horizontal="left" vertical="top" wrapText="1"/>
    </xf>
    <xf numFmtId="0" fontId="12" fillId="2" borderId="7" xfId="1" applyFont="1" applyFill="1" applyBorder="1" applyAlignment="1">
      <alignment horizontal="left" vertical="center"/>
    </xf>
    <xf numFmtId="0" fontId="12" fillId="2" borderId="9" xfId="1" applyFont="1" applyFill="1" applyBorder="1" applyAlignment="1">
      <alignment horizontal="left" vertical="center"/>
    </xf>
    <xf numFmtId="0" fontId="12" fillId="2" borderId="9" xfId="1" applyFont="1" applyFill="1" applyBorder="1" applyAlignment="1">
      <alignment horizontal="left" vertical="center" wrapText="1"/>
    </xf>
    <xf numFmtId="0" fontId="12" fillId="2" borderId="11" xfId="1" applyFont="1" applyFill="1" applyBorder="1" applyAlignment="1">
      <alignment horizontal="left" vertical="center"/>
    </xf>
    <xf numFmtId="0" fontId="12" fillId="2" borderId="11" xfId="1"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xf>
    <xf numFmtId="0" fontId="9" fillId="2" borderId="6"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11" fillId="2" borderId="0" xfId="0" applyFont="1" applyFill="1" applyAlignment="1">
      <alignment horizontal="right" vertical="center"/>
    </xf>
    <xf numFmtId="0" fontId="0" fillId="6" borderId="0" xfId="0" applyFill="1" applyAlignment="1">
      <alignment horizontal="center" vertical="center"/>
    </xf>
    <xf numFmtId="2" fontId="0" fillId="6" borderId="0" xfId="0" applyNumberFormat="1" applyFill="1" applyAlignment="1">
      <alignment horizontal="center" vertical="center"/>
    </xf>
    <xf numFmtId="164" fontId="0" fillId="6" borderId="0" xfId="0" applyNumberFormat="1" applyFill="1" applyAlignment="1">
      <alignment horizontal="center" vertical="center"/>
    </xf>
    <xf numFmtId="165" fontId="0" fillId="6" borderId="0" xfId="0" applyNumberFormat="1" applyFill="1" applyAlignment="1">
      <alignment horizontal="center" vertical="center"/>
    </xf>
    <xf numFmtId="0" fontId="0" fillId="6" borderId="0" xfId="0" applyFill="1"/>
    <xf numFmtId="0" fontId="0" fillId="6" borderId="0" xfId="0" applyFill="1" applyAlignment="1">
      <alignment vertical="center"/>
    </xf>
    <xf numFmtId="0" fontId="17" fillId="2" borderId="0" xfId="3" applyNumberFormat="1" applyFont="1" applyFill="1" applyBorder="1" applyAlignment="1">
      <alignment horizontal="center" vertical="center" wrapText="1"/>
    </xf>
    <xf numFmtId="0" fontId="0" fillId="2" borderId="0" xfId="0" applyFill="1" applyBorder="1"/>
    <xf numFmtId="0" fontId="0" fillId="2" borderId="0" xfId="0" applyFill="1" applyBorder="1" applyAlignment="1">
      <alignment vertical="center"/>
    </xf>
    <xf numFmtId="0" fontId="18" fillId="7" borderId="15" xfId="0" applyFont="1" applyFill="1" applyBorder="1" applyAlignment="1" applyProtection="1">
      <alignment vertical="center" wrapText="1"/>
      <protection locked="0"/>
    </xf>
    <xf numFmtId="0" fontId="19" fillId="8" borderId="2"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center" vertical="center" wrapText="1"/>
      <protection locked="0"/>
    </xf>
    <xf numFmtId="0" fontId="19" fillId="11" borderId="2" xfId="0" applyFont="1" applyFill="1" applyBorder="1" applyAlignment="1" applyProtection="1">
      <alignment horizontal="center" vertical="center" wrapText="1"/>
      <protection locked="0"/>
    </xf>
    <xf numFmtId="0" fontId="18" fillId="12" borderId="2" xfId="0" applyFont="1" applyFill="1" applyBorder="1" applyAlignment="1" applyProtection="1">
      <alignment horizontal="center" vertical="center" wrapText="1"/>
      <protection locked="0"/>
    </xf>
    <xf numFmtId="0" fontId="18" fillId="0" borderId="15" xfId="0" applyFont="1" applyBorder="1" applyAlignment="1">
      <alignment vertical="center" wrapText="1"/>
    </xf>
    <xf numFmtId="0" fontId="21" fillId="0" borderId="15"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18" fillId="0" borderId="16" xfId="0" applyFont="1" applyBorder="1" applyAlignment="1">
      <alignment vertical="center" wrapText="1"/>
    </xf>
    <xf numFmtId="0" fontId="0" fillId="2" borderId="0" xfId="0" applyFill="1" applyAlignment="1">
      <alignment vertical="center"/>
    </xf>
    <xf numFmtId="0" fontId="18" fillId="0" borderId="2" xfId="0" applyFont="1" applyBorder="1" applyAlignment="1">
      <alignment vertical="center" wrapText="1"/>
    </xf>
    <xf numFmtId="0" fontId="18" fillId="7" borderId="2" xfId="0" quotePrefix="1"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2" xfId="0" applyFont="1" applyFill="1" applyBorder="1" applyAlignment="1" applyProtection="1">
      <alignment vertical="center" wrapText="1"/>
      <protection locked="0"/>
    </xf>
    <xf numFmtId="49" fontId="20" fillId="14" borderId="2" xfId="0" applyNumberFormat="1" applyFont="1" applyFill="1" applyBorder="1" applyAlignment="1" applyProtection="1">
      <alignment horizontal="center" vertical="center" wrapText="1"/>
      <protection locked="0"/>
    </xf>
    <xf numFmtId="0" fontId="20" fillId="2" borderId="2" xfId="0" applyNumberFormat="1" applyFont="1" applyFill="1" applyBorder="1" applyAlignment="1" applyProtection="1">
      <alignment horizontal="center" vertical="center" wrapText="1"/>
      <protection locked="0"/>
    </xf>
    <xf numFmtId="166" fontId="20" fillId="15" borderId="2" xfId="0" applyNumberFormat="1" applyFont="1" applyFill="1" applyBorder="1" applyAlignment="1" applyProtection="1">
      <alignment horizontal="center" vertical="center"/>
      <protection locked="0"/>
    </xf>
    <xf numFmtId="167" fontId="20" fillId="16" borderId="2" xfId="0" applyNumberFormat="1" applyFont="1" applyFill="1" applyBorder="1" applyAlignment="1" applyProtection="1">
      <alignment horizontal="center" vertical="center"/>
      <protection locked="0"/>
    </xf>
    <xf numFmtId="2" fontId="20" fillId="17" borderId="2" xfId="0" applyNumberFormat="1" applyFont="1" applyFill="1" applyBorder="1" applyAlignment="1" applyProtection="1">
      <alignment horizontal="center" vertical="center"/>
      <protection locked="0"/>
    </xf>
    <xf numFmtId="0" fontId="20" fillId="14" borderId="2" xfId="0" applyFont="1" applyFill="1" applyBorder="1" applyAlignment="1" applyProtection="1">
      <alignment horizontal="center" vertical="center" wrapText="1"/>
      <protection locked="0"/>
    </xf>
    <xf numFmtId="3" fontId="20" fillId="14" borderId="2" xfId="0" applyNumberFormat="1" applyFont="1" applyFill="1" applyBorder="1" applyAlignment="1" applyProtection="1">
      <alignment horizontal="center" vertical="center" wrapText="1"/>
      <protection locked="0"/>
    </xf>
    <xf numFmtId="168" fontId="15" fillId="8" borderId="2" xfId="0" applyNumberFormat="1" applyFont="1" applyFill="1" applyBorder="1" applyAlignment="1" applyProtection="1">
      <alignment horizontal="center" vertical="center"/>
      <protection locked="0"/>
    </xf>
    <xf numFmtId="166" fontId="20" fillId="9" borderId="2" xfId="0" applyNumberFormat="1" applyFont="1" applyFill="1" applyBorder="1" applyAlignment="1" applyProtection="1">
      <alignment horizontal="center" vertical="center"/>
      <protection locked="0"/>
    </xf>
    <xf numFmtId="165" fontId="15" fillId="10" borderId="2" xfId="0" applyNumberFormat="1" applyFont="1" applyFill="1" applyBorder="1" applyAlignment="1" applyProtection="1">
      <alignment horizontal="center" vertical="center"/>
      <protection locked="0"/>
    </xf>
    <xf numFmtId="165" fontId="20" fillId="15" borderId="2" xfId="0" applyNumberFormat="1" applyFont="1" applyFill="1" applyBorder="1" applyAlignment="1" applyProtection="1">
      <alignment horizontal="center" vertical="center"/>
      <protection locked="0"/>
    </xf>
    <xf numFmtId="169" fontId="20" fillId="17" borderId="2" xfId="0" applyNumberFormat="1" applyFont="1" applyFill="1" applyBorder="1" applyAlignment="1" applyProtection="1">
      <alignment horizontal="center" vertical="center"/>
    </xf>
    <xf numFmtId="168" fontId="15" fillId="11" borderId="2" xfId="0" applyNumberFormat="1" applyFont="1" applyFill="1" applyBorder="1" applyAlignment="1" applyProtection="1">
      <alignment horizontal="center" vertical="center"/>
      <protection locked="0"/>
    </xf>
    <xf numFmtId="166" fontId="20" fillId="12" borderId="2" xfId="0" applyNumberFormat="1" applyFont="1" applyFill="1" applyBorder="1" applyAlignment="1" applyProtection="1">
      <alignment horizontal="center" vertical="center"/>
      <protection locked="0"/>
    </xf>
    <xf numFmtId="166" fontId="15" fillId="9" borderId="2" xfId="0" applyNumberFormat="1" applyFont="1" applyFill="1" applyBorder="1" applyAlignment="1" applyProtection="1">
      <alignment horizontal="center" vertical="center"/>
      <protection locked="0"/>
    </xf>
    <xf numFmtId="0" fontId="22" fillId="6" borderId="0" xfId="0" applyFont="1" applyFill="1" applyAlignment="1">
      <alignment vertical="center"/>
    </xf>
    <xf numFmtId="0" fontId="2" fillId="6" borderId="0" xfId="0" applyFont="1" applyFill="1" applyAlignment="1">
      <alignment horizontal="center" vertical="center"/>
    </xf>
    <xf numFmtId="0" fontId="2" fillId="6" borderId="0" xfId="0" applyFont="1" applyFill="1" applyAlignment="1">
      <alignment vertical="center"/>
    </xf>
    <xf numFmtId="2" fontId="2" fillId="6" borderId="0" xfId="0" applyNumberFormat="1" applyFont="1" applyFill="1" applyAlignment="1">
      <alignment horizontal="center" vertical="center"/>
    </xf>
    <xf numFmtId="164" fontId="2" fillId="6" borderId="0" xfId="0" applyNumberFormat="1" applyFont="1" applyFill="1" applyAlignment="1">
      <alignment horizontal="center" vertical="center"/>
    </xf>
    <xf numFmtId="165" fontId="2" fillId="6" borderId="0" xfId="0" applyNumberFormat="1" applyFont="1" applyFill="1" applyAlignment="1">
      <alignment horizontal="center" vertical="center"/>
    </xf>
    <xf numFmtId="0" fontId="2" fillId="6" borderId="0" xfId="0" applyFont="1" applyFill="1"/>
    <xf numFmtId="0" fontId="24" fillId="6" borderId="0" xfId="4" applyFont="1" applyFill="1" applyAlignment="1" applyProtection="1">
      <alignment vertical="center"/>
      <protection hidden="1"/>
    </xf>
    <xf numFmtId="0" fontId="25" fillId="6" borderId="0" xfId="0" applyFont="1" applyFill="1" applyAlignment="1">
      <alignment horizontal="center" vertical="center"/>
    </xf>
    <xf numFmtId="0" fontId="26" fillId="19" borderId="19" xfId="5" applyFont="1" applyFill="1" applyAlignment="1">
      <alignment horizontal="center" vertical="center"/>
    </xf>
    <xf numFmtId="49" fontId="27" fillId="4" borderId="1" xfId="2" applyNumberFormat="1" applyFont="1" applyFill="1" applyAlignment="1">
      <alignment horizontal="center" vertical="center"/>
    </xf>
    <xf numFmtId="0" fontId="8" fillId="0" borderId="0" xfId="0" applyFont="1" applyAlignment="1"/>
    <xf numFmtId="0" fontId="29" fillId="6" borderId="0" xfId="0" applyFont="1" applyFill="1" applyAlignment="1">
      <alignment horizontal="center" vertical="center"/>
    </xf>
    <xf numFmtId="0" fontId="6" fillId="6" borderId="0" xfId="0" applyFont="1" applyFill="1" applyAlignment="1">
      <alignment horizontal="center" vertical="center"/>
    </xf>
    <xf numFmtId="0" fontId="33" fillId="2" borderId="20" xfId="0" applyFont="1" applyFill="1" applyBorder="1"/>
    <xf numFmtId="0" fontId="33" fillId="2" borderId="29" xfId="0" applyFont="1" applyFill="1" applyBorder="1"/>
    <xf numFmtId="0" fontId="33" fillId="2" borderId="23" xfId="0" applyFont="1" applyFill="1" applyBorder="1"/>
    <xf numFmtId="0" fontId="33" fillId="2" borderId="21" xfId="0" applyFont="1" applyFill="1" applyBorder="1"/>
    <xf numFmtId="0" fontId="33" fillId="2" borderId="25" xfId="0" applyFont="1" applyFill="1" applyBorder="1"/>
    <xf numFmtId="0" fontId="33" fillId="2" borderId="27" xfId="0" applyFont="1" applyFill="1" applyBorder="1"/>
    <xf numFmtId="0" fontId="33" fillId="2" borderId="28" xfId="0" applyFont="1" applyFill="1" applyBorder="1"/>
    <xf numFmtId="0" fontId="35" fillId="19" borderId="2" xfId="2" applyFont="1" applyFill="1" applyBorder="1" applyAlignment="1">
      <alignment horizontal="center" vertical="center"/>
    </xf>
    <xf numFmtId="0" fontId="35" fillId="19" borderId="2" xfId="2" applyFont="1" applyFill="1" applyBorder="1" applyAlignment="1">
      <alignment horizontal="center" vertical="center" wrapText="1"/>
    </xf>
    <xf numFmtId="0" fontId="34" fillId="19" borderId="3" xfId="2" applyFont="1" applyFill="1" applyBorder="1" applyAlignment="1">
      <alignment horizontal="left" vertical="center"/>
    </xf>
    <xf numFmtId="0" fontId="34" fillId="19" borderId="4" xfId="2" applyFont="1" applyFill="1" applyBorder="1" applyAlignment="1">
      <alignment horizontal="left" vertical="center"/>
    </xf>
    <xf numFmtId="0" fontId="34" fillId="19" borderId="5" xfId="2" applyFont="1" applyFill="1" applyBorder="1" applyAlignment="1">
      <alignment horizontal="left" vertical="center"/>
    </xf>
    <xf numFmtId="0" fontId="32" fillId="4" borderId="20"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22"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25" xfId="0" applyFont="1" applyFill="1" applyBorder="1" applyAlignment="1">
      <alignment horizontal="center" vertical="center"/>
    </xf>
    <xf numFmtId="0" fontId="32" fillId="4" borderId="27" xfId="0" applyFont="1" applyFill="1" applyBorder="1" applyAlignment="1">
      <alignment horizontal="center" vertical="center"/>
    </xf>
    <xf numFmtId="0" fontId="32" fillId="4" borderId="26" xfId="0" applyFont="1" applyFill="1" applyBorder="1" applyAlignment="1">
      <alignment horizontal="center" vertical="center"/>
    </xf>
    <xf numFmtId="0" fontId="8" fillId="0" borderId="0" xfId="0" applyFont="1" applyBorder="1" applyAlignment="1"/>
    <xf numFmtId="0" fontId="8" fillId="0" borderId="0" xfId="0" applyFont="1" applyBorder="1" applyAlignment="1">
      <alignment wrapText="1"/>
    </xf>
    <xf numFmtId="0" fontId="34" fillId="19" borderId="2" xfId="0" applyFont="1" applyFill="1" applyBorder="1" applyAlignment="1">
      <alignment horizontal="center" vertical="center"/>
    </xf>
    <xf numFmtId="0" fontId="35" fillId="20" borderId="2"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 fillId="2" borderId="0" xfId="0" applyFont="1" applyFill="1" applyAlignment="1">
      <alignment wrapText="1"/>
    </xf>
    <xf numFmtId="3" fontId="27" fillId="2" borderId="30" xfId="0" applyNumberFormat="1" applyFont="1" applyFill="1" applyBorder="1" applyAlignment="1">
      <alignment horizontal="center" vertical="center" wrapText="1"/>
    </xf>
    <xf numFmtId="3" fontId="27" fillId="2" borderId="33" xfId="0" applyNumberFormat="1" applyFont="1" applyFill="1" applyBorder="1" applyAlignment="1">
      <alignment horizontal="center" vertical="center" wrapText="1"/>
    </xf>
    <xf numFmtId="0" fontId="27" fillId="2" borderId="2" xfId="0" applyFont="1" applyFill="1" applyBorder="1" applyAlignment="1">
      <alignment horizontal="center" vertical="center"/>
    </xf>
    <xf numFmtId="0" fontId="34" fillId="20" borderId="2" xfId="0" applyFont="1" applyFill="1" applyBorder="1" applyAlignment="1">
      <alignment horizontal="center" vertical="center"/>
    </xf>
    <xf numFmtId="9" fontId="7" fillId="2" borderId="0" xfId="6" applyFont="1" applyFill="1" applyBorder="1" applyAlignment="1">
      <alignment horizontal="center" vertical="center" wrapText="1"/>
    </xf>
    <xf numFmtId="0" fontId="28" fillId="2" borderId="0" xfId="1" applyFont="1" applyFill="1" applyBorder="1" applyAlignment="1">
      <alignment horizontal="right" vertical="center"/>
    </xf>
    <xf numFmtId="0" fontId="27" fillId="2" borderId="2" xfId="0" applyFont="1" applyFill="1" applyBorder="1" applyAlignment="1">
      <alignment horizontal="center" vertical="center" wrapText="1"/>
    </xf>
    <xf numFmtId="165" fontId="25" fillId="4" borderId="35" xfId="0" applyNumberFormat="1" applyFont="1" applyFill="1" applyBorder="1" applyAlignment="1">
      <alignment horizontal="center" vertical="center"/>
    </xf>
    <xf numFmtId="2" fontId="25" fillId="4" borderId="35" xfId="0" applyNumberFormat="1" applyFont="1" applyFill="1" applyBorder="1" applyAlignment="1">
      <alignment horizontal="center" vertical="center"/>
    </xf>
    <xf numFmtId="0" fontId="25" fillId="4" borderId="35" xfId="0" applyFont="1" applyFill="1" applyBorder="1" applyAlignment="1">
      <alignment horizontal="center" vertical="center"/>
    </xf>
    <xf numFmtId="3" fontId="25" fillId="4" borderId="35" xfId="0" applyNumberFormat="1" applyFont="1" applyFill="1" applyBorder="1" applyAlignment="1">
      <alignment horizontal="center" vertical="center"/>
    </xf>
    <xf numFmtId="170" fontId="40" fillId="2" borderId="31" xfId="0" applyNumberFormat="1" applyFont="1" applyFill="1" applyBorder="1" applyAlignment="1">
      <alignment horizontal="center" vertical="center" wrapText="1"/>
    </xf>
    <xf numFmtId="0" fontId="39" fillId="2" borderId="2" xfId="0" applyFont="1" applyFill="1" applyBorder="1" applyAlignment="1">
      <alignment horizontal="center" vertical="center" wrapText="1"/>
    </xf>
    <xf numFmtId="0" fontId="34" fillId="19" borderId="2"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35" fillId="19" borderId="2" xfId="0" applyFont="1" applyFill="1" applyBorder="1" applyAlignment="1">
      <alignment horizontal="center" vertical="center" wrapText="1"/>
    </xf>
    <xf numFmtId="4" fontId="27" fillId="2" borderId="31" xfId="0" applyNumberFormat="1" applyFont="1" applyFill="1" applyBorder="1" applyAlignment="1">
      <alignment horizontal="center" vertical="center" wrapText="1"/>
    </xf>
    <xf numFmtId="4" fontId="27" fillId="2" borderId="21" xfId="0" applyNumberFormat="1" applyFont="1" applyFill="1" applyBorder="1" applyAlignment="1">
      <alignment horizontal="center" vertical="center" wrapText="1"/>
    </xf>
    <xf numFmtId="0" fontId="21" fillId="1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164" fontId="11" fillId="4" borderId="38" xfId="0" applyNumberFormat="1" applyFont="1" applyFill="1" applyBorder="1" applyAlignment="1">
      <alignment horizontal="center" vertical="center"/>
    </xf>
    <xf numFmtId="0" fontId="26" fillId="19" borderId="39" xfId="5" applyFont="1" applyFill="1" applyBorder="1" applyAlignment="1">
      <alignment horizontal="center" vertical="center"/>
    </xf>
    <xf numFmtId="0" fontId="6" fillId="2" borderId="0" xfId="0" applyFont="1" applyFill="1" applyAlignment="1">
      <alignment horizontal="left" vertical="center" wrapText="1"/>
    </xf>
    <xf numFmtId="0" fontId="8" fillId="0" borderId="0" xfId="0" applyFont="1" applyBorder="1"/>
    <xf numFmtId="0" fontId="8" fillId="0" borderId="0" xfId="0" applyFont="1"/>
    <xf numFmtId="0" fontId="7" fillId="2" borderId="0" xfId="1" applyFont="1" applyFill="1" applyAlignment="1">
      <alignment horizontal="left" vertical="top" wrapText="1"/>
    </xf>
    <xf numFmtId="0" fontId="7" fillId="2" borderId="0" xfId="1" applyFont="1" applyFill="1" applyAlignment="1">
      <alignment horizontal="left" vertical="center" wrapText="1"/>
    </xf>
    <xf numFmtId="0" fontId="10" fillId="2" borderId="0" xfId="0" applyFont="1" applyFill="1" applyAlignment="1">
      <alignment horizontal="left" vertical="top" wrapText="1"/>
    </xf>
    <xf numFmtId="0" fontId="10" fillId="2" borderId="0" xfId="0" applyFont="1" applyFill="1" applyAlignment="1">
      <alignment horizontal="left" vertical="center" wrapText="1"/>
    </xf>
    <xf numFmtId="0" fontId="30" fillId="6" borderId="0" xfId="4" applyFont="1" applyFill="1" applyAlignment="1" applyProtection="1">
      <alignment horizontal="left" vertical="center"/>
    </xf>
    <xf numFmtId="0" fontId="28" fillId="6" borderId="0" xfId="0" applyFont="1" applyFill="1" applyAlignment="1">
      <alignment horizontal="left" vertical="center" wrapText="1"/>
    </xf>
    <xf numFmtId="0" fontId="28" fillId="6" borderId="0" xfId="0" applyFont="1" applyFill="1" applyAlignment="1">
      <alignment horizontal="left" vertical="center"/>
    </xf>
    <xf numFmtId="49" fontId="27" fillId="4" borderId="2" xfId="2" applyNumberFormat="1" applyFont="1" applyFill="1" applyBorder="1" applyAlignment="1">
      <alignment horizontal="left" vertical="center"/>
    </xf>
    <xf numFmtId="0" fontId="21" fillId="13"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1" fillId="0" borderId="2" xfId="0" applyFont="1" applyBorder="1" applyAlignment="1">
      <alignment horizontal="left" vertical="center" wrapText="1"/>
    </xf>
    <xf numFmtId="0" fontId="18"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 fillId="0" borderId="0" xfId="0" quotePrefix="1" applyFont="1"/>
    <xf numFmtId="0" fontId="17" fillId="5" borderId="2" xfId="3" applyNumberFormat="1" applyFont="1" applyFill="1" applyBorder="1" applyAlignment="1">
      <alignment horizontal="center" vertical="center" wrapText="1"/>
    </xf>
    <xf numFmtId="166" fontId="20" fillId="9" borderId="16" xfId="0" applyNumberFormat="1" applyFont="1" applyFill="1" applyBorder="1" applyAlignment="1" applyProtection="1">
      <alignment horizontal="center" vertical="center"/>
      <protection locked="0"/>
    </xf>
    <xf numFmtId="166" fontId="20" fillId="9" borderId="17" xfId="0" applyNumberFormat="1" applyFont="1" applyFill="1" applyBorder="1" applyAlignment="1" applyProtection="1">
      <alignment horizontal="center" vertical="center"/>
      <protection locked="0"/>
    </xf>
    <xf numFmtId="0" fontId="18" fillId="7" borderId="16" xfId="0" applyFont="1" applyFill="1" applyBorder="1" applyAlignment="1" applyProtection="1">
      <alignment horizontal="center" vertical="center" wrapText="1"/>
      <protection locked="0"/>
    </xf>
    <xf numFmtId="0" fontId="18" fillId="7" borderId="17" xfId="0" applyFont="1" applyFill="1" applyBorder="1" applyAlignment="1" applyProtection="1">
      <alignment horizontal="center" vertical="center" wrapText="1"/>
      <protection locked="0"/>
    </xf>
    <xf numFmtId="0" fontId="31" fillId="6" borderId="0" xfId="0" applyFont="1" applyFill="1" applyAlignment="1">
      <alignment horizontal="left" vertical="center"/>
    </xf>
    <xf numFmtId="0" fontId="6" fillId="6" borderId="0" xfId="0" applyFont="1" applyFill="1" applyAlignment="1">
      <alignment horizontal="left" vertical="center"/>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2" fontId="25" fillId="4" borderId="36" xfId="0" applyNumberFormat="1" applyFont="1" applyFill="1" applyBorder="1" applyAlignment="1">
      <alignment horizontal="center" vertical="center"/>
    </xf>
    <xf numFmtId="2" fontId="25" fillId="4" borderId="37" xfId="0" applyNumberFormat="1" applyFont="1" applyFill="1" applyBorder="1" applyAlignment="1">
      <alignment horizontal="center" vertical="center"/>
    </xf>
    <xf numFmtId="0" fontId="34" fillId="19" borderId="2"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35" fillId="19"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4" fontId="27" fillId="2" borderId="32" xfId="0" applyNumberFormat="1" applyFont="1" applyFill="1" applyBorder="1" applyAlignment="1">
      <alignment horizontal="center" vertical="center" wrapText="1"/>
    </xf>
    <xf numFmtId="4" fontId="27" fillId="2" borderId="33" xfId="0" applyNumberFormat="1" applyFont="1" applyFill="1" applyBorder="1" applyAlignment="1">
      <alignment horizontal="center" vertical="center" wrapText="1"/>
    </xf>
    <xf numFmtId="9" fontId="7" fillId="2" borderId="34" xfId="6" applyFont="1" applyFill="1" applyBorder="1" applyAlignment="1">
      <alignment horizontal="center" vertical="center" wrapText="1"/>
    </xf>
    <xf numFmtId="0" fontId="7" fillId="2" borderId="0" xfId="1" applyFont="1" applyFill="1" applyAlignment="1">
      <alignment horizontal="left"/>
    </xf>
    <xf numFmtId="0" fontId="36" fillId="19" borderId="2" xfId="0" applyFont="1" applyFill="1" applyBorder="1" applyAlignment="1">
      <alignment horizontal="center" vertical="center"/>
    </xf>
    <xf numFmtId="0" fontId="8" fillId="0" borderId="0" xfId="0" applyFont="1" applyAlignment="1">
      <alignment horizontal="left"/>
    </xf>
    <xf numFmtId="0" fontId="7" fillId="2" borderId="16"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4" fillId="21" borderId="2" xfId="2" applyFont="1" applyFill="1" applyBorder="1" applyAlignment="1">
      <alignment horizontal="center" vertical="center" wrapText="1"/>
    </xf>
    <xf numFmtId="0" fontId="7" fillId="2" borderId="2" xfId="1" applyFont="1" applyFill="1" applyBorder="1" applyAlignment="1">
      <alignment horizontal="left" vertical="center" wrapText="1"/>
    </xf>
    <xf numFmtId="0" fontId="7" fillId="2" borderId="2" xfId="1" applyFont="1" applyFill="1" applyBorder="1" applyAlignment="1">
      <alignment horizontal="left" vertical="center"/>
    </xf>
    <xf numFmtId="0" fontId="7" fillId="2" borderId="16" xfId="1" applyFont="1" applyFill="1" applyBorder="1" applyAlignment="1">
      <alignment horizontal="left" vertical="center"/>
    </xf>
    <xf numFmtId="0" fontId="7" fillId="2" borderId="18" xfId="1" applyFont="1" applyFill="1" applyBorder="1" applyAlignment="1">
      <alignment horizontal="left" vertical="center"/>
    </xf>
    <xf numFmtId="0" fontId="7" fillId="2" borderId="17" xfId="1" applyFont="1" applyFill="1" applyBorder="1" applyAlignment="1">
      <alignment horizontal="left" vertical="center"/>
    </xf>
  </cellXfs>
  <cellStyles count="7">
    <cellStyle name="Explanatory Text" xfId="1" builtinId="53"/>
    <cellStyle name="Heading 4" xfId="3" builtinId="19"/>
    <cellStyle name="Hyperlink" xfId="4" builtinId="8"/>
    <cellStyle name="Input" xfId="5" builtinId="20"/>
    <cellStyle name="Normal" xfId="0" builtinId="0"/>
    <cellStyle name="Output" xfId="2" builtinId="21"/>
    <cellStyle name="Percent" xfId="6" builtinId="5"/>
  </cellStyles>
  <dxfs count="29">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rgb="FF94969A"/>
      </font>
    </dxf>
    <dxf>
      <font>
        <color theme="0"/>
      </font>
    </dxf>
  </dxfs>
  <tableStyles count="0" defaultTableStyle="TableStyleMedium2" defaultPivotStyle="PivotStyleLight16"/>
  <colors>
    <mruColors>
      <color rgb="FF004687"/>
      <color rgb="FF94969A"/>
      <color rgb="FF469638"/>
      <color rgb="FF7DC242"/>
      <color rgb="FF002961"/>
      <color rgb="FFE3E3E5"/>
      <color rgb="FF004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 and Process'!A1"/><Relationship Id="rId2" Type="http://schemas.openxmlformats.org/officeDocument/2006/relationships/hyperlink" Target="#'Annex 1 - DUoS Charging Year 2'!A1"/><Relationship Id="rId1" Type="http://schemas.openxmlformats.org/officeDocument/2006/relationships/hyperlink" Target="#'Annex 1 - DUoS Charging Year 1'!A1"/><Relationship Id="rId6" Type="http://schemas.openxmlformats.org/officeDocument/2006/relationships/hyperlink" Target="https://www.ssen.co.uk/Library/ChargingStatements/" TargetMode="External"/><Relationship Id="rId5" Type="http://schemas.openxmlformats.org/officeDocument/2006/relationships/hyperlink" Target="#'CDCM Tariff Overview'!A1"/><Relationship Id="rId4" Type="http://schemas.openxmlformats.org/officeDocument/2006/relationships/hyperlink" Target="#'CDCM DUoS Calculator'!A1"/></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 and Process'!A1"/></Relationships>
</file>

<file path=xl/drawings/_rels/drawing3.xml.rels><?xml version="1.0" encoding="UTF-8" standalone="yes"?>
<Relationships xmlns="http://schemas.openxmlformats.org/package/2006/relationships"><Relationship Id="rId1" Type="http://schemas.openxmlformats.org/officeDocument/2006/relationships/hyperlink" Target="#'Instructions and Process'!A1"/></Relationships>
</file>

<file path=xl/drawings/_rels/drawing4.xml.rels><?xml version="1.0" encoding="UTF-8" standalone="yes"?>
<Relationships xmlns="http://schemas.openxmlformats.org/package/2006/relationships"><Relationship Id="rId1" Type="http://schemas.openxmlformats.org/officeDocument/2006/relationships/hyperlink" Target="#'Instructions and Process'!A1"/></Relationships>
</file>

<file path=xl/drawings/_rels/drawing5.xml.rels><?xml version="1.0" encoding="UTF-8" standalone="yes"?>
<Relationships xmlns="http://schemas.openxmlformats.org/package/2006/relationships"><Relationship Id="rId1" Type="http://schemas.openxmlformats.org/officeDocument/2006/relationships/hyperlink" Target="#'Instructions and Proces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7</xdr:row>
      <xdr:rowOff>0</xdr:rowOff>
    </xdr:from>
    <xdr:to>
      <xdr:col>2</xdr:col>
      <xdr:colOff>1620000</xdr:colOff>
      <xdr:row>10</xdr:row>
      <xdr:rowOff>114301</xdr:rowOff>
    </xdr:to>
    <xdr:sp macro="" textlink="">
      <xdr:nvSpPr>
        <xdr:cNvPr id="7" name="Round Diagonal Corner Rectangle 6">
          <a:hlinkClick xmlns:r="http://schemas.openxmlformats.org/officeDocument/2006/relationships" r:id="rId1"/>
        </xdr:cNvPr>
        <xdr:cNvSpPr/>
      </xdr:nvSpPr>
      <xdr:spPr>
        <a:xfrm>
          <a:off x="2152650" y="1009650"/>
          <a:ext cx="1620000" cy="685801"/>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rgbClr val="E3E3E5"/>
              </a:solidFill>
            </a:rPr>
            <a:t>Annex 1 - DUoS Charging Year</a:t>
          </a:r>
          <a:r>
            <a:rPr lang="en-GB" sz="1600" b="1" baseline="0">
              <a:solidFill>
                <a:srgbClr val="E3E3E5"/>
              </a:solidFill>
            </a:rPr>
            <a:t> </a:t>
          </a:r>
          <a:r>
            <a:rPr lang="en-GB" sz="1600" b="1">
              <a:solidFill>
                <a:srgbClr val="E3E3E5"/>
              </a:solidFill>
            </a:rPr>
            <a:t>1</a:t>
          </a:r>
        </a:p>
      </xdr:txBody>
    </xdr:sp>
    <xdr:clientData/>
  </xdr:twoCellAnchor>
  <xdr:twoCellAnchor>
    <xdr:from>
      <xdr:col>3</xdr:col>
      <xdr:colOff>0</xdr:colOff>
      <xdr:row>7</xdr:row>
      <xdr:rowOff>0</xdr:rowOff>
    </xdr:from>
    <xdr:to>
      <xdr:col>3</xdr:col>
      <xdr:colOff>1620000</xdr:colOff>
      <xdr:row>10</xdr:row>
      <xdr:rowOff>114301</xdr:rowOff>
    </xdr:to>
    <xdr:sp macro="" textlink="">
      <xdr:nvSpPr>
        <xdr:cNvPr id="8" name="Round Diagonal Corner Rectangle 7">
          <a:hlinkClick xmlns:r="http://schemas.openxmlformats.org/officeDocument/2006/relationships" r:id="rId2"/>
        </xdr:cNvPr>
        <xdr:cNvSpPr/>
      </xdr:nvSpPr>
      <xdr:spPr>
        <a:xfrm>
          <a:off x="4105275" y="1009650"/>
          <a:ext cx="1620000" cy="685801"/>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rgbClr val="E3E3E5"/>
              </a:solidFill>
            </a:rPr>
            <a:t>Annex 1 - DUoS Charging Year 2</a:t>
          </a:r>
        </a:p>
      </xdr:txBody>
    </xdr:sp>
    <xdr:clientData/>
  </xdr:twoCellAnchor>
  <xdr:twoCellAnchor>
    <xdr:from>
      <xdr:col>1</xdr:col>
      <xdr:colOff>0</xdr:colOff>
      <xdr:row>7</xdr:row>
      <xdr:rowOff>0</xdr:rowOff>
    </xdr:from>
    <xdr:to>
      <xdr:col>1</xdr:col>
      <xdr:colOff>1620000</xdr:colOff>
      <xdr:row>10</xdr:row>
      <xdr:rowOff>114301</xdr:rowOff>
    </xdr:to>
    <xdr:sp macro="" textlink="">
      <xdr:nvSpPr>
        <xdr:cNvPr id="9" name="Round Diagonal Corner Rectangle 8">
          <a:hlinkClick xmlns:r="http://schemas.openxmlformats.org/officeDocument/2006/relationships" r:id="rId3"/>
        </xdr:cNvPr>
        <xdr:cNvSpPr/>
      </xdr:nvSpPr>
      <xdr:spPr>
        <a:xfrm>
          <a:off x="200025" y="1009650"/>
          <a:ext cx="1620000" cy="685801"/>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rgbClr val="E3E3E5"/>
              </a:solidFill>
            </a:rPr>
            <a:t>Instructions</a:t>
          </a:r>
        </a:p>
      </xdr:txBody>
    </xdr:sp>
    <xdr:clientData/>
  </xdr:twoCellAnchor>
  <xdr:twoCellAnchor>
    <xdr:from>
      <xdr:col>4</xdr:col>
      <xdr:colOff>0</xdr:colOff>
      <xdr:row>7</xdr:row>
      <xdr:rowOff>0</xdr:rowOff>
    </xdr:from>
    <xdr:to>
      <xdr:col>4</xdr:col>
      <xdr:colOff>1620000</xdr:colOff>
      <xdr:row>10</xdr:row>
      <xdr:rowOff>114301</xdr:rowOff>
    </xdr:to>
    <xdr:sp macro="" textlink="">
      <xdr:nvSpPr>
        <xdr:cNvPr id="10" name="Round Diagonal Corner Rectangle 9">
          <a:hlinkClick xmlns:r="http://schemas.openxmlformats.org/officeDocument/2006/relationships" r:id="rId4"/>
        </xdr:cNvPr>
        <xdr:cNvSpPr/>
      </xdr:nvSpPr>
      <xdr:spPr>
        <a:xfrm>
          <a:off x="6057900" y="1009650"/>
          <a:ext cx="1620000" cy="685801"/>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rgbClr val="E3E3E5"/>
              </a:solidFill>
            </a:rPr>
            <a:t>CDCM DUoS Calculator</a:t>
          </a:r>
        </a:p>
      </xdr:txBody>
    </xdr:sp>
    <xdr:clientData/>
  </xdr:twoCellAnchor>
  <xdr:twoCellAnchor>
    <xdr:from>
      <xdr:col>5</xdr:col>
      <xdr:colOff>0</xdr:colOff>
      <xdr:row>7</xdr:row>
      <xdr:rowOff>0</xdr:rowOff>
    </xdr:from>
    <xdr:to>
      <xdr:col>5</xdr:col>
      <xdr:colOff>1620000</xdr:colOff>
      <xdr:row>10</xdr:row>
      <xdr:rowOff>114301</xdr:rowOff>
    </xdr:to>
    <xdr:sp macro="" textlink="">
      <xdr:nvSpPr>
        <xdr:cNvPr id="11" name="Round Diagonal Corner Rectangle 10">
          <a:hlinkClick xmlns:r="http://schemas.openxmlformats.org/officeDocument/2006/relationships" r:id="rId5"/>
        </xdr:cNvPr>
        <xdr:cNvSpPr/>
      </xdr:nvSpPr>
      <xdr:spPr>
        <a:xfrm>
          <a:off x="8010525" y="1133475"/>
          <a:ext cx="1620000" cy="685801"/>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rgbClr val="E3E3E5"/>
              </a:solidFill>
            </a:rPr>
            <a:t>CDCM Tariff</a:t>
          </a:r>
          <a:r>
            <a:rPr lang="en-GB" sz="1600" b="1" baseline="0">
              <a:solidFill>
                <a:srgbClr val="E3E3E5"/>
              </a:solidFill>
            </a:rPr>
            <a:t> Overview</a:t>
          </a:r>
          <a:endParaRPr lang="en-GB" sz="1600" b="1">
            <a:solidFill>
              <a:srgbClr val="E3E3E5"/>
            </a:solidFill>
          </a:endParaRPr>
        </a:p>
      </xdr:txBody>
    </xdr:sp>
    <xdr:clientData/>
  </xdr:twoCellAnchor>
  <xdr:twoCellAnchor>
    <xdr:from>
      <xdr:col>6</xdr:col>
      <xdr:colOff>0</xdr:colOff>
      <xdr:row>7</xdr:row>
      <xdr:rowOff>0</xdr:rowOff>
    </xdr:from>
    <xdr:to>
      <xdr:col>6</xdr:col>
      <xdr:colOff>1620000</xdr:colOff>
      <xdr:row>10</xdr:row>
      <xdr:rowOff>114301</xdr:rowOff>
    </xdr:to>
    <xdr:sp macro="" textlink="">
      <xdr:nvSpPr>
        <xdr:cNvPr id="14" name="Round Diagonal Corner Rectangle 13">
          <a:hlinkClick xmlns:r="http://schemas.openxmlformats.org/officeDocument/2006/relationships" r:id="rId6"/>
        </xdr:cNvPr>
        <xdr:cNvSpPr/>
      </xdr:nvSpPr>
      <xdr:spPr>
        <a:xfrm>
          <a:off x="10572750" y="2695575"/>
          <a:ext cx="1620000" cy="685801"/>
        </a:xfrm>
        <a:prstGeom prst="round2DiagRect">
          <a:avLst/>
        </a:prstGeom>
        <a:solidFill>
          <a:srgbClr val="7DC242"/>
        </a:solidFill>
        <a:ln>
          <a:solidFill>
            <a:srgbClr val="4696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600" b="1">
              <a:solidFill>
                <a:schemeClr val="bg1"/>
              </a:solidFill>
            </a:rPr>
            <a:t>SSEN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476250</xdr:colOff>
      <xdr:row>0</xdr:row>
      <xdr:rowOff>201084</xdr:rowOff>
    </xdr:to>
    <xdr:sp macro="" textlink="">
      <xdr:nvSpPr>
        <xdr:cNvPr id="2" name="Round Diagonal Corner Rectangle 1">
          <a:hlinkClick xmlns:r="http://schemas.openxmlformats.org/officeDocument/2006/relationships" r:id="rId1"/>
        </xdr:cNvPr>
        <xdr:cNvSpPr/>
      </xdr:nvSpPr>
      <xdr:spPr>
        <a:xfrm>
          <a:off x="0" y="0"/>
          <a:ext cx="476250" cy="201084"/>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lang="en-GB" sz="1100"/>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476250</xdr:colOff>
      <xdr:row>0</xdr:row>
      <xdr:rowOff>201084</xdr:rowOff>
    </xdr:to>
    <xdr:sp macro="" textlink="">
      <xdr:nvSpPr>
        <xdr:cNvPr id="2" name="Round Diagonal Corner Rectangle 1">
          <a:hlinkClick xmlns:r="http://schemas.openxmlformats.org/officeDocument/2006/relationships" r:id="rId1"/>
        </xdr:cNvPr>
        <xdr:cNvSpPr/>
      </xdr:nvSpPr>
      <xdr:spPr>
        <a:xfrm>
          <a:off x="0" y="0"/>
          <a:ext cx="476250" cy="201084"/>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lang="en-GB" sz="1100"/>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10582</xdr:colOff>
      <xdr:row>21</xdr:row>
      <xdr:rowOff>0</xdr:rowOff>
    </xdr:from>
    <xdr:to>
      <xdr:col>9</xdr:col>
      <xdr:colOff>583407</xdr:colOff>
      <xdr:row>27</xdr:row>
      <xdr:rowOff>52917</xdr:rowOff>
    </xdr:to>
    <xdr:sp macro="" textlink="">
      <xdr:nvSpPr>
        <xdr:cNvPr id="2" name="Round Diagonal Corner Rectangle 1"/>
        <xdr:cNvSpPr/>
      </xdr:nvSpPr>
      <xdr:spPr>
        <a:xfrm>
          <a:off x="591607" y="7762875"/>
          <a:ext cx="11736125" cy="1195917"/>
        </a:xfrm>
        <a:prstGeom prst="round2DiagRect">
          <a:avLst/>
        </a:prstGeom>
        <a:noFill/>
        <a:ln>
          <a:solidFill>
            <a:srgbClr val="7DC2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94969A"/>
              </a:solidFill>
              <a:latin typeface="+mn-lt"/>
            </a:rPr>
            <a:t>* Where a customer takes additional unathorised capacity over and above the Maximum Import Capacity / Maximum Export Capacity, the excess will be classed as exceeded capacity. The exceeded capacity charge will apply to the exceeded portion of the capacity for the duration of the month in which the customer has imported over their Maximum Import Capacity without authorisation on a p/kVA/day basis.</a:t>
          </a:r>
        </a:p>
        <a:p>
          <a:pPr algn="l"/>
          <a:r>
            <a:rPr lang="en-GB" sz="1200">
              <a:solidFill>
                <a:srgbClr val="94969A"/>
              </a:solidFill>
              <a:latin typeface="+mn-lt"/>
            </a:rPr>
            <a:t>For the purpose</a:t>
          </a:r>
          <a:r>
            <a:rPr lang="en-GB" sz="1200" baseline="0">
              <a:solidFill>
                <a:srgbClr val="94969A"/>
              </a:solidFill>
              <a:latin typeface="+mn-lt"/>
            </a:rPr>
            <a:t> of this DUoS calculator, we have simplified the calculation to produce an estimate of the exceeded capacity charge based on how many months the capacity would be exceeded during the year, and the average of this excess capacity during the year.</a:t>
          </a:r>
          <a:endParaRPr lang="en-GB" sz="1200">
            <a:solidFill>
              <a:srgbClr val="94969A"/>
            </a:solidFill>
            <a:latin typeface="+mn-lt"/>
          </a:endParaRPr>
        </a:p>
      </xdr:txBody>
    </xdr:sp>
    <xdr:clientData/>
  </xdr:twoCellAnchor>
  <xdr:twoCellAnchor>
    <xdr:from>
      <xdr:col>1</xdr:col>
      <xdr:colOff>10582</xdr:colOff>
      <xdr:row>44</xdr:row>
      <xdr:rowOff>0</xdr:rowOff>
    </xdr:from>
    <xdr:to>
      <xdr:col>9</xdr:col>
      <xdr:colOff>583407</xdr:colOff>
      <xdr:row>50</xdr:row>
      <xdr:rowOff>52917</xdr:rowOff>
    </xdr:to>
    <xdr:sp macro="" textlink="">
      <xdr:nvSpPr>
        <xdr:cNvPr id="3" name="Round Diagonal Corner Rectangle 2"/>
        <xdr:cNvSpPr/>
      </xdr:nvSpPr>
      <xdr:spPr>
        <a:xfrm>
          <a:off x="591607" y="15821025"/>
          <a:ext cx="11736125" cy="1195917"/>
        </a:xfrm>
        <a:prstGeom prst="round2DiagRect">
          <a:avLst/>
        </a:prstGeom>
        <a:noFill/>
        <a:ln>
          <a:solidFill>
            <a:srgbClr val="7DC2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94969A"/>
              </a:solidFill>
              <a:latin typeface="+mn-lt"/>
            </a:rPr>
            <a:t>* Where a customer takes additional unathorised capacity over and above the Maximum Import Capacity / Maximum Export Capacity, the excess will be classed as exceeded capacity. The exceeded capacity charge will apply to the exceeded portion of the capacity for the duration of the month in which the customer has imported over their Maximum Import Capacity without authorisation on a p/kVA/day basis.</a:t>
          </a:r>
        </a:p>
        <a:p>
          <a:pPr algn="l"/>
          <a:r>
            <a:rPr lang="en-GB" sz="1200">
              <a:solidFill>
                <a:srgbClr val="94969A"/>
              </a:solidFill>
              <a:latin typeface="+mn-lt"/>
            </a:rPr>
            <a:t>For the purpose</a:t>
          </a:r>
          <a:r>
            <a:rPr lang="en-GB" sz="1200" baseline="0">
              <a:solidFill>
                <a:srgbClr val="94969A"/>
              </a:solidFill>
              <a:latin typeface="+mn-lt"/>
            </a:rPr>
            <a:t> of this DUoS calculator, we have simplified the calculation to produce an estimate of the exceeded capacity charge based on how many months the capacity would be exceeded during the year, and the average of this excess capacity during the year.</a:t>
          </a:r>
          <a:endParaRPr lang="en-GB" sz="1200">
            <a:solidFill>
              <a:srgbClr val="94969A"/>
            </a:solidFill>
            <a:latin typeface="+mn-lt"/>
          </a:endParaRPr>
        </a:p>
      </xdr:txBody>
    </xdr:sp>
    <xdr:clientData/>
  </xdr:twoCellAnchor>
  <xdr:twoCellAnchor>
    <xdr:from>
      <xdr:col>11</xdr:col>
      <xdr:colOff>10582</xdr:colOff>
      <xdr:row>21</xdr:row>
      <xdr:rowOff>0</xdr:rowOff>
    </xdr:from>
    <xdr:to>
      <xdr:col>19</xdr:col>
      <xdr:colOff>583407</xdr:colOff>
      <xdr:row>27</xdr:row>
      <xdr:rowOff>52917</xdr:rowOff>
    </xdr:to>
    <xdr:sp macro="" textlink="">
      <xdr:nvSpPr>
        <xdr:cNvPr id="4" name="Round Diagonal Corner Rectangle 3"/>
        <xdr:cNvSpPr/>
      </xdr:nvSpPr>
      <xdr:spPr>
        <a:xfrm>
          <a:off x="12840757" y="7762875"/>
          <a:ext cx="11812325" cy="1195917"/>
        </a:xfrm>
        <a:prstGeom prst="round2DiagRect">
          <a:avLst/>
        </a:prstGeom>
        <a:noFill/>
        <a:ln>
          <a:solidFill>
            <a:srgbClr val="7DC2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94969A"/>
              </a:solidFill>
              <a:latin typeface="+mn-lt"/>
            </a:rPr>
            <a:t>* Where a customer takes additional unathorised capacity over and above the Maximum Import Capacity / Maximum Export Capacity, the excess will be classed as exceeded capacity. The exceeded capacity charge will apply to the exceeded portion of the capacity for the duration of the month in which the customer has imported over their Maximum Import Capacity without authorisation on a p/kVA/day basis.</a:t>
          </a:r>
        </a:p>
        <a:p>
          <a:pPr algn="l"/>
          <a:r>
            <a:rPr lang="en-GB" sz="1200">
              <a:solidFill>
                <a:srgbClr val="94969A"/>
              </a:solidFill>
              <a:latin typeface="+mn-lt"/>
            </a:rPr>
            <a:t>For the purpose</a:t>
          </a:r>
          <a:r>
            <a:rPr lang="en-GB" sz="1200" baseline="0">
              <a:solidFill>
                <a:srgbClr val="94969A"/>
              </a:solidFill>
              <a:latin typeface="+mn-lt"/>
            </a:rPr>
            <a:t> of this DUoS calculator, we have simplified the calculation to produce an estimate of the exceeded capacity charge based on how many months the capacity would be exceeded during the year, and the average of this excess capacity during the year.</a:t>
          </a:r>
          <a:endParaRPr lang="en-GB" sz="1200">
            <a:solidFill>
              <a:srgbClr val="94969A"/>
            </a:solidFill>
            <a:latin typeface="+mn-lt"/>
          </a:endParaRPr>
        </a:p>
      </xdr:txBody>
    </xdr:sp>
    <xdr:clientData/>
  </xdr:twoCellAnchor>
  <xdr:twoCellAnchor>
    <xdr:from>
      <xdr:col>11</xdr:col>
      <xdr:colOff>10582</xdr:colOff>
      <xdr:row>44</xdr:row>
      <xdr:rowOff>0</xdr:rowOff>
    </xdr:from>
    <xdr:to>
      <xdr:col>19</xdr:col>
      <xdr:colOff>583407</xdr:colOff>
      <xdr:row>50</xdr:row>
      <xdr:rowOff>52917</xdr:rowOff>
    </xdr:to>
    <xdr:sp macro="" textlink="">
      <xdr:nvSpPr>
        <xdr:cNvPr id="5" name="Round Diagonal Corner Rectangle 4"/>
        <xdr:cNvSpPr/>
      </xdr:nvSpPr>
      <xdr:spPr>
        <a:xfrm>
          <a:off x="12840757" y="15821025"/>
          <a:ext cx="11812325" cy="1195917"/>
        </a:xfrm>
        <a:prstGeom prst="round2DiagRect">
          <a:avLst/>
        </a:prstGeom>
        <a:noFill/>
        <a:ln>
          <a:solidFill>
            <a:srgbClr val="7DC2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94969A"/>
              </a:solidFill>
              <a:latin typeface="+mn-lt"/>
            </a:rPr>
            <a:t>* Where a customer takes additional unathorised capacity over and above the Maximum Import Capacity / Maximum Export Capacity, the excess will be classed as exceeded capacity. The exceeded capacity charge will apply to the exceeded portion of the capacity for the duration of the month in which the customer has imported over their Maximum Import Capacity without authorisation on a p/kVA/day basis.</a:t>
          </a:r>
        </a:p>
        <a:p>
          <a:pPr algn="l"/>
          <a:r>
            <a:rPr lang="en-GB" sz="1200">
              <a:solidFill>
                <a:srgbClr val="94969A"/>
              </a:solidFill>
              <a:latin typeface="+mn-lt"/>
            </a:rPr>
            <a:t>For the purpose</a:t>
          </a:r>
          <a:r>
            <a:rPr lang="en-GB" sz="1200" baseline="0">
              <a:solidFill>
                <a:srgbClr val="94969A"/>
              </a:solidFill>
              <a:latin typeface="+mn-lt"/>
            </a:rPr>
            <a:t> of this DUoS calculator, we have simplified the calculation to produce an estimate of the exceeded capacity charge based on how many months the capacity would be exceeded during the year, and the average of this excess capacity during the year.</a:t>
          </a:r>
          <a:endParaRPr lang="en-GB" sz="1200">
            <a:solidFill>
              <a:srgbClr val="94969A"/>
            </a:solidFill>
            <a:latin typeface="+mn-lt"/>
          </a:endParaRPr>
        </a:p>
      </xdr:txBody>
    </xdr:sp>
    <xdr:clientData/>
  </xdr:twoCellAnchor>
  <xdr:twoCellAnchor>
    <xdr:from>
      <xdr:col>0</xdr:col>
      <xdr:colOff>0</xdr:colOff>
      <xdr:row>0</xdr:row>
      <xdr:rowOff>0</xdr:rowOff>
    </xdr:from>
    <xdr:to>
      <xdr:col>0</xdr:col>
      <xdr:colOff>476250</xdr:colOff>
      <xdr:row>0</xdr:row>
      <xdr:rowOff>201084</xdr:rowOff>
    </xdr:to>
    <xdr:sp macro="" textlink="">
      <xdr:nvSpPr>
        <xdr:cNvPr id="6" name="Round Diagonal Corner Rectangle 5">
          <a:hlinkClick xmlns:r="http://schemas.openxmlformats.org/officeDocument/2006/relationships" r:id="rId1"/>
        </xdr:cNvPr>
        <xdr:cNvSpPr/>
      </xdr:nvSpPr>
      <xdr:spPr>
        <a:xfrm>
          <a:off x="0" y="0"/>
          <a:ext cx="476250" cy="201084"/>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lang="en-GB" sz="1100"/>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475200</xdr:colOff>
      <xdr:row>0</xdr:row>
      <xdr:rowOff>201084</xdr:rowOff>
    </xdr:to>
    <xdr:sp macro="" textlink="">
      <xdr:nvSpPr>
        <xdr:cNvPr id="8" name="Round Diagonal Corner Rectangle 7">
          <a:hlinkClick xmlns:r="http://schemas.openxmlformats.org/officeDocument/2006/relationships" r:id="rId1"/>
        </xdr:cNvPr>
        <xdr:cNvSpPr/>
      </xdr:nvSpPr>
      <xdr:spPr>
        <a:xfrm>
          <a:off x="0" y="0"/>
          <a:ext cx="475200" cy="201084"/>
        </a:xfrm>
        <a:prstGeom prst="round2DiagRect">
          <a:avLst/>
        </a:prstGeom>
        <a:solidFill>
          <a:srgbClr val="004687"/>
        </a:solidFill>
        <a:ln>
          <a:solidFill>
            <a:srgbClr val="0029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lang="en-GB" sz="1100"/>
            <a:t>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G19"/>
  <sheetViews>
    <sheetView showGridLines="0" showRowColHeaders="0" tabSelected="1" showRuler="0" view="pageLayout" zoomScaleNormal="100" zoomScaleSheetLayoutView="100" workbookViewId="0"/>
  </sheetViews>
  <sheetFormatPr defaultRowHeight="15" x14ac:dyDescent="0.25"/>
  <cols>
    <col min="1" max="1" width="10.625" style="2" customWidth="1"/>
    <col min="2" max="7" width="25.625" style="2" customWidth="1"/>
    <col min="8" max="16384" width="9" style="2"/>
  </cols>
  <sheetData>
    <row r="1" spans="2:7" ht="30" customHeight="1" x14ac:dyDescent="0.3">
      <c r="B1" s="122" t="s">
        <v>0</v>
      </c>
      <c r="C1" s="122"/>
    </row>
    <row r="2" spans="2:7" ht="14.45" customHeight="1" x14ac:dyDescent="0.25"/>
    <row r="3" spans="2:7" ht="80.099999999999994" customHeight="1" x14ac:dyDescent="0.25">
      <c r="B3" s="121" t="s">
        <v>138</v>
      </c>
      <c r="C3" s="121"/>
      <c r="D3" s="121"/>
      <c r="E3" s="121"/>
      <c r="F3" s="121"/>
      <c r="G3" s="121"/>
    </row>
    <row r="4" spans="2:7" ht="14.45" customHeight="1" x14ac:dyDescent="0.25"/>
    <row r="6" spans="2:7" ht="19.5" x14ac:dyDescent="0.3">
      <c r="B6" s="123" t="s">
        <v>142</v>
      </c>
      <c r="C6" s="123"/>
    </row>
    <row r="8" spans="2:7" s="3" customFormat="1" x14ac:dyDescent="0.25">
      <c r="B8" s="4"/>
      <c r="C8" s="4"/>
    </row>
    <row r="9" spans="2:7" s="3" customFormat="1" x14ac:dyDescent="0.25">
      <c r="B9" s="4"/>
      <c r="C9" s="5"/>
    </row>
    <row r="10" spans="2:7" s="3" customFormat="1" x14ac:dyDescent="0.25">
      <c r="B10" s="4"/>
      <c r="C10" s="5"/>
    </row>
    <row r="11" spans="2:7" s="3" customFormat="1" x14ac:dyDescent="0.25">
      <c r="B11" s="4"/>
      <c r="C11" s="5"/>
    </row>
    <row r="12" spans="2:7" s="3" customFormat="1" ht="45" x14ac:dyDescent="0.25">
      <c r="B12" s="7" t="s">
        <v>62</v>
      </c>
      <c r="C12" s="7" t="s">
        <v>139</v>
      </c>
      <c r="D12" s="7" t="s">
        <v>139</v>
      </c>
      <c r="E12" s="7" t="s">
        <v>140</v>
      </c>
      <c r="F12" s="7" t="s">
        <v>2</v>
      </c>
      <c r="G12" s="7" t="s">
        <v>164</v>
      </c>
    </row>
    <row r="13" spans="2:7" s="3" customFormat="1" x14ac:dyDescent="0.25">
      <c r="B13" s="6"/>
      <c r="C13" s="6"/>
      <c r="D13" s="6"/>
      <c r="E13" s="6"/>
      <c r="F13" s="6"/>
    </row>
    <row r="14" spans="2:7" s="3" customFormat="1" x14ac:dyDescent="0.25">
      <c r="B14" s="4"/>
      <c r="C14" s="5"/>
    </row>
    <row r="15" spans="2:7" ht="19.5" x14ac:dyDescent="0.3">
      <c r="B15" s="123" t="s">
        <v>1</v>
      </c>
      <c r="C15" s="123"/>
    </row>
    <row r="16" spans="2:7" ht="14.45" customHeight="1" x14ac:dyDescent="0.25"/>
    <row r="17" spans="1:7" ht="50.1" customHeight="1" x14ac:dyDescent="0.25">
      <c r="A17" s="20">
        <v>1</v>
      </c>
      <c r="B17" s="126" t="s">
        <v>165</v>
      </c>
      <c r="C17" s="126"/>
      <c r="D17" s="126"/>
      <c r="E17" s="126"/>
      <c r="F17" s="124" t="s">
        <v>61</v>
      </c>
      <c r="G17" s="124"/>
    </row>
    <row r="18" spans="1:7" ht="45" customHeight="1" x14ac:dyDescent="0.25">
      <c r="A18" s="20">
        <v>2</v>
      </c>
      <c r="B18" s="127" t="s">
        <v>143</v>
      </c>
      <c r="C18" s="127"/>
      <c r="D18" s="127"/>
      <c r="E18" s="127"/>
      <c r="F18" s="125" t="s">
        <v>162</v>
      </c>
      <c r="G18" s="125"/>
    </row>
    <row r="19" spans="1:7" ht="45" customHeight="1" x14ac:dyDescent="0.25">
      <c r="A19" s="20">
        <v>3</v>
      </c>
      <c r="B19" s="127" t="s">
        <v>166</v>
      </c>
      <c r="C19" s="127"/>
      <c r="D19" s="127"/>
      <c r="E19" s="127"/>
      <c r="F19" s="125" t="s">
        <v>167</v>
      </c>
      <c r="G19" s="125"/>
    </row>
  </sheetData>
  <mergeCells count="10">
    <mergeCell ref="F18:G18"/>
    <mergeCell ref="B17:E17"/>
    <mergeCell ref="B18:E18"/>
    <mergeCell ref="B19:E19"/>
    <mergeCell ref="F19:G19"/>
    <mergeCell ref="B3:G3"/>
    <mergeCell ref="B1:C1"/>
    <mergeCell ref="B6:C6"/>
    <mergeCell ref="B15:C15"/>
    <mergeCell ref="F17:G17"/>
  </mergeCells>
  <pageMargins left="0.7" right="0.7" top="0.75" bottom="0.75" header="0.3" footer="0.3"/>
  <pageSetup paperSize="9" scale="69" orientation="landscape" r:id="rId1"/>
  <headerFooter>
    <oddHeader>&amp;L&amp;G&amp;C&amp;"-,Bold"&amp;16&amp;U&amp;K004687&amp;A</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68"/>
  <sheetViews>
    <sheetView showGridLines="0" showRuler="0" view="pageLayout" zoomScale="90" zoomScaleNormal="100" zoomScalePageLayoutView="90" workbookViewId="0"/>
  </sheetViews>
  <sheetFormatPr defaultRowHeight="14.25" x14ac:dyDescent="0.2"/>
  <cols>
    <col min="1" max="1" width="7.625" style="26" customWidth="1"/>
    <col min="2" max="2" width="36.625" style="26" customWidth="1"/>
    <col min="3" max="3" width="15.5" style="21" customWidth="1"/>
    <col min="4" max="4" width="6" style="26" customWidth="1"/>
    <col min="5" max="5" width="15.375" style="26" customWidth="1"/>
    <col min="6" max="8" width="15.375" style="21" customWidth="1"/>
    <col min="9" max="10" width="15.375" style="22" customWidth="1"/>
    <col min="11" max="11" width="15.375" style="23" customWidth="1"/>
    <col min="12" max="12" width="15.375" style="24" customWidth="1"/>
    <col min="13" max="13" width="2.625" style="25" customWidth="1"/>
    <col min="14" max="15" width="2.625" customWidth="1"/>
    <col min="16" max="20" width="13.625" style="26" customWidth="1"/>
    <col min="21" max="16384" width="9" style="26"/>
  </cols>
  <sheetData>
    <row r="1" spans="1:15" s="62" customFormat="1" ht="18.75" x14ac:dyDescent="0.25">
      <c r="B1" s="60" t="s">
        <v>93</v>
      </c>
      <c r="C1" s="61"/>
      <c r="F1" s="61"/>
      <c r="G1" s="61"/>
      <c r="H1" s="61"/>
      <c r="I1" s="63"/>
      <c r="J1" s="63"/>
      <c r="K1" s="64"/>
      <c r="L1" s="65"/>
      <c r="M1" s="66"/>
      <c r="N1"/>
      <c r="O1"/>
    </row>
    <row r="2" spans="1:15" s="62" customFormat="1" ht="14.25" customHeight="1" x14ac:dyDescent="0.25">
      <c r="C2" s="61"/>
      <c r="F2" s="61"/>
      <c r="G2" s="61"/>
      <c r="H2" s="61"/>
      <c r="I2" s="63"/>
      <c r="J2" s="63"/>
      <c r="K2" s="64"/>
      <c r="L2" s="65"/>
      <c r="M2" s="66"/>
      <c r="N2"/>
      <c r="O2"/>
    </row>
    <row r="3" spans="1:15" s="62" customFormat="1" ht="15" customHeight="1" x14ac:dyDescent="0.25">
      <c r="A3" s="68" t="s">
        <v>50</v>
      </c>
      <c r="B3" s="149" t="s">
        <v>163</v>
      </c>
      <c r="C3" s="149"/>
      <c r="D3" s="149"/>
      <c r="E3" s="149"/>
      <c r="F3" s="149"/>
      <c r="G3" s="149"/>
      <c r="H3" s="149"/>
      <c r="I3" s="149"/>
      <c r="J3" s="149"/>
      <c r="K3" s="149"/>
      <c r="L3" s="149"/>
      <c r="M3" s="66"/>
      <c r="N3"/>
      <c r="O3"/>
    </row>
    <row r="4" spans="1:15" s="62" customFormat="1" ht="15" customHeight="1" x14ac:dyDescent="0.25">
      <c r="A4" s="68" t="s">
        <v>49</v>
      </c>
      <c r="B4" s="149" t="s">
        <v>144</v>
      </c>
      <c r="C4" s="149"/>
      <c r="D4" s="149"/>
      <c r="E4" s="149"/>
      <c r="F4" s="149"/>
      <c r="G4" s="149"/>
      <c r="H4" s="149"/>
      <c r="I4" s="149"/>
      <c r="J4" s="149"/>
      <c r="K4" s="149"/>
      <c r="L4" s="149"/>
      <c r="M4" s="66"/>
      <c r="N4"/>
      <c r="O4"/>
    </row>
    <row r="5" spans="1:15" s="62" customFormat="1" ht="15" customHeight="1" x14ac:dyDescent="0.25">
      <c r="A5" s="68" t="s">
        <v>83</v>
      </c>
      <c r="B5" s="149" t="s">
        <v>90</v>
      </c>
      <c r="C5" s="149"/>
      <c r="D5" s="149"/>
      <c r="E5" s="149"/>
      <c r="F5" s="149"/>
      <c r="G5" s="149"/>
      <c r="H5" s="149"/>
      <c r="I5" s="149"/>
      <c r="J5" s="149"/>
      <c r="K5" s="149"/>
      <c r="L5" s="149"/>
      <c r="M5" s="66"/>
      <c r="N5"/>
      <c r="O5"/>
    </row>
    <row r="6" spans="1:15" s="62" customFormat="1" ht="15" customHeight="1" x14ac:dyDescent="0.25">
      <c r="A6" s="68" t="s">
        <v>48</v>
      </c>
      <c r="B6" s="149" t="s">
        <v>91</v>
      </c>
      <c r="C6" s="149"/>
      <c r="D6" s="149"/>
      <c r="E6" s="149"/>
      <c r="F6" s="149"/>
      <c r="G6" s="149"/>
      <c r="H6" s="149"/>
      <c r="I6" s="149"/>
      <c r="J6" s="149"/>
      <c r="K6" s="149"/>
      <c r="L6" s="149"/>
      <c r="M6" s="66"/>
      <c r="N6"/>
      <c r="O6"/>
    </row>
    <row r="7" spans="1:15" s="62" customFormat="1" ht="15" customHeight="1" x14ac:dyDescent="0.25">
      <c r="A7" s="68" t="s">
        <v>84</v>
      </c>
      <c r="B7" s="149" t="s">
        <v>160</v>
      </c>
      <c r="C7" s="149"/>
      <c r="D7" s="149"/>
      <c r="E7" s="149"/>
      <c r="F7" s="149"/>
      <c r="G7" s="149"/>
      <c r="H7" s="149"/>
      <c r="I7" s="149"/>
      <c r="J7" s="149"/>
      <c r="K7" s="149"/>
      <c r="L7" s="149"/>
      <c r="M7" s="66"/>
      <c r="N7"/>
      <c r="O7"/>
    </row>
    <row r="8" spans="1:15" s="62" customFormat="1" ht="14.25" customHeight="1" x14ac:dyDescent="0.25">
      <c r="C8" s="61"/>
      <c r="F8" s="61"/>
      <c r="G8" s="61"/>
      <c r="H8" s="61"/>
      <c r="I8" s="63"/>
      <c r="J8" s="63"/>
      <c r="K8" s="64"/>
      <c r="L8" s="65"/>
      <c r="M8" s="66"/>
      <c r="N8"/>
      <c r="O8"/>
    </row>
    <row r="9" spans="1:15" s="62" customFormat="1" ht="20.100000000000001" customHeight="1" x14ac:dyDescent="0.25">
      <c r="B9" s="120" t="s">
        <v>159</v>
      </c>
      <c r="C9" s="131"/>
      <c r="D9" s="131"/>
      <c r="E9" s="131"/>
      <c r="F9" s="131"/>
      <c r="G9" s="61"/>
      <c r="H9" s="61"/>
      <c r="I9" s="63"/>
      <c r="J9" s="63"/>
      <c r="K9" s="64"/>
      <c r="L9" s="65"/>
      <c r="M9" s="66"/>
      <c r="N9"/>
      <c r="O9"/>
    </row>
    <row r="10" spans="1:15" s="62" customFormat="1" ht="20.100000000000001" customHeight="1" x14ac:dyDescent="0.25">
      <c r="B10" s="69" t="s">
        <v>146</v>
      </c>
      <c r="C10" s="70" t="s">
        <v>158</v>
      </c>
      <c r="F10" s="61"/>
      <c r="G10" s="61"/>
      <c r="H10" s="61"/>
      <c r="I10" s="63"/>
      <c r="J10" s="63"/>
      <c r="K10" s="64"/>
      <c r="L10" s="65"/>
      <c r="M10" s="66"/>
      <c r="N10"/>
      <c r="O10"/>
    </row>
    <row r="11" spans="1:15" s="62" customFormat="1" ht="20.100000000000001" customHeight="1" x14ac:dyDescent="0.25">
      <c r="B11" s="69" t="s">
        <v>147</v>
      </c>
      <c r="C11" s="70" t="s">
        <v>158</v>
      </c>
      <c r="F11" s="61"/>
      <c r="G11" s="61"/>
      <c r="H11" s="61"/>
      <c r="I11" s="63"/>
      <c r="J11" s="63"/>
      <c r="K11" s="64"/>
      <c r="L11" s="65"/>
      <c r="M11" s="66"/>
      <c r="N11"/>
      <c r="O11"/>
    </row>
    <row r="12" spans="1:15" s="62" customFormat="1" ht="14.25" customHeight="1" x14ac:dyDescent="0.25">
      <c r="C12" s="61"/>
      <c r="F12" s="61"/>
      <c r="G12" s="61"/>
      <c r="H12" s="61"/>
      <c r="I12" s="63"/>
      <c r="J12" s="63"/>
      <c r="K12" s="64"/>
      <c r="L12" s="65"/>
      <c r="M12" s="66"/>
      <c r="N12"/>
      <c r="O12"/>
    </row>
    <row r="13" spans="1:15" s="62" customFormat="1" ht="14.25" customHeight="1" x14ac:dyDescent="0.25">
      <c r="A13" s="73" t="s">
        <v>92</v>
      </c>
      <c r="B13" s="148" t="s">
        <v>145</v>
      </c>
      <c r="C13" s="148"/>
      <c r="D13" s="148"/>
      <c r="E13" s="148"/>
      <c r="F13" s="148"/>
      <c r="G13" s="148"/>
      <c r="H13" s="148"/>
      <c r="I13" s="148"/>
      <c r="J13" s="148"/>
      <c r="K13" s="148"/>
      <c r="L13" s="148"/>
      <c r="M13" s="66"/>
      <c r="N13"/>
      <c r="O13"/>
    </row>
    <row r="14" spans="1:15" s="62" customFormat="1" ht="14.25" customHeight="1" x14ac:dyDescent="0.25">
      <c r="B14" s="67"/>
      <c r="C14" s="142"/>
      <c r="D14" s="142"/>
      <c r="E14" s="142"/>
      <c r="F14" s="61"/>
      <c r="G14" s="61"/>
      <c r="H14" s="61"/>
      <c r="I14" s="63"/>
      <c r="J14" s="63"/>
      <c r="K14" s="64"/>
      <c r="L14" s="65"/>
      <c r="M14" s="66"/>
      <c r="N14"/>
      <c r="O14"/>
    </row>
    <row r="15" spans="1:15" ht="18" x14ac:dyDescent="0.2">
      <c r="B15" s="143" t="str">
        <f>C9&amp;" - Effective from "&amp;C10&amp;" to "&amp;C11&amp;" - Final LV and HV charges"</f>
        <v xml:space="preserve"> - Effective from DD/MM/YYYY to DD/MM/YYYY - Final LV and HV charges</v>
      </c>
      <c r="C15" s="143"/>
      <c r="D15" s="143"/>
      <c r="E15" s="143"/>
      <c r="F15" s="143"/>
      <c r="G15" s="143"/>
      <c r="H15" s="143"/>
      <c r="I15" s="143"/>
      <c r="J15" s="143"/>
      <c r="K15" s="143"/>
      <c r="L15" s="143"/>
    </row>
    <row r="16" spans="1:15" s="29" customFormat="1" ht="18" x14ac:dyDescent="0.2">
      <c r="B16" s="27"/>
      <c r="C16" s="27"/>
      <c r="D16" s="27"/>
      <c r="E16" s="27"/>
      <c r="F16" s="27"/>
      <c r="G16" s="27"/>
      <c r="H16" s="27"/>
      <c r="I16" s="27"/>
      <c r="J16" s="27"/>
      <c r="K16" s="27"/>
      <c r="L16" s="27"/>
      <c r="M16" s="28"/>
      <c r="N16"/>
      <c r="O16"/>
    </row>
    <row r="17" spans="2:15" ht="18" x14ac:dyDescent="0.2">
      <c r="B17" s="143" t="s">
        <v>63</v>
      </c>
      <c r="C17" s="143"/>
      <c r="D17" s="143"/>
      <c r="E17" s="143"/>
      <c r="F17" s="143"/>
      <c r="G17" s="27"/>
      <c r="H17" s="143" t="s">
        <v>64</v>
      </c>
      <c r="I17" s="143"/>
      <c r="J17" s="143"/>
      <c r="K17" s="143"/>
      <c r="L17" s="143"/>
    </row>
    <row r="18" spans="2:15" ht="25.5" x14ac:dyDescent="0.2">
      <c r="B18" s="30" t="s">
        <v>65</v>
      </c>
      <c r="C18" s="31" t="s">
        <v>66</v>
      </c>
      <c r="D18" s="144" t="s">
        <v>67</v>
      </c>
      <c r="E18" s="145"/>
      <c r="F18" s="32" t="s">
        <v>68</v>
      </c>
      <c r="G18" s="27"/>
      <c r="H18" s="146"/>
      <c r="I18" s="147"/>
      <c r="J18" s="33" t="s">
        <v>69</v>
      </c>
      <c r="K18" s="34" t="s">
        <v>70</v>
      </c>
      <c r="L18" s="32" t="s">
        <v>68</v>
      </c>
      <c r="M18" s="27"/>
    </row>
    <row r="19" spans="2:15" ht="38.25" customHeight="1" x14ac:dyDescent="0.2">
      <c r="B19" s="35"/>
      <c r="C19" s="36"/>
      <c r="D19" s="132"/>
      <c r="E19" s="132"/>
      <c r="F19" s="117"/>
      <c r="G19" s="27"/>
      <c r="H19" s="133"/>
      <c r="I19" s="133"/>
      <c r="J19" s="117"/>
      <c r="K19" s="37"/>
      <c r="L19" s="117"/>
      <c r="M19" s="27"/>
    </row>
    <row r="20" spans="2:15" ht="38.25" customHeight="1" x14ac:dyDescent="0.2">
      <c r="B20" s="35"/>
      <c r="C20" s="117"/>
      <c r="D20" s="140"/>
      <c r="E20" s="141"/>
      <c r="F20" s="117"/>
      <c r="G20" s="27"/>
      <c r="H20" s="133"/>
      <c r="I20" s="133"/>
      <c r="J20" s="38"/>
      <c r="K20" s="37"/>
      <c r="L20" s="117"/>
      <c r="M20" s="27"/>
    </row>
    <row r="21" spans="2:15" ht="38.25" customHeight="1" x14ac:dyDescent="0.2">
      <c r="B21" s="35"/>
      <c r="C21" s="117"/>
      <c r="D21" s="132"/>
      <c r="E21" s="132"/>
      <c r="F21" s="118"/>
      <c r="G21" s="27"/>
      <c r="H21" s="133"/>
      <c r="I21" s="133"/>
      <c r="J21" s="117"/>
      <c r="K21" s="117"/>
      <c r="L21" s="118"/>
      <c r="M21" s="27"/>
    </row>
    <row r="22" spans="2:15" s="40" customFormat="1" ht="25.5" customHeight="1" x14ac:dyDescent="0.2">
      <c r="B22" s="39"/>
      <c r="C22" s="117"/>
      <c r="D22" s="132"/>
      <c r="E22" s="132"/>
      <c r="F22" s="37"/>
      <c r="G22" s="27"/>
      <c r="H22" s="133"/>
      <c r="I22" s="133"/>
      <c r="J22" s="117"/>
      <c r="K22" s="117"/>
      <c r="L22" s="37"/>
      <c r="M22" s="27"/>
      <c r="N22"/>
      <c r="O22"/>
    </row>
    <row r="23" spans="2:15" s="29" customFormat="1" ht="18" x14ac:dyDescent="0.2">
      <c r="B23" s="41" t="s">
        <v>71</v>
      </c>
      <c r="C23" s="134" t="s">
        <v>72</v>
      </c>
      <c r="D23" s="135"/>
      <c r="E23" s="135"/>
      <c r="F23" s="136"/>
      <c r="G23" s="27"/>
      <c r="H23" s="133" t="s">
        <v>71</v>
      </c>
      <c r="I23" s="133"/>
      <c r="J23" s="137" t="s">
        <v>72</v>
      </c>
      <c r="K23" s="137"/>
      <c r="L23" s="137"/>
      <c r="M23" s="27"/>
      <c r="N23"/>
      <c r="O23"/>
    </row>
    <row r="24" spans="2:15" s="29" customFormat="1" ht="18" x14ac:dyDescent="0.2">
      <c r="B24" s="27"/>
      <c r="C24" s="27"/>
      <c r="D24" s="27"/>
      <c r="E24" s="27"/>
      <c r="F24" s="27"/>
      <c r="G24" s="27"/>
      <c r="H24" s="138"/>
      <c r="I24" s="138"/>
      <c r="J24" s="139"/>
      <c r="K24" s="139"/>
      <c r="L24" s="139"/>
      <c r="M24" s="28"/>
      <c r="N24"/>
      <c r="O24"/>
    </row>
    <row r="25" spans="2:15" s="29" customFormat="1" ht="18" x14ac:dyDescent="0.2">
      <c r="B25" s="27"/>
      <c r="C25" s="27"/>
      <c r="D25" s="27"/>
      <c r="E25" s="27"/>
      <c r="F25" s="27"/>
      <c r="G25" s="27"/>
      <c r="H25" s="27"/>
      <c r="I25" s="27"/>
      <c r="J25" s="27"/>
      <c r="K25" s="27"/>
      <c r="L25" s="27"/>
      <c r="M25" s="28"/>
      <c r="N25"/>
      <c r="O25"/>
    </row>
    <row r="26" spans="2:15" ht="63.75" x14ac:dyDescent="0.2">
      <c r="B26" s="42" t="s">
        <v>3</v>
      </c>
      <c r="C26" s="43" t="s">
        <v>73</v>
      </c>
      <c r="D26" s="43" t="s">
        <v>74</v>
      </c>
      <c r="E26" s="42" t="s">
        <v>75</v>
      </c>
      <c r="F26" s="42" t="s">
        <v>76</v>
      </c>
      <c r="G26" s="42" t="s">
        <v>77</v>
      </c>
      <c r="H26" s="43" t="s">
        <v>78</v>
      </c>
      <c r="I26" s="43" t="s">
        <v>79</v>
      </c>
      <c r="J26" s="43" t="s">
        <v>80</v>
      </c>
      <c r="K26" s="42" t="s">
        <v>81</v>
      </c>
      <c r="L26" s="43" t="s">
        <v>82</v>
      </c>
    </row>
    <row r="27" spans="2:15" ht="30" customHeight="1" x14ac:dyDescent="0.2">
      <c r="B27" s="44" t="s">
        <v>5</v>
      </c>
      <c r="C27" s="45"/>
      <c r="D27" s="46"/>
      <c r="E27" s="47"/>
      <c r="F27" s="48"/>
      <c r="G27" s="48"/>
      <c r="H27" s="49"/>
      <c r="I27" s="48"/>
      <c r="J27" s="48"/>
      <c r="K27" s="48"/>
      <c r="L27" s="50"/>
    </row>
    <row r="28" spans="2:15" ht="30" customHeight="1" x14ac:dyDescent="0.2">
      <c r="B28" s="44" t="s">
        <v>6</v>
      </c>
      <c r="C28" s="45"/>
      <c r="D28" s="46"/>
      <c r="E28" s="47"/>
      <c r="F28" s="47"/>
      <c r="G28" s="48"/>
      <c r="H28" s="49"/>
      <c r="I28" s="48"/>
      <c r="J28" s="48"/>
      <c r="K28" s="48"/>
      <c r="L28" s="50"/>
    </row>
    <row r="29" spans="2:15" ht="30" customHeight="1" x14ac:dyDescent="0.2">
      <c r="B29" s="44" t="s">
        <v>7</v>
      </c>
      <c r="C29" s="45"/>
      <c r="D29" s="46"/>
      <c r="E29" s="47"/>
      <c r="F29" s="48"/>
      <c r="G29" s="48"/>
      <c r="H29" s="48"/>
      <c r="I29" s="48"/>
      <c r="J29" s="48"/>
      <c r="K29" s="48"/>
      <c r="L29" s="50"/>
    </row>
    <row r="30" spans="2:15" ht="30" customHeight="1" x14ac:dyDescent="0.2">
      <c r="B30" s="44" t="s">
        <v>8</v>
      </c>
      <c r="C30" s="51"/>
      <c r="D30" s="46"/>
      <c r="E30" s="47"/>
      <c r="F30" s="48"/>
      <c r="G30" s="48"/>
      <c r="H30" s="49"/>
      <c r="I30" s="48"/>
      <c r="J30" s="48"/>
      <c r="K30" s="48"/>
      <c r="L30" s="50"/>
      <c r="M30" s="26"/>
    </row>
    <row r="31" spans="2:15" ht="30" customHeight="1" x14ac:dyDescent="0.2">
      <c r="B31" s="44" t="s">
        <v>9</v>
      </c>
      <c r="C31" s="45"/>
      <c r="D31" s="46"/>
      <c r="E31" s="47"/>
      <c r="F31" s="47"/>
      <c r="G31" s="48"/>
      <c r="H31" s="49"/>
      <c r="I31" s="48"/>
      <c r="J31" s="48"/>
      <c r="K31" s="48"/>
      <c r="L31" s="50"/>
      <c r="M31" s="26"/>
    </row>
    <row r="32" spans="2:15" ht="30" customHeight="1" x14ac:dyDescent="0.2">
      <c r="B32" s="44" t="s">
        <v>10</v>
      </c>
      <c r="C32" s="45"/>
      <c r="D32" s="46"/>
      <c r="E32" s="47"/>
      <c r="F32" s="48"/>
      <c r="G32" s="48"/>
      <c r="H32" s="48"/>
      <c r="I32" s="48"/>
      <c r="J32" s="48"/>
      <c r="K32" s="48"/>
      <c r="L32" s="50"/>
      <c r="M32" s="26"/>
    </row>
    <row r="33" spans="2:15" ht="30" customHeight="1" x14ac:dyDescent="0.2">
      <c r="B33" s="44" t="s">
        <v>11</v>
      </c>
      <c r="C33" s="51"/>
      <c r="D33" s="46"/>
      <c r="E33" s="47"/>
      <c r="F33" s="47"/>
      <c r="G33" s="48"/>
      <c r="H33" s="49"/>
      <c r="I33" s="48"/>
      <c r="J33" s="48"/>
      <c r="K33" s="48"/>
      <c r="L33" s="50"/>
      <c r="M33" s="26"/>
    </row>
    <row r="34" spans="2:15" ht="30" customHeight="1" x14ac:dyDescent="0.2">
      <c r="B34" s="44" t="s">
        <v>12</v>
      </c>
      <c r="C34" s="45"/>
      <c r="D34" s="46"/>
      <c r="E34" s="47"/>
      <c r="F34" s="47"/>
      <c r="G34" s="48"/>
      <c r="H34" s="49"/>
      <c r="I34" s="48"/>
      <c r="J34" s="48"/>
      <c r="K34" s="48"/>
      <c r="L34" s="50"/>
      <c r="M34" s="26"/>
      <c r="N34" s="26"/>
      <c r="O34" s="26"/>
    </row>
    <row r="35" spans="2:15" ht="30" customHeight="1" x14ac:dyDescent="0.2">
      <c r="B35" s="44" t="s">
        <v>13</v>
      </c>
      <c r="C35" s="45"/>
      <c r="D35" s="46"/>
      <c r="E35" s="47"/>
      <c r="F35" s="47"/>
      <c r="G35" s="48"/>
      <c r="H35" s="49"/>
      <c r="I35" s="48"/>
      <c r="J35" s="48"/>
      <c r="K35" s="48"/>
      <c r="L35" s="50"/>
      <c r="M35" s="26"/>
      <c r="N35" s="26"/>
      <c r="O35" s="26"/>
    </row>
    <row r="36" spans="2:15" ht="30" customHeight="1" x14ac:dyDescent="0.2">
      <c r="B36" s="44" t="s">
        <v>14</v>
      </c>
      <c r="C36" s="45"/>
      <c r="D36" s="46"/>
      <c r="E36" s="52"/>
      <c r="F36" s="53"/>
      <c r="G36" s="54"/>
      <c r="H36" s="49"/>
      <c r="I36" s="48"/>
      <c r="J36" s="48"/>
      <c r="K36" s="48"/>
      <c r="L36" s="50"/>
      <c r="M36" s="26"/>
      <c r="N36" s="26"/>
      <c r="O36" s="26"/>
    </row>
    <row r="37" spans="2:15" ht="30" customHeight="1" x14ac:dyDescent="0.2">
      <c r="B37" s="44" t="s">
        <v>15</v>
      </c>
      <c r="C37" s="45"/>
      <c r="D37" s="46"/>
      <c r="E37" s="52"/>
      <c r="F37" s="53"/>
      <c r="G37" s="54"/>
      <c r="H37" s="49"/>
      <c r="I37" s="48"/>
      <c r="J37" s="48"/>
      <c r="K37" s="48"/>
      <c r="L37" s="50"/>
      <c r="M37" s="26"/>
      <c r="N37" s="26"/>
      <c r="O37" s="26"/>
    </row>
    <row r="38" spans="2:15" ht="30" customHeight="1" x14ac:dyDescent="0.2">
      <c r="B38" s="44" t="s">
        <v>16</v>
      </c>
      <c r="C38" s="50"/>
      <c r="D38" s="46"/>
      <c r="E38" s="52"/>
      <c r="F38" s="53"/>
      <c r="G38" s="54"/>
      <c r="H38" s="49"/>
      <c r="I38" s="49"/>
      <c r="J38" s="55"/>
      <c r="K38" s="56"/>
      <c r="L38" s="50"/>
      <c r="M38" s="26"/>
      <c r="N38" s="26"/>
      <c r="O38" s="26"/>
    </row>
    <row r="39" spans="2:15" ht="30" customHeight="1" x14ac:dyDescent="0.2">
      <c r="B39" s="44" t="s">
        <v>17</v>
      </c>
      <c r="C39" s="50"/>
      <c r="D39" s="46"/>
      <c r="E39" s="52"/>
      <c r="F39" s="53"/>
      <c r="G39" s="54"/>
      <c r="H39" s="49"/>
      <c r="I39" s="49"/>
      <c r="J39" s="55"/>
      <c r="K39" s="56"/>
      <c r="L39" s="50"/>
      <c r="M39" s="26"/>
      <c r="N39" s="26"/>
      <c r="O39" s="26"/>
    </row>
    <row r="40" spans="2:15" ht="30" customHeight="1" x14ac:dyDescent="0.2">
      <c r="B40" s="44" t="s">
        <v>18</v>
      </c>
      <c r="C40" s="50"/>
      <c r="D40" s="46"/>
      <c r="E40" s="52"/>
      <c r="F40" s="53"/>
      <c r="G40" s="54"/>
      <c r="H40" s="49"/>
      <c r="I40" s="49"/>
      <c r="J40" s="55"/>
      <c r="K40" s="56"/>
      <c r="L40" s="50"/>
      <c r="M40" s="26"/>
      <c r="N40" s="26"/>
      <c r="O40" s="26"/>
    </row>
    <row r="41" spans="2:15" ht="30" customHeight="1" x14ac:dyDescent="0.2">
      <c r="B41" s="44" t="s">
        <v>19</v>
      </c>
      <c r="C41" s="50"/>
      <c r="D41" s="46"/>
      <c r="E41" s="47"/>
      <c r="F41" s="48"/>
      <c r="G41" s="48"/>
      <c r="H41" s="48"/>
      <c r="I41" s="48"/>
      <c r="J41" s="48"/>
      <c r="K41" s="48"/>
      <c r="L41" s="50"/>
      <c r="M41" s="26"/>
      <c r="N41" s="26"/>
      <c r="O41" s="26"/>
    </row>
    <row r="42" spans="2:15" ht="30" customHeight="1" x14ac:dyDescent="0.2">
      <c r="B42" s="44" t="s">
        <v>20</v>
      </c>
      <c r="C42" s="50"/>
      <c r="D42" s="46"/>
      <c r="E42" s="47"/>
      <c r="F42" s="48"/>
      <c r="G42" s="48"/>
      <c r="H42" s="48"/>
      <c r="I42" s="48"/>
      <c r="J42" s="48"/>
      <c r="K42" s="48"/>
      <c r="L42" s="50"/>
      <c r="M42" s="26"/>
      <c r="N42" s="26"/>
      <c r="O42" s="26"/>
    </row>
    <row r="43" spans="2:15" ht="30" customHeight="1" x14ac:dyDescent="0.2">
      <c r="B43" s="44" t="s">
        <v>21</v>
      </c>
      <c r="C43" s="50"/>
      <c r="D43" s="46"/>
      <c r="E43" s="47"/>
      <c r="F43" s="48"/>
      <c r="G43" s="48"/>
      <c r="H43" s="48"/>
      <c r="I43" s="48"/>
      <c r="J43" s="48"/>
      <c r="K43" s="48"/>
      <c r="L43" s="50"/>
      <c r="M43" s="26"/>
      <c r="N43" s="26"/>
      <c r="O43" s="26"/>
    </row>
    <row r="44" spans="2:15" ht="30" customHeight="1" x14ac:dyDescent="0.2">
      <c r="B44" s="44" t="s">
        <v>22</v>
      </c>
      <c r="C44" s="50"/>
      <c r="D44" s="46"/>
      <c r="E44" s="47"/>
      <c r="F44" s="48"/>
      <c r="G44" s="48"/>
      <c r="H44" s="48"/>
      <c r="I44" s="48"/>
      <c r="J44" s="48"/>
      <c r="K44" s="48"/>
      <c r="L44" s="50"/>
      <c r="M44" s="26"/>
      <c r="N44" s="26"/>
      <c r="O44" s="26"/>
    </row>
    <row r="45" spans="2:15" ht="30" customHeight="1" x14ac:dyDescent="0.2">
      <c r="B45" s="44" t="s">
        <v>23</v>
      </c>
      <c r="C45" s="50"/>
      <c r="D45" s="46"/>
      <c r="E45" s="57"/>
      <c r="F45" s="58"/>
      <c r="G45" s="54"/>
      <c r="H45" s="48"/>
      <c r="I45" s="48"/>
      <c r="J45" s="48"/>
      <c r="K45" s="48"/>
      <c r="L45" s="50"/>
      <c r="M45" s="26"/>
      <c r="N45" s="26"/>
      <c r="O45" s="26"/>
    </row>
    <row r="46" spans="2:15" ht="30" customHeight="1" x14ac:dyDescent="0.2">
      <c r="B46" s="44" t="s">
        <v>24</v>
      </c>
      <c r="C46" s="51"/>
      <c r="D46" s="46"/>
      <c r="E46" s="47"/>
      <c r="F46" s="48"/>
      <c r="G46" s="48"/>
      <c r="H46" s="49"/>
      <c r="I46" s="48"/>
      <c r="J46" s="48"/>
      <c r="K46" s="48"/>
      <c r="L46" s="50"/>
      <c r="M46" s="26"/>
      <c r="N46" s="26"/>
      <c r="O46" s="26"/>
    </row>
    <row r="47" spans="2:15" ht="30" customHeight="1" x14ac:dyDescent="0.2">
      <c r="B47" s="44" t="s">
        <v>25</v>
      </c>
      <c r="C47" s="45"/>
      <c r="D47" s="46"/>
      <c r="E47" s="47"/>
      <c r="F47" s="48"/>
      <c r="G47" s="48"/>
      <c r="H47" s="49"/>
      <c r="I47" s="48"/>
      <c r="J47" s="48"/>
      <c r="K47" s="48"/>
      <c r="L47" s="50"/>
      <c r="M47" s="26"/>
      <c r="N47" s="26"/>
      <c r="O47" s="26"/>
    </row>
    <row r="48" spans="2:15" ht="30" customHeight="1" x14ac:dyDescent="0.2">
      <c r="B48" s="44" t="s">
        <v>26</v>
      </c>
      <c r="C48" s="50"/>
      <c r="D48" s="46"/>
      <c r="E48" s="47"/>
      <c r="F48" s="48"/>
      <c r="G48" s="48"/>
      <c r="H48" s="49"/>
      <c r="I48" s="48"/>
      <c r="J48" s="55"/>
      <c r="K48" s="48"/>
      <c r="L48" s="50"/>
      <c r="M48" s="26"/>
      <c r="N48" s="26"/>
      <c r="O48" s="26"/>
    </row>
    <row r="49" spans="1:15" ht="30" customHeight="1" x14ac:dyDescent="0.2">
      <c r="B49" s="44" t="s">
        <v>27</v>
      </c>
      <c r="C49" s="50"/>
      <c r="D49" s="46"/>
      <c r="E49" s="52"/>
      <c r="F49" s="59"/>
      <c r="G49" s="54"/>
      <c r="H49" s="49"/>
      <c r="I49" s="48"/>
      <c r="J49" s="55"/>
      <c r="K49" s="48"/>
      <c r="L49" s="50"/>
      <c r="M49" s="26"/>
      <c r="N49" s="26"/>
      <c r="O49" s="26"/>
    </row>
    <row r="50" spans="1:15" ht="30" customHeight="1" x14ac:dyDescent="0.2">
      <c r="B50" s="44" t="s">
        <v>28</v>
      </c>
      <c r="C50" s="50"/>
      <c r="D50" s="46"/>
      <c r="E50" s="47"/>
      <c r="F50" s="48"/>
      <c r="G50" s="48"/>
      <c r="H50" s="49"/>
      <c r="I50" s="48"/>
      <c r="J50" s="55"/>
      <c r="K50" s="48"/>
      <c r="L50" s="50"/>
      <c r="M50" s="26"/>
      <c r="N50" s="26"/>
      <c r="O50" s="26"/>
    </row>
    <row r="51" spans="1:15" ht="30" customHeight="1" x14ac:dyDescent="0.2">
      <c r="B51" s="44" t="s">
        <v>29</v>
      </c>
      <c r="C51" s="50"/>
      <c r="D51" s="46"/>
      <c r="E51" s="52"/>
      <c r="F51" s="53"/>
      <c r="G51" s="54"/>
      <c r="H51" s="49"/>
      <c r="I51" s="48"/>
      <c r="J51" s="55"/>
      <c r="K51" s="48"/>
      <c r="L51" s="50"/>
      <c r="M51" s="26"/>
      <c r="N51" s="26"/>
      <c r="O51" s="26"/>
    </row>
    <row r="52" spans="1:15" ht="30" customHeight="1" x14ac:dyDescent="0.2">
      <c r="B52" s="44" t="s">
        <v>30</v>
      </c>
      <c r="C52" s="50"/>
      <c r="D52" s="46"/>
      <c r="E52" s="47"/>
      <c r="F52" s="48"/>
      <c r="G52" s="48"/>
      <c r="H52" s="49"/>
      <c r="I52" s="48"/>
      <c r="J52" s="55"/>
      <c r="K52" s="48"/>
      <c r="L52" s="50"/>
      <c r="M52" s="26"/>
      <c r="N52" s="26"/>
      <c r="O52" s="26"/>
    </row>
    <row r="53" spans="1:15" ht="30" customHeight="1" x14ac:dyDescent="0.2">
      <c r="B53" s="44" t="s">
        <v>31</v>
      </c>
      <c r="C53" s="50"/>
      <c r="D53" s="46"/>
      <c r="E53" s="52"/>
      <c r="F53" s="53"/>
      <c r="G53" s="54"/>
      <c r="H53" s="49"/>
      <c r="I53" s="48"/>
      <c r="J53" s="55"/>
      <c r="K53" s="48"/>
      <c r="L53" s="50"/>
      <c r="M53" s="26"/>
      <c r="N53" s="26"/>
      <c r="O53" s="26"/>
    </row>
    <row r="55" spans="1:15" ht="27.75" customHeight="1" x14ac:dyDescent="0.3">
      <c r="B55" s="71" t="s">
        <v>89</v>
      </c>
      <c r="C55" s="71"/>
      <c r="N55" s="26"/>
      <c r="O55" s="26"/>
    </row>
    <row r="56" spans="1:15" ht="30" customHeight="1" x14ac:dyDescent="0.2">
      <c r="A56" s="72" t="s">
        <v>86</v>
      </c>
      <c r="B56" s="128" t="s">
        <v>85</v>
      </c>
      <c r="C56" s="128"/>
      <c r="D56" s="128"/>
      <c r="E56" s="128"/>
      <c r="F56" s="128"/>
      <c r="G56" s="128"/>
      <c r="H56" s="128"/>
      <c r="I56" s="128"/>
      <c r="J56" s="128"/>
      <c r="K56" s="128"/>
      <c r="L56" s="128"/>
      <c r="N56" s="26"/>
      <c r="O56" s="26"/>
    </row>
    <row r="57" spans="1:15" ht="60" customHeight="1" x14ac:dyDescent="0.2">
      <c r="A57" s="72" t="s">
        <v>87</v>
      </c>
      <c r="B57" s="129" t="s">
        <v>157</v>
      </c>
      <c r="C57" s="130"/>
      <c r="D57" s="130"/>
      <c r="E57" s="130"/>
      <c r="F57" s="130"/>
      <c r="G57" s="130"/>
      <c r="H57" s="130"/>
      <c r="I57" s="130"/>
      <c r="J57" s="130"/>
      <c r="K57" s="130"/>
      <c r="L57" s="130"/>
      <c r="N57" s="26"/>
      <c r="O57" s="26"/>
    </row>
    <row r="58" spans="1:15" ht="30" customHeight="1" x14ac:dyDescent="0.2">
      <c r="A58" s="72" t="s">
        <v>4</v>
      </c>
      <c r="B58" s="130" t="s">
        <v>88</v>
      </c>
      <c r="C58" s="130"/>
      <c r="D58" s="130"/>
      <c r="E58" s="130"/>
      <c r="F58" s="130"/>
      <c r="G58" s="130"/>
      <c r="H58" s="130"/>
      <c r="I58" s="130"/>
      <c r="J58" s="130"/>
      <c r="K58" s="130"/>
      <c r="L58" s="130"/>
      <c r="N58" s="26"/>
      <c r="O58" s="26"/>
    </row>
    <row r="59" spans="1:15" customFormat="1" ht="30" customHeight="1" x14ac:dyDescent="0.2"/>
    <row r="60" spans="1:15" customFormat="1" ht="30" customHeight="1" x14ac:dyDescent="0.2"/>
    <row r="61" spans="1:15" customFormat="1" ht="15" customHeight="1" x14ac:dyDescent="0.2"/>
    <row r="62" spans="1:15" customFormat="1" ht="15" customHeight="1" x14ac:dyDescent="0.2"/>
    <row r="63" spans="1:15" customFormat="1" ht="15" customHeight="1" x14ac:dyDescent="0.2"/>
    <row r="64" spans="1:15" customFormat="1" ht="15" customHeight="1" x14ac:dyDescent="0.2"/>
    <row r="65" customFormat="1" ht="27.75" customHeight="1" x14ac:dyDescent="0.2"/>
    <row r="66" customFormat="1" ht="27.75" customHeight="1" x14ac:dyDescent="0.2"/>
    <row r="67" customFormat="1" ht="27.75" customHeight="1" x14ac:dyDescent="0.2"/>
    <row r="68" customFormat="1" ht="27.75" customHeight="1" x14ac:dyDescent="0.2"/>
  </sheetData>
  <mergeCells count="29">
    <mergeCell ref="B13:L13"/>
    <mergeCell ref="B3:L3"/>
    <mergeCell ref="B4:L4"/>
    <mergeCell ref="B5:L5"/>
    <mergeCell ref="B6:L6"/>
    <mergeCell ref="B7:L7"/>
    <mergeCell ref="H21:I21"/>
    <mergeCell ref="C14:E14"/>
    <mergeCell ref="B15:L15"/>
    <mergeCell ref="B17:F17"/>
    <mergeCell ref="H17:L17"/>
    <mergeCell ref="D18:E18"/>
    <mergeCell ref="H18:I18"/>
    <mergeCell ref="B56:L56"/>
    <mergeCell ref="B57:L57"/>
    <mergeCell ref="B58:L58"/>
    <mergeCell ref="C9:F9"/>
    <mergeCell ref="D22:E22"/>
    <mergeCell ref="H22:I22"/>
    <mergeCell ref="C23:F23"/>
    <mergeCell ref="H23:I23"/>
    <mergeCell ref="J23:L23"/>
    <mergeCell ref="H24:I24"/>
    <mergeCell ref="J24:L24"/>
    <mergeCell ref="D19:E19"/>
    <mergeCell ref="H19:I19"/>
    <mergeCell ref="D20:E20"/>
    <mergeCell ref="H20:I20"/>
    <mergeCell ref="D21:E21"/>
  </mergeCells>
  <dataValidations count="1">
    <dataValidation type="list" allowBlank="1" showInputMessage="1" showErrorMessage="1" promptTitle="Please select" prompt="The Distribution Services Areas operated by Scottish and Southern Electricity Networks" sqref="C9:F9">
      <formula1>"Scottish Hydro Electric Power Distribution plc,Southern Electric Power Distribution plc"</formula1>
    </dataValidation>
  </dataValidations>
  <hyperlinks>
    <hyperlink ref="B56:L56" location="'CDCM Tariff Overview'!A1" display="For more information on the CDCM Tariffs, please view the 'CDCM Tariff Overview' tab"/>
  </hyperlinks>
  <pageMargins left="0.70866141732283472" right="0.70866141732283472" top="0.74803149606299213" bottom="0.74803149606299213" header="0.31496062992125984" footer="0.31496062992125984"/>
  <pageSetup paperSize="9" scale="60" orientation="landscape" r:id="rId1"/>
  <headerFooter>
    <oddHeader>&amp;L&amp;G&amp;C&amp;"-,Bold"&amp;16&amp;U&amp;K004687&amp;A</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68"/>
  <sheetViews>
    <sheetView showGridLines="0" showRuler="0" view="pageLayout" zoomScale="90" zoomScaleNormal="100" zoomScalePageLayoutView="90" workbookViewId="0"/>
  </sheetViews>
  <sheetFormatPr defaultRowHeight="14.25" x14ac:dyDescent="0.2"/>
  <cols>
    <col min="1" max="1" width="7.625" style="26" customWidth="1"/>
    <col min="2" max="2" width="36.625" style="26" customWidth="1"/>
    <col min="3" max="3" width="15.5" style="21" customWidth="1"/>
    <col min="4" max="4" width="6" style="26" customWidth="1"/>
    <col min="5" max="5" width="15.375" style="26" customWidth="1"/>
    <col min="6" max="8" width="15.375" style="21" customWidth="1"/>
    <col min="9" max="10" width="15.375" style="22" customWidth="1"/>
    <col min="11" max="11" width="15.375" style="23" customWidth="1"/>
    <col min="12" max="12" width="15.375" style="24" customWidth="1"/>
    <col min="13" max="13" width="2.625" style="25" customWidth="1"/>
    <col min="14" max="15" width="2.625" customWidth="1"/>
    <col min="16" max="20" width="13.625" style="26" customWidth="1"/>
    <col min="21" max="16384" width="9" style="26"/>
  </cols>
  <sheetData>
    <row r="1" spans="1:15" s="62" customFormat="1" ht="18.75" x14ac:dyDescent="0.25">
      <c r="B1" s="60" t="s">
        <v>93</v>
      </c>
      <c r="C1" s="61"/>
      <c r="F1" s="61"/>
      <c r="G1" s="61"/>
      <c r="H1" s="61"/>
      <c r="I1" s="63"/>
      <c r="J1" s="63"/>
      <c r="K1" s="64"/>
      <c r="L1" s="65"/>
      <c r="M1" s="66"/>
      <c r="N1"/>
      <c r="O1"/>
    </row>
    <row r="2" spans="1:15" s="62" customFormat="1" ht="14.25" customHeight="1" x14ac:dyDescent="0.25">
      <c r="C2" s="61"/>
      <c r="F2" s="61"/>
      <c r="G2" s="61"/>
      <c r="H2" s="61"/>
      <c r="I2" s="63"/>
      <c r="J2" s="63"/>
      <c r="K2" s="64"/>
      <c r="L2" s="65"/>
      <c r="M2" s="66"/>
      <c r="N2"/>
      <c r="O2"/>
    </row>
    <row r="3" spans="1:15" s="62" customFormat="1" ht="15" customHeight="1" x14ac:dyDescent="0.25">
      <c r="A3" s="68" t="s">
        <v>50</v>
      </c>
      <c r="B3" s="149" t="s">
        <v>163</v>
      </c>
      <c r="C3" s="149"/>
      <c r="D3" s="149"/>
      <c r="E3" s="149"/>
      <c r="F3" s="149"/>
      <c r="G3" s="149"/>
      <c r="H3" s="149"/>
      <c r="I3" s="149"/>
      <c r="J3" s="149"/>
      <c r="K3" s="149"/>
      <c r="L3" s="149"/>
      <c r="M3" s="66"/>
      <c r="N3"/>
      <c r="O3"/>
    </row>
    <row r="4" spans="1:15" s="62" customFormat="1" ht="15" customHeight="1" x14ac:dyDescent="0.25">
      <c r="A4" s="68" t="s">
        <v>49</v>
      </c>
      <c r="B4" s="149" t="s">
        <v>144</v>
      </c>
      <c r="C4" s="149"/>
      <c r="D4" s="149"/>
      <c r="E4" s="149"/>
      <c r="F4" s="149"/>
      <c r="G4" s="149"/>
      <c r="H4" s="149"/>
      <c r="I4" s="149"/>
      <c r="J4" s="149"/>
      <c r="K4" s="149"/>
      <c r="L4" s="149"/>
      <c r="M4" s="66"/>
      <c r="N4"/>
      <c r="O4"/>
    </row>
    <row r="5" spans="1:15" s="62" customFormat="1" ht="15" customHeight="1" x14ac:dyDescent="0.25">
      <c r="A5" s="68" t="s">
        <v>83</v>
      </c>
      <c r="B5" s="149" t="s">
        <v>90</v>
      </c>
      <c r="C5" s="149"/>
      <c r="D5" s="149"/>
      <c r="E5" s="149"/>
      <c r="F5" s="149"/>
      <c r="G5" s="149"/>
      <c r="H5" s="149"/>
      <c r="I5" s="149"/>
      <c r="J5" s="149"/>
      <c r="K5" s="149"/>
      <c r="L5" s="149"/>
      <c r="M5" s="66"/>
      <c r="N5"/>
      <c r="O5"/>
    </row>
    <row r="6" spans="1:15" s="62" customFormat="1" ht="15" customHeight="1" x14ac:dyDescent="0.25">
      <c r="A6" s="68" t="s">
        <v>48</v>
      </c>
      <c r="B6" s="149" t="s">
        <v>91</v>
      </c>
      <c r="C6" s="149"/>
      <c r="D6" s="149"/>
      <c r="E6" s="149"/>
      <c r="F6" s="149"/>
      <c r="G6" s="149"/>
      <c r="H6" s="149"/>
      <c r="I6" s="149"/>
      <c r="J6" s="149"/>
      <c r="K6" s="149"/>
      <c r="L6" s="149"/>
      <c r="M6" s="66"/>
      <c r="N6"/>
      <c r="O6"/>
    </row>
    <row r="7" spans="1:15" s="62" customFormat="1" ht="15" customHeight="1" x14ac:dyDescent="0.25">
      <c r="A7" s="68" t="s">
        <v>84</v>
      </c>
      <c r="B7" s="149" t="s">
        <v>160</v>
      </c>
      <c r="C7" s="149"/>
      <c r="D7" s="149"/>
      <c r="E7" s="149"/>
      <c r="F7" s="149"/>
      <c r="G7" s="149"/>
      <c r="H7" s="149"/>
      <c r="I7" s="149"/>
      <c r="J7" s="149"/>
      <c r="K7" s="149"/>
      <c r="L7" s="149"/>
      <c r="M7" s="66"/>
      <c r="N7"/>
      <c r="O7"/>
    </row>
    <row r="8" spans="1:15" s="62" customFormat="1" ht="14.25" customHeight="1" x14ac:dyDescent="0.25">
      <c r="C8" s="61"/>
      <c r="F8" s="61"/>
      <c r="G8" s="61"/>
      <c r="H8" s="61"/>
      <c r="I8" s="63"/>
      <c r="J8" s="63"/>
      <c r="K8" s="64"/>
      <c r="L8" s="65"/>
      <c r="M8" s="66"/>
      <c r="N8"/>
      <c r="O8"/>
    </row>
    <row r="9" spans="1:15" s="62" customFormat="1" ht="20.100000000000001" customHeight="1" x14ac:dyDescent="0.25">
      <c r="B9" s="120" t="s">
        <v>159</v>
      </c>
      <c r="C9" s="131"/>
      <c r="D9" s="131"/>
      <c r="E9" s="131"/>
      <c r="F9" s="131"/>
      <c r="G9" s="61"/>
      <c r="H9" s="61"/>
      <c r="I9" s="63"/>
      <c r="J9" s="63"/>
      <c r="K9" s="64"/>
      <c r="L9" s="65"/>
      <c r="M9" s="66"/>
      <c r="N9"/>
      <c r="O9"/>
    </row>
    <row r="10" spans="1:15" s="62" customFormat="1" ht="20.100000000000001" customHeight="1" x14ac:dyDescent="0.25">
      <c r="B10" s="69" t="s">
        <v>146</v>
      </c>
      <c r="C10" s="70" t="s">
        <v>158</v>
      </c>
      <c r="F10" s="61"/>
      <c r="G10" s="61"/>
      <c r="H10" s="61"/>
      <c r="I10" s="63"/>
      <c r="J10" s="63"/>
      <c r="K10" s="64"/>
      <c r="L10" s="65"/>
      <c r="M10" s="66"/>
      <c r="N10"/>
      <c r="O10"/>
    </row>
    <row r="11" spans="1:15" s="62" customFormat="1" ht="20.100000000000001" customHeight="1" x14ac:dyDescent="0.25">
      <c r="B11" s="69" t="s">
        <v>147</v>
      </c>
      <c r="C11" s="70" t="s">
        <v>158</v>
      </c>
      <c r="F11" s="61"/>
      <c r="G11" s="61"/>
      <c r="H11" s="61"/>
      <c r="I11" s="63"/>
      <c r="J11" s="63"/>
      <c r="K11" s="64"/>
      <c r="L11" s="65"/>
      <c r="M11" s="66"/>
      <c r="N11"/>
      <c r="O11"/>
    </row>
    <row r="12" spans="1:15" s="62" customFormat="1" ht="14.25" customHeight="1" x14ac:dyDescent="0.25">
      <c r="C12" s="61"/>
      <c r="F12" s="61"/>
      <c r="G12" s="61"/>
      <c r="H12" s="61"/>
      <c r="I12" s="63"/>
      <c r="J12" s="63"/>
      <c r="K12" s="64"/>
      <c r="L12" s="65"/>
      <c r="M12" s="66"/>
      <c r="N12"/>
      <c r="O12"/>
    </row>
    <row r="13" spans="1:15" s="62" customFormat="1" ht="14.25" customHeight="1" x14ac:dyDescent="0.25">
      <c r="A13" s="73" t="s">
        <v>92</v>
      </c>
      <c r="B13" s="148" t="s">
        <v>145</v>
      </c>
      <c r="C13" s="148"/>
      <c r="D13" s="148"/>
      <c r="E13" s="148"/>
      <c r="F13" s="148"/>
      <c r="G13" s="148"/>
      <c r="H13" s="148"/>
      <c r="I13" s="148"/>
      <c r="J13" s="148"/>
      <c r="K13" s="148"/>
      <c r="L13" s="148"/>
      <c r="M13" s="66"/>
      <c r="N13"/>
      <c r="O13"/>
    </row>
    <row r="14" spans="1:15" s="62" customFormat="1" ht="14.25" customHeight="1" x14ac:dyDescent="0.25">
      <c r="B14" s="67"/>
      <c r="C14" s="142"/>
      <c r="D14" s="142"/>
      <c r="E14" s="142"/>
      <c r="F14" s="61"/>
      <c r="G14" s="61"/>
      <c r="H14" s="61"/>
      <c r="I14" s="63"/>
      <c r="J14" s="63"/>
      <c r="K14" s="64"/>
      <c r="L14" s="65"/>
      <c r="M14" s="66"/>
      <c r="N14"/>
      <c r="O14"/>
    </row>
    <row r="15" spans="1:15" ht="18" x14ac:dyDescent="0.2">
      <c r="B15" s="143" t="str">
        <f>C9&amp;" - Effective from "&amp;C10&amp;" to "&amp;C11&amp;" - Final LV and HV charges"</f>
        <v xml:space="preserve"> - Effective from DD/MM/YYYY to DD/MM/YYYY - Final LV and HV charges</v>
      </c>
      <c r="C15" s="143"/>
      <c r="D15" s="143"/>
      <c r="E15" s="143"/>
      <c r="F15" s="143"/>
      <c r="G15" s="143"/>
      <c r="H15" s="143"/>
      <c r="I15" s="143"/>
      <c r="J15" s="143"/>
      <c r="K15" s="143"/>
      <c r="L15" s="143"/>
    </row>
    <row r="16" spans="1:15" s="29" customFormat="1" ht="18" x14ac:dyDescent="0.2">
      <c r="B16" s="27"/>
      <c r="C16" s="27"/>
      <c r="D16" s="27"/>
      <c r="E16" s="27"/>
      <c r="F16" s="27"/>
      <c r="G16" s="27"/>
      <c r="H16" s="27"/>
      <c r="I16" s="27"/>
      <c r="J16" s="27"/>
      <c r="K16" s="27"/>
      <c r="L16" s="27"/>
      <c r="M16" s="28"/>
      <c r="N16"/>
      <c r="O16"/>
    </row>
    <row r="17" spans="2:15" ht="18" x14ac:dyDescent="0.2">
      <c r="B17" s="143" t="s">
        <v>63</v>
      </c>
      <c r="C17" s="143"/>
      <c r="D17" s="143"/>
      <c r="E17" s="143"/>
      <c r="F17" s="143"/>
      <c r="G17" s="27"/>
      <c r="H17" s="143" t="s">
        <v>64</v>
      </c>
      <c r="I17" s="143"/>
      <c r="J17" s="143"/>
      <c r="K17" s="143"/>
      <c r="L17" s="143"/>
    </row>
    <row r="18" spans="2:15" ht="25.5" x14ac:dyDescent="0.2">
      <c r="B18" s="30" t="s">
        <v>65</v>
      </c>
      <c r="C18" s="31" t="s">
        <v>66</v>
      </c>
      <c r="D18" s="144" t="s">
        <v>67</v>
      </c>
      <c r="E18" s="145"/>
      <c r="F18" s="32" t="s">
        <v>68</v>
      </c>
      <c r="G18" s="27"/>
      <c r="H18" s="146"/>
      <c r="I18" s="147"/>
      <c r="J18" s="33" t="s">
        <v>69</v>
      </c>
      <c r="K18" s="34" t="s">
        <v>70</v>
      </c>
      <c r="L18" s="32" t="s">
        <v>68</v>
      </c>
      <c r="M18" s="27"/>
    </row>
    <row r="19" spans="2:15" ht="38.25" customHeight="1" x14ac:dyDescent="0.2">
      <c r="B19" s="35"/>
      <c r="C19" s="36"/>
      <c r="D19" s="132"/>
      <c r="E19" s="132"/>
      <c r="F19" s="117"/>
      <c r="G19" s="27"/>
      <c r="H19" s="133"/>
      <c r="I19" s="133"/>
      <c r="J19" s="117"/>
      <c r="K19" s="37"/>
      <c r="L19" s="117"/>
      <c r="M19" s="27"/>
    </row>
    <row r="20" spans="2:15" ht="38.25" customHeight="1" x14ac:dyDescent="0.2">
      <c r="B20" s="35"/>
      <c r="C20" s="117"/>
      <c r="D20" s="140"/>
      <c r="E20" s="141"/>
      <c r="F20" s="117"/>
      <c r="G20" s="27"/>
      <c r="H20" s="133"/>
      <c r="I20" s="133"/>
      <c r="J20" s="38"/>
      <c r="K20" s="37"/>
      <c r="L20" s="117"/>
      <c r="M20" s="27"/>
    </row>
    <row r="21" spans="2:15" ht="38.25" customHeight="1" x14ac:dyDescent="0.2">
      <c r="B21" s="35"/>
      <c r="C21" s="117"/>
      <c r="D21" s="132"/>
      <c r="E21" s="132"/>
      <c r="F21" s="118"/>
      <c r="G21" s="27"/>
      <c r="H21" s="133"/>
      <c r="I21" s="133"/>
      <c r="J21" s="117"/>
      <c r="K21" s="117"/>
      <c r="L21" s="118"/>
      <c r="M21" s="27"/>
    </row>
    <row r="22" spans="2:15" s="40" customFormat="1" ht="25.5" customHeight="1" x14ac:dyDescent="0.2">
      <c r="B22" s="39"/>
      <c r="C22" s="117"/>
      <c r="D22" s="132"/>
      <c r="E22" s="132"/>
      <c r="F22" s="37"/>
      <c r="G22" s="27"/>
      <c r="H22" s="133"/>
      <c r="I22" s="133"/>
      <c r="J22" s="117"/>
      <c r="K22" s="117"/>
      <c r="L22" s="37"/>
      <c r="M22" s="27"/>
      <c r="N22"/>
      <c r="O22"/>
    </row>
    <row r="23" spans="2:15" s="29" customFormat="1" ht="18" x14ac:dyDescent="0.2">
      <c r="B23" s="41" t="s">
        <v>71</v>
      </c>
      <c r="C23" s="134" t="s">
        <v>72</v>
      </c>
      <c r="D23" s="135"/>
      <c r="E23" s="135"/>
      <c r="F23" s="136"/>
      <c r="G23" s="27"/>
      <c r="H23" s="133" t="s">
        <v>71</v>
      </c>
      <c r="I23" s="133"/>
      <c r="J23" s="137" t="s">
        <v>72</v>
      </c>
      <c r="K23" s="137"/>
      <c r="L23" s="137"/>
      <c r="M23" s="27"/>
      <c r="N23"/>
      <c r="O23"/>
    </row>
    <row r="24" spans="2:15" s="29" customFormat="1" ht="18" x14ac:dyDescent="0.2">
      <c r="B24" s="27"/>
      <c r="C24" s="27"/>
      <c r="D24" s="27"/>
      <c r="E24" s="27"/>
      <c r="F24" s="27"/>
      <c r="G24" s="27"/>
      <c r="H24" s="138"/>
      <c r="I24" s="138"/>
      <c r="J24" s="139"/>
      <c r="K24" s="139"/>
      <c r="L24" s="139"/>
      <c r="M24" s="28"/>
      <c r="N24"/>
      <c r="O24"/>
    </row>
    <row r="25" spans="2:15" s="29" customFormat="1" ht="18" x14ac:dyDescent="0.2">
      <c r="B25" s="27"/>
      <c r="C25" s="27"/>
      <c r="D25" s="27"/>
      <c r="E25" s="27"/>
      <c r="F25" s="27"/>
      <c r="G25" s="27"/>
      <c r="H25" s="27"/>
      <c r="I25" s="27"/>
      <c r="J25" s="27"/>
      <c r="K25" s="27"/>
      <c r="L25" s="27"/>
      <c r="M25" s="28"/>
      <c r="N25"/>
      <c r="O25"/>
    </row>
    <row r="26" spans="2:15" ht="63.75" x14ac:dyDescent="0.2">
      <c r="B26" s="42" t="s">
        <v>3</v>
      </c>
      <c r="C26" s="43" t="s">
        <v>73</v>
      </c>
      <c r="D26" s="43" t="s">
        <v>74</v>
      </c>
      <c r="E26" s="42" t="s">
        <v>75</v>
      </c>
      <c r="F26" s="42" t="s">
        <v>76</v>
      </c>
      <c r="G26" s="42" t="s">
        <v>77</v>
      </c>
      <c r="H26" s="43" t="s">
        <v>78</v>
      </c>
      <c r="I26" s="43" t="s">
        <v>79</v>
      </c>
      <c r="J26" s="43" t="s">
        <v>80</v>
      </c>
      <c r="K26" s="42" t="s">
        <v>81</v>
      </c>
      <c r="L26" s="43" t="s">
        <v>82</v>
      </c>
    </row>
    <row r="27" spans="2:15" ht="30" customHeight="1" x14ac:dyDescent="0.2">
      <c r="B27" s="44" t="s">
        <v>5</v>
      </c>
      <c r="C27" s="45"/>
      <c r="D27" s="46"/>
      <c r="E27" s="47"/>
      <c r="F27" s="48"/>
      <c r="G27" s="48"/>
      <c r="H27" s="49"/>
      <c r="I27" s="48"/>
      <c r="J27" s="48"/>
      <c r="K27" s="48"/>
      <c r="L27" s="50"/>
    </row>
    <row r="28" spans="2:15" ht="30" customHeight="1" x14ac:dyDescent="0.2">
      <c r="B28" s="44" t="s">
        <v>6</v>
      </c>
      <c r="C28" s="45"/>
      <c r="D28" s="46"/>
      <c r="E28" s="47"/>
      <c r="F28" s="47"/>
      <c r="G28" s="48"/>
      <c r="H28" s="49"/>
      <c r="I28" s="48"/>
      <c r="J28" s="48"/>
      <c r="K28" s="48"/>
      <c r="L28" s="50"/>
    </row>
    <row r="29" spans="2:15" ht="30" customHeight="1" x14ac:dyDescent="0.2">
      <c r="B29" s="44" t="s">
        <v>7</v>
      </c>
      <c r="C29" s="45"/>
      <c r="D29" s="46"/>
      <c r="E29" s="47"/>
      <c r="F29" s="48"/>
      <c r="G29" s="48"/>
      <c r="H29" s="48"/>
      <c r="I29" s="48"/>
      <c r="J29" s="48"/>
      <c r="K29" s="48"/>
      <c r="L29" s="50"/>
    </row>
    <row r="30" spans="2:15" ht="30" customHeight="1" x14ac:dyDescent="0.2">
      <c r="B30" s="44" t="s">
        <v>8</v>
      </c>
      <c r="C30" s="51"/>
      <c r="D30" s="46"/>
      <c r="E30" s="47"/>
      <c r="F30" s="48"/>
      <c r="G30" s="48"/>
      <c r="H30" s="49"/>
      <c r="I30" s="48"/>
      <c r="J30" s="48"/>
      <c r="K30" s="48"/>
      <c r="L30" s="50"/>
      <c r="M30" s="26"/>
    </row>
    <row r="31" spans="2:15" ht="30" customHeight="1" x14ac:dyDescent="0.2">
      <c r="B31" s="44" t="s">
        <v>9</v>
      </c>
      <c r="C31" s="45"/>
      <c r="D31" s="46"/>
      <c r="E31" s="47"/>
      <c r="F31" s="47"/>
      <c r="G31" s="48"/>
      <c r="H31" s="49"/>
      <c r="I31" s="48"/>
      <c r="J31" s="48"/>
      <c r="K31" s="48"/>
      <c r="L31" s="50"/>
      <c r="M31" s="26"/>
    </row>
    <row r="32" spans="2:15" ht="30" customHeight="1" x14ac:dyDescent="0.2">
      <c r="B32" s="44" t="s">
        <v>10</v>
      </c>
      <c r="C32" s="45"/>
      <c r="D32" s="46"/>
      <c r="E32" s="47"/>
      <c r="F32" s="48"/>
      <c r="G32" s="48"/>
      <c r="H32" s="48"/>
      <c r="I32" s="48"/>
      <c r="J32" s="48"/>
      <c r="K32" s="48"/>
      <c r="L32" s="50"/>
      <c r="M32" s="26"/>
    </row>
    <row r="33" spans="2:15" ht="30" customHeight="1" x14ac:dyDescent="0.2">
      <c r="B33" s="44" t="s">
        <v>11</v>
      </c>
      <c r="C33" s="51"/>
      <c r="D33" s="46"/>
      <c r="E33" s="47"/>
      <c r="F33" s="47"/>
      <c r="G33" s="48"/>
      <c r="H33" s="49"/>
      <c r="I33" s="48"/>
      <c r="J33" s="48"/>
      <c r="K33" s="48"/>
      <c r="L33" s="50"/>
      <c r="M33" s="26"/>
    </row>
    <row r="34" spans="2:15" ht="30" customHeight="1" x14ac:dyDescent="0.2">
      <c r="B34" s="44" t="s">
        <v>12</v>
      </c>
      <c r="C34" s="45"/>
      <c r="D34" s="46"/>
      <c r="E34" s="47"/>
      <c r="F34" s="47"/>
      <c r="G34" s="48"/>
      <c r="H34" s="49"/>
      <c r="I34" s="48"/>
      <c r="J34" s="48"/>
      <c r="K34" s="48"/>
      <c r="L34" s="50"/>
      <c r="M34" s="26"/>
      <c r="N34" s="26"/>
      <c r="O34" s="26"/>
    </row>
    <row r="35" spans="2:15" ht="30" customHeight="1" x14ac:dyDescent="0.2">
      <c r="B35" s="44" t="s">
        <v>13</v>
      </c>
      <c r="C35" s="45"/>
      <c r="D35" s="46"/>
      <c r="E35" s="47"/>
      <c r="F35" s="47"/>
      <c r="G35" s="48"/>
      <c r="H35" s="49"/>
      <c r="I35" s="48"/>
      <c r="J35" s="48"/>
      <c r="K35" s="48"/>
      <c r="L35" s="50"/>
      <c r="M35" s="26"/>
      <c r="N35" s="26"/>
      <c r="O35" s="26"/>
    </row>
    <row r="36" spans="2:15" ht="30" customHeight="1" x14ac:dyDescent="0.2">
      <c r="B36" s="44" t="s">
        <v>14</v>
      </c>
      <c r="C36" s="45"/>
      <c r="D36" s="46"/>
      <c r="E36" s="52"/>
      <c r="F36" s="53"/>
      <c r="G36" s="54"/>
      <c r="H36" s="49"/>
      <c r="I36" s="48"/>
      <c r="J36" s="48"/>
      <c r="K36" s="48"/>
      <c r="L36" s="50"/>
      <c r="M36" s="26"/>
      <c r="N36" s="26"/>
      <c r="O36" s="26"/>
    </row>
    <row r="37" spans="2:15" ht="30" customHeight="1" x14ac:dyDescent="0.2">
      <c r="B37" s="44" t="s">
        <v>15</v>
      </c>
      <c r="C37" s="45"/>
      <c r="D37" s="46"/>
      <c r="E37" s="52"/>
      <c r="F37" s="53"/>
      <c r="G37" s="54"/>
      <c r="H37" s="49"/>
      <c r="I37" s="48"/>
      <c r="J37" s="48"/>
      <c r="K37" s="48"/>
      <c r="L37" s="50"/>
      <c r="M37" s="26"/>
      <c r="N37" s="26"/>
      <c r="O37" s="26"/>
    </row>
    <row r="38" spans="2:15" ht="30" customHeight="1" x14ac:dyDescent="0.2">
      <c r="B38" s="44" t="s">
        <v>16</v>
      </c>
      <c r="C38" s="50"/>
      <c r="D38" s="46"/>
      <c r="E38" s="52"/>
      <c r="F38" s="53"/>
      <c r="G38" s="54"/>
      <c r="H38" s="49"/>
      <c r="I38" s="49"/>
      <c r="J38" s="55"/>
      <c r="K38" s="56"/>
      <c r="L38" s="50"/>
      <c r="M38" s="26"/>
      <c r="N38" s="26"/>
      <c r="O38" s="26"/>
    </row>
    <row r="39" spans="2:15" ht="30" customHeight="1" x14ac:dyDescent="0.2">
      <c r="B39" s="44" t="s">
        <v>17</v>
      </c>
      <c r="C39" s="50"/>
      <c r="D39" s="46"/>
      <c r="E39" s="52"/>
      <c r="F39" s="53"/>
      <c r="G39" s="54"/>
      <c r="H39" s="49"/>
      <c r="I39" s="49"/>
      <c r="J39" s="55"/>
      <c r="K39" s="56"/>
      <c r="L39" s="50"/>
      <c r="M39" s="26"/>
      <c r="N39" s="26"/>
      <c r="O39" s="26"/>
    </row>
    <row r="40" spans="2:15" ht="30" customHeight="1" x14ac:dyDescent="0.2">
      <c r="B40" s="44" t="s">
        <v>18</v>
      </c>
      <c r="C40" s="50"/>
      <c r="D40" s="46"/>
      <c r="E40" s="52"/>
      <c r="F40" s="53"/>
      <c r="G40" s="54"/>
      <c r="H40" s="49"/>
      <c r="I40" s="49"/>
      <c r="J40" s="55"/>
      <c r="K40" s="56"/>
      <c r="L40" s="50"/>
      <c r="M40" s="26"/>
      <c r="N40" s="26"/>
      <c r="O40" s="26"/>
    </row>
    <row r="41" spans="2:15" ht="30" customHeight="1" x14ac:dyDescent="0.2">
      <c r="B41" s="44" t="s">
        <v>19</v>
      </c>
      <c r="C41" s="50"/>
      <c r="D41" s="46"/>
      <c r="E41" s="47"/>
      <c r="F41" s="48"/>
      <c r="G41" s="48"/>
      <c r="H41" s="48"/>
      <c r="I41" s="48"/>
      <c r="J41" s="48"/>
      <c r="K41" s="48"/>
      <c r="L41" s="50"/>
      <c r="M41" s="26"/>
      <c r="N41" s="26"/>
      <c r="O41" s="26"/>
    </row>
    <row r="42" spans="2:15" ht="30" customHeight="1" x14ac:dyDescent="0.2">
      <c r="B42" s="44" t="s">
        <v>20</v>
      </c>
      <c r="C42" s="50"/>
      <c r="D42" s="46"/>
      <c r="E42" s="47"/>
      <c r="F42" s="48"/>
      <c r="G42" s="48"/>
      <c r="H42" s="48"/>
      <c r="I42" s="48"/>
      <c r="J42" s="48"/>
      <c r="K42" s="48"/>
      <c r="L42" s="50"/>
      <c r="M42" s="26"/>
      <c r="N42" s="26"/>
      <c r="O42" s="26"/>
    </row>
    <row r="43" spans="2:15" ht="30" customHeight="1" x14ac:dyDescent="0.2">
      <c r="B43" s="44" t="s">
        <v>21</v>
      </c>
      <c r="C43" s="50"/>
      <c r="D43" s="46"/>
      <c r="E43" s="47"/>
      <c r="F43" s="48"/>
      <c r="G43" s="48"/>
      <c r="H43" s="48"/>
      <c r="I43" s="48"/>
      <c r="J43" s="48"/>
      <c r="K43" s="48"/>
      <c r="L43" s="50"/>
      <c r="M43" s="26"/>
      <c r="N43" s="26"/>
      <c r="O43" s="26"/>
    </row>
    <row r="44" spans="2:15" ht="30" customHeight="1" x14ac:dyDescent="0.2">
      <c r="B44" s="44" t="s">
        <v>22</v>
      </c>
      <c r="C44" s="50"/>
      <c r="D44" s="46"/>
      <c r="E44" s="47"/>
      <c r="F44" s="48"/>
      <c r="G44" s="48"/>
      <c r="H44" s="48"/>
      <c r="I44" s="48"/>
      <c r="J44" s="48"/>
      <c r="K44" s="48"/>
      <c r="L44" s="50"/>
      <c r="M44" s="26"/>
      <c r="N44" s="26"/>
      <c r="O44" s="26"/>
    </row>
    <row r="45" spans="2:15" ht="30" customHeight="1" x14ac:dyDescent="0.2">
      <c r="B45" s="44" t="s">
        <v>23</v>
      </c>
      <c r="C45" s="50"/>
      <c r="D45" s="46"/>
      <c r="E45" s="57"/>
      <c r="F45" s="58"/>
      <c r="G45" s="54"/>
      <c r="H45" s="48"/>
      <c r="I45" s="48"/>
      <c r="J45" s="48"/>
      <c r="K45" s="48"/>
      <c r="L45" s="50"/>
      <c r="M45" s="26"/>
      <c r="N45" s="26"/>
      <c r="O45" s="26"/>
    </row>
    <row r="46" spans="2:15" ht="30" customHeight="1" x14ac:dyDescent="0.2">
      <c r="B46" s="44" t="s">
        <v>24</v>
      </c>
      <c r="C46" s="51"/>
      <c r="D46" s="46"/>
      <c r="E46" s="47"/>
      <c r="F46" s="48"/>
      <c r="G46" s="48"/>
      <c r="H46" s="49"/>
      <c r="I46" s="48"/>
      <c r="J46" s="48"/>
      <c r="K46" s="48"/>
      <c r="L46" s="50"/>
      <c r="M46" s="26"/>
      <c r="N46" s="26"/>
      <c r="O46" s="26"/>
    </row>
    <row r="47" spans="2:15" ht="30" customHeight="1" x14ac:dyDescent="0.2">
      <c r="B47" s="44" t="s">
        <v>25</v>
      </c>
      <c r="C47" s="45"/>
      <c r="D47" s="46"/>
      <c r="E47" s="47"/>
      <c r="F47" s="48"/>
      <c r="G47" s="48"/>
      <c r="H47" s="49"/>
      <c r="I47" s="48"/>
      <c r="J47" s="48"/>
      <c r="K47" s="48"/>
      <c r="L47" s="50"/>
      <c r="M47" s="26"/>
      <c r="N47" s="26"/>
      <c r="O47" s="26"/>
    </row>
    <row r="48" spans="2:15" ht="30" customHeight="1" x14ac:dyDescent="0.2">
      <c r="B48" s="44" t="s">
        <v>26</v>
      </c>
      <c r="C48" s="50"/>
      <c r="D48" s="46"/>
      <c r="E48" s="47"/>
      <c r="F48" s="48"/>
      <c r="G48" s="48"/>
      <c r="H48" s="49"/>
      <c r="I48" s="48"/>
      <c r="J48" s="55"/>
      <c r="K48" s="48"/>
      <c r="L48" s="50"/>
      <c r="M48" s="26"/>
      <c r="N48" s="26"/>
      <c r="O48" s="26"/>
    </row>
    <row r="49" spans="1:15" ht="30" customHeight="1" x14ac:dyDescent="0.2">
      <c r="B49" s="44" t="s">
        <v>27</v>
      </c>
      <c r="C49" s="50"/>
      <c r="D49" s="46"/>
      <c r="E49" s="52"/>
      <c r="F49" s="59"/>
      <c r="G49" s="54"/>
      <c r="H49" s="49"/>
      <c r="I49" s="48"/>
      <c r="J49" s="55"/>
      <c r="K49" s="48"/>
      <c r="L49" s="50"/>
      <c r="M49" s="26"/>
      <c r="N49" s="26"/>
      <c r="O49" s="26"/>
    </row>
    <row r="50" spans="1:15" ht="30" customHeight="1" x14ac:dyDescent="0.2">
      <c r="B50" s="44" t="s">
        <v>28</v>
      </c>
      <c r="C50" s="50"/>
      <c r="D50" s="46"/>
      <c r="E50" s="47"/>
      <c r="F50" s="48"/>
      <c r="G50" s="48"/>
      <c r="H50" s="49"/>
      <c r="I50" s="48"/>
      <c r="J50" s="55"/>
      <c r="K50" s="48"/>
      <c r="L50" s="50"/>
      <c r="M50" s="26"/>
      <c r="N50" s="26"/>
      <c r="O50" s="26"/>
    </row>
    <row r="51" spans="1:15" ht="30" customHeight="1" x14ac:dyDescent="0.2">
      <c r="B51" s="44" t="s">
        <v>29</v>
      </c>
      <c r="C51" s="50"/>
      <c r="D51" s="46"/>
      <c r="E51" s="52"/>
      <c r="F51" s="53"/>
      <c r="G51" s="54"/>
      <c r="H51" s="49"/>
      <c r="I51" s="48"/>
      <c r="J51" s="55"/>
      <c r="K51" s="48"/>
      <c r="L51" s="50"/>
      <c r="M51" s="26"/>
      <c r="N51" s="26"/>
      <c r="O51" s="26"/>
    </row>
    <row r="52" spans="1:15" ht="30" customHeight="1" x14ac:dyDescent="0.2">
      <c r="B52" s="44" t="s">
        <v>30</v>
      </c>
      <c r="C52" s="50"/>
      <c r="D52" s="46"/>
      <c r="E52" s="47"/>
      <c r="F52" s="48"/>
      <c r="G52" s="48"/>
      <c r="H52" s="49"/>
      <c r="I52" s="48"/>
      <c r="J52" s="55"/>
      <c r="K52" s="48"/>
      <c r="L52" s="50"/>
      <c r="M52" s="26"/>
      <c r="N52" s="26"/>
      <c r="O52" s="26"/>
    </row>
    <row r="53" spans="1:15" ht="30" customHeight="1" x14ac:dyDescent="0.2">
      <c r="B53" s="44" t="s">
        <v>31</v>
      </c>
      <c r="C53" s="50"/>
      <c r="D53" s="46"/>
      <c r="E53" s="52"/>
      <c r="F53" s="53"/>
      <c r="G53" s="54"/>
      <c r="H53" s="49"/>
      <c r="I53" s="48"/>
      <c r="J53" s="55"/>
      <c r="K53" s="48"/>
      <c r="L53" s="50"/>
      <c r="M53" s="26"/>
      <c r="N53" s="26"/>
      <c r="O53" s="26"/>
    </row>
    <row r="55" spans="1:15" ht="27.75" customHeight="1" x14ac:dyDescent="0.3">
      <c r="B55" s="71" t="s">
        <v>89</v>
      </c>
      <c r="C55" s="71"/>
      <c r="N55" s="26"/>
      <c r="O55" s="26"/>
    </row>
    <row r="56" spans="1:15" ht="30" customHeight="1" x14ac:dyDescent="0.2">
      <c r="A56" s="72" t="s">
        <v>86</v>
      </c>
      <c r="B56" s="128" t="s">
        <v>85</v>
      </c>
      <c r="C56" s="128"/>
      <c r="D56" s="128"/>
      <c r="E56" s="128"/>
      <c r="F56" s="128"/>
      <c r="G56" s="128"/>
      <c r="H56" s="128"/>
      <c r="I56" s="128"/>
      <c r="J56" s="128"/>
      <c r="K56" s="128"/>
      <c r="L56" s="128"/>
      <c r="N56" s="26"/>
      <c r="O56" s="26"/>
    </row>
    <row r="57" spans="1:15" ht="60" customHeight="1" x14ac:dyDescent="0.2">
      <c r="A57" s="72" t="s">
        <v>87</v>
      </c>
      <c r="B57" s="129" t="s">
        <v>157</v>
      </c>
      <c r="C57" s="130"/>
      <c r="D57" s="130"/>
      <c r="E57" s="130"/>
      <c r="F57" s="130"/>
      <c r="G57" s="130"/>
      <c r="H57" s="130"/>
      <c r="I57" s="130"/>
      <c r="J57" s="130"/>
      <c r="K57" s="130"/>
      <c r="L57" s="130"/>
      <c r="N57" s="26"/>
      <c r="O57" s="26"/>
    </row>
    <row r="58" spans="1:15" ht="30" customHeight="1" x14ac:dyDescent="0.2">
      <c r="A58" s="72" t="s">
        <v>4</v>
      </c>
      <c r="B58" s="130" t="s">
        <v>88</v>
      </c>
      <c r="C58" s="130"/>
      <c r="D58" s="130"/>
      <c r="E58" s="130"/>
      <c r="F58" s="130"/>
      <c r="G58" s="130"/>
      <c r="H58" s="130"/>
      <c r="I58" s="130"/>
      <c r="J58" s="130"/>
      <c r="K58" s="130"/>
      <c r="L58" s="130"/>
      <c r="N58" s="26"/>
      <c r="O58" s="26"/>
    </row>
    <row r="59" spans="1:15" customFormat="1" ht="30" customHeight="1" x14ac:dyDescent="0.2"/>
    <row r="60" spans="1:15" customFormat="1" ht="30" customHeight="1" x14ac:dyDescent="0.2"/>
    <row r="61" spans="1:15" customFormat="1" ht="15" customHeight="1" x14ac:dyDescent="0.2"/>
    <row r="62" spans="1:15" customFormat="1" ht="15" customHeight="1" x14ac:dyDescent="0.2"/>
    <row r="63" spans="1:15" customFormat="1" ht="15" customHeight="1" x14ac:dyDescent="0.2"/>
    <row r="64" spans="1:15" customFormat="1" ht="15" customHeight="1" x14ac:dyDescent="0.2"/>
    <row r="65" customFormat="1" ht="27.75" customHeight="1" x14ac:dyDescent="0.2"/>
    <row r="66" customFormat="1" ht="27.75" customHeight="1" x14ac:dyDescent="0.2"/>
    <row r="67" customFormat="1" ht="27.75" customHeight="1" x14ac:dyDescent="0.2"/>
    <row r="68" customFormat="1" ht="27.75" customHeight="1" x14ac:dyDescent="0.2"/>
  </sheetData>
  <mergeCells count="29">
    <mergeCell ref="D18:E18"/>
    <mergeCell ref="H18:I18"/>
    <mergeCell ref="B3:L3"/>
    <mergeCell ref="B4:L4"/>
    <mergeCell ref="B5:L5"/>
    <mergeCell ref="B6:L6"/>
    <mergeCell ref="B7:L7"/>
    <mergeCell ref="C9:F9"/>
    <mergeCell ref="B13:L13"/>
    <mergeCell ref="C14:E14"/>
    <mergeCell ref="B15:L15"/>
    <mergeCell ref="B17:F17"/>
    <mergeCell ref="H17:L17"/>
    <mergeCell ref="D19:E19"/>
    <mergeCell ref="H19:I19"/>
    <mergeCell ref="D20:E20"/>
    <mergeCell ref="H20:I20"/>
    <mergeCell ref="D21:E21"/>
    <mergeCell ref="H21:I21"/>
    <mergeCell ref="B56:L56"/>
    <mergeCell ref="B57:L57"/>
    <mergeCell ref="B58:L58"/>
    <mergeCell ref="D22:E22"/>
    <mergeCell ref="H22:I22"/>
    <mergeCell ref="C23:F23"/>
    <mergeCell ref="H23:I23"/>
    <mergeCell ref="J23:L23"/>
    <mergeCell ref="H24:I24"/>
    <mergeCell ref="J24:L24"/>
  </mergeCells>
  <dataValidations count="1">
    <dataValidation type="list" allowBlank="1" showInputMessage="1" showErrorMessage="1" promptTitle="Please select" prompt="The Distribution Services Areas operated by Scottish and Southern Electricity Networks" sqref="C9:F9">
      <formula1>"Scottish Hydro Electric Power Distribution plc,Southern Electric Power Distribution plc"</formula1>
    </dataValidation>
  </dataValidations>
  <hyperlinks>
    <hyperlink ref="B56:L56" location="'CDCM Tariff Overview'!A1" display="For more information on the CDCM Tariffs, please view the 'CDCM Tariff Overview' tab"/>
  </hyperlinks>
  <pageMargins left="0.70866141732283472" right="0.70866141732283472" top="0.74803149606299213" bottom="0.74803149606299213" header="0.31496062992125984" footer="0.31496062992125984"/>
  <pageSetup paperSize="9" scale="60" orientation="landscape" r:id="rId1"/>
  <headerFooter>
    <oddHeader>&amp;L&amp;G&amp;C&amp;"-,Bold"&amp;16&amp;U&amp;K004687&amp;A</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showGridLines="0" showRuler="0" view="pageLayout" zoomScale="80" zoomScaleNormal="90" zoomScalePageLayoutView="80" workbookViewId="0"/>
  </sheetViews>
  <sheetFormatPr defaultRowHeight="15" x14ac:dyDescent="0.25"/>
  <cols>
    <col min="1" max="1" width="7.625" style="2" customWidth="1"/>
    <col min="2" max="2" width="38.125" style="2" customWidth="1"/>
    <col min="3" max="8" width="16.625" style="98" customWidth="1"/>
    <col min="9" max="9" width="8.625" style="98" customWidth="1"/>
    <col min="10" max="10" width="8.625" style="2" customWidth="1"/>
    <col min="11" max="11" width="5.625" style="2" customWidth="1"/>
    <col min="12" max="12" width="38.125" style="2" customWidth="1"/>
    <col min="13" max="18" width="16.625" style="2" customWidth="1"/>
    <col min="19" max="20" width="9.625" style="2" customWidth="1"/>
    <col min="21" max="21" width="5.625" style="2" customWidth="1"/>
    <col min="22" max="22" width="30.625" style="2" customWidth="1"/>
    <col min="23" max="28" width="16.625" style="2" customWidth="1"/>
    <col min="29" max="30" width="8.625" style="2" customWidth="1"/>
    <col min="31" max="16384" width="9" style="2"/>
  </cols>
  <sheetData>
    <row r="1" spans="1:30" ht="18.75" x14ac:dyDescent="0.25">
      <c r="B1" s="60" t="s">
        <v>104</v>
      </c>
      <c r="L1" s="60" t="s">
        <v>104</v>
      </c>
    </row>
    <row r="3" spans="1:30" ht="15.75" x14ac:dyDescent="0.25">
      <c r="A3" s="68" t="s">
        <v>50</v>
      </c>
      <c r="B3" s="149" t="s">
        <v>125</v>
      </c>
      <c r="C3" s="149"/>
      <c r="D3" s="149"/>
      <c r="E3" s="149"/>
      <c r="F3" s="149"/>
      <c r="G3" s="149"/>
      <c r="H3" s="149"/>
      <c r="I3" s="149"/>
      <c r="J3" s="149"/>
      <c r="K3" s="68" t="s">
        <v>50</v>
      </c>
      <c r="L3" s="149" t="s">
        <v>127</v>
      </c>
      <c r="M3" s="149"/>
      <c r="N3" s="149"/>
      <c r="O3" s="149"/>
      <c r="P3" s="149"/>
      <c r="Q3" s="149"/>
      <c r="R3" s="149"/>
      <c r="S3" s="149"/>
      <c r="T3" s="149"/>
    </row>
    <row r="4" spans="1:30" ht="15.75" x14ac:dyDescent="0.25">
      <c r="A4" s="68" t="s">
        <v>49</v>
      </c>
      <c r="B4" s="149" t="s">
        <v>126</v>
      </c>
      <c r="C4" s="149"/>
      <c r="D4" s="149"/>
      <c r="E4" s="149"/>
      <c r="F4" s="149"/>
      <c r="G4" s="149"/>
      <c r="H4" s="149"/>
      <c r="I4" s="149"/>
      <c r="J4" s="149"/>
      <c r="K4" s="68" t="s">
        <v>49</v>
      </c>
      <c r="L4" s="149" t="s">
        <v>128</v>
      </c>
      <c r="M4" s="149"/>
      <c r="N4" s="149"/>
      <c r="O4" s="149"/>
      <c r="P4" s="149"/>
      <c r="Q4" s="149"/>
      <c r="R4" s="149"/>
      <c r="S4" s="149"/>
      <c r="T4" s="149"/>
    </row>
    <row r="5" spans="1:30" ht="15.75" x14ac:dyDescent="0.25">
      <c r="A5" s="68" t="s">
        <v>83</v>
      </c>
      <c r="B5" s="149" t="s">
        <v>119</v>
      </c>
      <c r="C5" s="149"/>
      <c r="D5" s="149"/>
      <c r="E5" s="149"/>
      <c r="F5" s="149"/>
      <c r="G5" s="149"/>
      <c r="H5" s="149"/>
      <c r="I5" s="149"/>
      <c r="J5" s="149"/>
      <c r="K5" s="68" t="s">
        <v>83</v>
      </c>
      <c r="L5" s="149" t="s">
        <v>118</v>
      </c>
      <c r="M5" s="149"/>
      <c r="N5" s="149"/>
      <c r="O5" s="149"/>
      <c r="P5" s="149"/>
      <c r="Q5" s="149"/>
      <c r="R5" s="149"/>
      <c r="S5" s="149"/>
      <c r="T5" s="149"/>
    </row>
    <row r="6" spans="1:30" ht="15.75" x14ac:dyDescent="0.25">
      <c r="A6" s="68" t="s">
        <v>48</v>
      </c>
      <c r="B6" s="149" t="s">
        <v>120</v>
      </c>
      <c r="C6" s="149"/>
      <c r="D6" s="149"/>
      <c r="E6" s="149"/>
      <c r="F6" s="149"/>
      <c r="G6" s="149"/>
      <c r="H6" s="149"/>
      <c r="I6" s="149"/>
      <c r="J6" s="149"/>
      <c r="K6" s="68" t="s">
        <v>48</v>
      </c>
      <c r="L6" s="149" t="s">
        <v>120</v>
      </c>
      <c r="M6" s="149"/>
      <c r="N6" s="149"/>
      <c r="O6" s="149"/>
      <c r="P6" s="149"/>
      <c r="Q6" s="149"/>
      <c r="R6" s="149"/>
      <c r="S6" s="149"/>
      <c r="T6" s="149"/>
    </row>
    <row r="8" spans="1:30" ht="19.5" x14ac:dyDescent="0.3">
      <c r="B8" s="93" t="str">
        <f>"Import CDCM DUoS Calculator Charging Year 1 ("&amp;RIGHT('Annex 1 - DUoS Charging Year 1'!C10,4)&amp;"/"&amp;RIGHT('Annex 1 - DUoS Charging Year 1'!C11,2)&amp;")"</f>
        <v>Import CDCM DUoS Calculator Charging Year 1 (YYYY/YY)</v>
      </c>
      <c r="C8" s="94"/>
      <c r="L8" s="93" t="str">
        <f>"Import CDCM DUoS Calculator Charging Year 2 ("&amp;RIGHT('Annex 1 - DUoS Charging Year 2'!C10,4)&amp;"/"&amp;RIGHT('Annex 1 - DUoS Charging Year 2'!C11,2)&amp;")"</f>
        <v>Import CDCM DUoS Calculator Charging Year 2 (YYYY/YY)</v>
      </c>
      <c r="M8" s="94"/>
      <c r="N8" s="98"/>
      <c r="O8" s="98"/>
      <c r="P8" s="98"/>
      <c r="Q8" s="98"/>
      <c r="R8" s="98"/>
      <c r="S8" s="98"/>
      <c r="V8" s="93" t="str">
        <f>"Comparison of "&amp;B8&amp;" and "&amp;RIGHT(L8,9)</f>
        <v>Comparison of Import CDCM DUoS Calculator Charging Year 1 (YYYY/YY) and (YYYY/YY)</v>
      </c>
    </row>
    <row r="9" spans="1:30" x14ac:dyDescent="0.25">
      <c r="M9" s="98"/>
      <c r="N9" s="98"/>
      <c r="O9" s="98"/>
      <c r="P9" s="98"/>
      <c r="Q9" s="98"/>
      <c r="R9" s="98"/>
      <c r="S9" s="98"/>
    </row>
    <row r="10" spans="1:30" ht="90" customHeight="1" x14ac:dyDescent="0.25">
      <c r="B10" s="95" t="s">
        <v>105</v>
      </c>
      <c r="C10" s="112" t="s">
        <v>110</v>
      </c>
      <c r="D10" s="112" t="s">
        <v>111</v>
      </c>
      <c r="E10" s="112" t="s">
        <v>77</v>
      </c>
      <c r="F10" s="112" t="s">
        <v>78</v>
      </c>
      <c r="G10" s="112" t="s">
        <v>79</v>
      </c>
      <c r="H10" s="112" t="s">
        <v>80</v>
      </c>
      <c r="I10" s="154" t="s">
        <v>81</v>
      </c>
      <c r="J10" s="154"/>
      <c r="L10" s="95" t="s">
        <v>105</v>
      </c>
      <c r="M10" s="112" t="s">
        <v>110</v>
      </c>
      <c r="N10" s="112" t="s">
        <v>111</v>
      </c>
      <c r="O10" s="112" t="s">
        <v>77</v>
      </c>
      <c r="P10" s="112" t="s">
        <v>78</v>
      </c>
      <c r="Q10" s="112" t="s">
        <v>79</v>
      </c>
      <c r="R10" s="112" t="s">
        <v>80</v>
      </c>
      <c r="S10" s="154" t="s">
        <v>81</v>
      </c>
      <c r="T10" s="154"/>
      <c r="V10" s="101" t="s">
        <v>121</v>
      </c>
      <c r="W10" s="105" t="s">
        <v>110</v>
      </c>
      <c r="X10" s="105" t="s">
        <v>111</v>
      </c>
      <c r="Y10" s="105" t="s">
        <v>77</v>
      </c>
      <c r="Z10" s="105" t="s">
        <v>78</v>
      </c>
      <c r="AA10" s="105" t="s">
        <v>79</v>
      </c>
      <c r="AB10" s="105" t="s">
        <v>80</v>
      </c>
      <c r="AC10" s="155" t="s">
        <v>81</v>
      </c>
      <c r="AD10" s="156"/>
    </row>
    <row r="11" spans="1:30" ht="30" customHeight="1" x14ac:dyDescent="0.25">
      <c r="B11" s="101"/>
      <c r="C11" s="113" t="str">
        <f>IFERROR(VLOOKUP($B$11,#REF!,4,FALSE),"")</f>
        <v/>
      </c>
      <c r="D11" s="97" t="str">
        <f>IFERROR(VLOOKUP($B$11,#REF!,5,FALSE),"")</f>
        <v/>
      </c>
      <c r="E11" s="97" t="str">
        <f>IFERROR(VLOOKUP($B$11,#REF!,6,FALSE),"")</f>
        <v/>
      </c>
      <c r="F11" s="97" t="str">
        <f>IFERROR(VLOOKUP($B$11,#REF!,7,FALSE),"")</f>
        <v/>
      </c>
      <c r="G11" s="97" t="str">
        <f>IFERROR(VLOOKUP($B$11,#REF!,8,FALSE),"")</f>
        <v/>
      </c>
      <c r="H11" s="97" t="str">
        <f>IFERROR(VLOOKUP($B$11,#REF!,9,FALSE),"")</f>
        <v/>
      </c>
      <c r="I11" s="150" t="str">
        <f>IFERROR(VLOOKUP($B$11,#REF!,10,FALSE),"")</f>
        <v/>
      </c>
      <c r="J11" s="151"/>
      <c r="L11" s="101"/>
      <c r="M11" s="113" t="str">
        <f>IFERROR(VLOOKUP($L$11,#REF!,4,FALSE),"")</f>
        <v/>
      </c>
      <c r="N11" s="97" t="str">
        <f>IFERROR(VLOOKUP($L$11,#REF!,5,FALSE),"")</f>
        <v/>
      </c>
      <c r="O11" s="97" t="str">
        <f>IFERROR(VLOOKUP($L$11,#REF!,6,FALSE),"")</f>
        <v/>
      </c>
      <c r="P11" s="97" t="str">
        <f>IFERROR(VLOOKUP($L$11,#REF!,7,FALSE),"")</f>
        <v/>
      </c>
      <c r="Q11" s="97" t="str">
        <f>IFERROR(VLOOKUP($L$11,#REF!,8,FALSE),"")</f>
        <v/>
      </c>
      <c r="R11" s="97" t="str">
        <f>IFERROR(VLOOKUP($L$11,#REF!,9,FALSE),"")</f>
        <v/>
      </c>
      <c r="S11" s="150" t="str">
        <f>IFERROR(VLOOKUP($L$11,#REF!,10,FALSE),"")</f>
        <v/>
      </c>
      <c r="T11" s="151"/>
      <c r="V11" s="108" t="str">
        <f>IF(B11=L11,"","Different Tariffs Selected")</f>
        <v/>
      </c>
      <c r="W11" s="106" t="str">
        <f t="shared" ref="W11:AC11" si="0">IFERROR(C11-M11,"")</f>
        <v/>
      </c>
      <c r="X11" s="106" t="str">
        <f t="shared" si="0"/>
        <v/>
      </c>
      <c r="Y11" s="106" t="str">
        <f t="shared" si="0"/>
        <v/>
      </c>
      <c r="Z11" s="107" t="str">
        <f t="shared" si="0"/>
        <v/>
      </c>
      <c r="AA11" s="107" t="str">
        <f t="shared" si="0"/>
        <v/>
      </c>
      <c r="AB11" s="107" t="str">
        <f t="shared" si="0"/>
        <v/>
      </c>
      <c r="AC11" s="152" t="str">
        <f t="shared" si="0"/>
        <v/>
      </c>
      <c r="AD11" s="153"/>
    </row>
    <row r="12" spans="1:30" x14ac:dyDescent="0.25">
      <c r="M12" s="98"/>
      <c r="N12" s="98"/>
      <c r="O12" s="98"/>
      <c r="P12" s="98"/>
      <c r="Q12" s="98"/>
      <c r="R12" s="98"/>
      <c r="S12" s="98"/>
    </row>
    <row r="13" spans="1:30" ht="90" customHeight="1" x14ac:dyDescent="0.25">
      <c r="C13" s="96" t="s">
        <v>109</v>
      </c>
      <c r="D13" s="96" t="s">
        <v>109</v>
      </c>
      <c r="E13" s="96" t="s">
        <v>109</v>
      </c>
      <c r="F13" s="96" t="s">
        <v>108</v>
      </c>
      <c r="G13" s="96" t="s">
        <v>112</v>
      </c>
      <c r="H13" s="96" t="s">
        <v>107</v>
      </c>
      <c r="I13" s="96" t="s">
        <v>115</v>
      </c>
      <c r="J13" s="96" t="s">
        <v>114</v>
      </c>
      <c r="M13" s="96" t="s">
        <v>109</v>
      </c>
      <c r="N13" s="96" t="s">
        <v>109</v>
      </c>
      <c r="O13" s="96" t="s">
        <v>109</v>
      </c>
      <c r="P13" s="96" t="s">
        <v>108</v>
      </c>
      <c r="Q13" s="96" t="s">
        <v>112</v>
      </c>
      <c r="R13" s="96" t="s">
        <v>107</v>
      </c>
      <c r="S13" s="96" t="s">
        <v>115</v>
      </c>
      <c r="T13" s="96" t="s">
        <v>114</v>
      </c>
      <c r="W13" s="111" t="s">
        <v>109</v>
      </c>
      <c r="X13" s="111" t="s">
        <v>109</v>
      </c>
      <c r="Y13" s="111" t="s">
        <v>109</v>
      </c>
      <c r="Z13" s="111" t="s">
        <v>108</v>
      </c>
      <c r="AA13" s="111" t="s">
        <v>112</v>
      </c>
      <c r="AB13" s="111" t="s">
        <v>107</v>
      </c>
      <c r="AC13" s="111" t="s">
        <v>115</v>
      </c>
      <c r="AD13" s="111" t="s">
        <v>114</v>
      </c>
    </row>
    <row r="14" spans="1:30" ht="30" customHeight="1" x14ac:dyDescent="0.25">
      <c r="B14" s="102" t="s">
        <v>106</v>
      </c>
      <c r="C14" s="100"/>
      <c r="D14" s="99"/>
      <c r="E14" s="99"/>
      <c r="F14" s="97"/>
      <c r="G14" s="99"/>
      <c r="H14" s="99"/>
      <c r="I14" s="99"/>
      <c r="J14" s="99"/>
      <c r="L14" s="102" t="s">
        <v>106</v>
      </c>
      <c r="M14" s="100"/>
      <c r="N14" s="99"/>
      <c r="O14" s="99"/>
      <c r="P14" s="97"/>
      <c r="Q14" s="99"/>
      <c r="R14" s="99"/>
      <c r="S14" s="99"/>
      <c r="T14" s="99"/>
      <c r="W14" s="109">
        <f>C14-M14</f>
        <v>0</v>
      </c>
      <c r="X14" s="109">
        <f t="shared" ref="X14:AD14" si="1">D14-N14</f>
        <v>0</v>
      </c>
      <c r="Y14" s="109">
        <f t="shared" si="1"/>
        <v>0</v>
      </c>
      <c r="Z14" s="109">
        <f t="shared" si="1"/>
        <v>0</v>
      </c>
      <c r="AA14" s="109">
        <f t="shared" si="1"/>
        <v>0</v>
      </c>
      <c r="AB14" s="109">
        <f t="shared" si="1"/>
        <v>0</v>
      </c>
      <c r="AC14" s="109">
        <f t="shared" si="1"/>
        <v>0</v>
      </c>
      <c r="AD14" s="109">
        <f t="shared" si="1"/>
        <v>0</v>
      </c>
    </row>
    <row r="15" spans="1:30" x14ac:dyDescent="0.25">
      <c r="M15" s="98"/>
      <c r="N15" s="98"/>
      <c r="O15" s="98"/>
      <c r="P15" s="98"/>
      <c r="Q15" s="98"/>
      <c r="R15" s="98"/>
      <c r="S15" s="98"/>
    </row>
    <row r="16" spans="1:30" ht="90" customHeight="1" x14ac:dyDescent="0.25">
      <c r="C16" s="114" t="s">
        <v>129</v>
      </c>
      <c r="D16" s="114" t="s">
        <v>130</v>
      </c>
      <c r="E16" s="114" t="s">
        <v>131</v>
      </c>
      <c r="F16" s="114" t="s">
        <v>132</v>
      </c>
      <c r="G16" s="114" t="s">
        <v>133</v>
      </c>
      <c r="H16" s="114" t="s">
        <v>134</v>
      </c>
      <c r="I16" s="157" t="s">
        <v>135</v>
      </c>
      <c r="J16" s="157"/>
      <c r="M16" s="114" t="s">
        <v>129</v>
      </c>
      <c r="N16" s="114" t="s">
        <v>130</v>
      </c>
      <c r="O16" s="114" t="s">
        <v>131</v>
      </c>
      <c r="P16" s="114" t="s">
        <v>132</v>
      </c>
      <c r="Q16" s="114" t="s">
        <v>133</v>
      </c>
      <c r="R16" s="114" t="s">
        <v>134</v>
      </c>
      <c r="S16" s="157" t="s">
        <v>135</v>
      </c>
      <c r="T16" s="157"/>
      <c r="W16" s="111" t="s">
        <v>129</v>
      </c>
      <c r="X16" s="111" t="s">
        <v>130</v>
      </c>
      <c r="Y16" s="111" t="s">
        <v>131</v>
      </c>
      <c r="Z16" s="111" t="s">
        <v>132</v>
      </c>
      <c r="AA16" s="111" t="s">
        <v>133</v>
      </c>
      <c r="AB16" s="111" t="s">
        <v>134</v>
      </c>
      <c r="AC16" s="158" t="s">
        <v>135</v>
      </c>
      <c r="AD16" s="158"/>
    </row>
    <row r="17" spans="2:30" ht="30" customHeight="1" x14ac:dyDescent="0.25">
      <c r="B17" s="101" t="s">
        <v>113</v>
      </c>
      <c r="C17" s="115" t="str">
        <f>IFERROR((C11*C14)/100,"")</f>
        <v/>
      </c>
      <c r="D17" s="116" t="str">
        <f>IFERROR((D11*D14)/100,"")</f>
        <v/>
      </c>
      <c r="E17" s="116" t="str">
        <f>IFERROR((E11*E14)/100,"")</f>
        <v/>
      </c>
      <c r="F17" s="116" t="str">
        <f>IFERROR((F11*F14)/100,"")</f>
        <v/>
      </c>
      <c r="G17" s="116" t="str">
        <f>IFERROR((G11*G14*F14)/100,"")</f>
        <v/>
      </c>
      <c r="H17" s="116" t="str">
        <f>IFERROR((H11*H14)/100,"")</f>
        <v/>
      </c>
      <c r="I17" s="159" t="str">
        <f>IFERROR((I11*(I14*J14))/100,"")</f>
        <v/>
      </c>
      <c r="J17" s="160"/>
      <c r="L17" s="101" t="s">
        <v>113</v>
      </c>
      <c r="M17" s="115" t="str">
        <f>IFERROR((M11*M14)/100,"")</f>
        <v/>
      </c>
      <c r="N17" s="116" t="str">
        <f>IFERROR((N11*N14)/100,"")</f>
        <v/>
      </c>
      <c r="O17" s="116" t="str">
        <f>IFERROR((O11*O14)/100,"")</f>
        <v/>
      </c>
      <c r="P17" s="116" t="str">
        <f>IFERROR((P11*P14)/100,"")</f>
        <v/>
      </c>
      <c r="Q17" s="116" t="str">
        <f>IFERROR((Q11*Q14*P14)/100,"")</f>
        <v/>
      </c>
      <c r="R17" s="116" t="str">
        <f>IFERROR((R11*R14)/100,"")</f>
        <v/>
      </c>
      <c r="S17" s="159" t="str">
        <f>IFERROR((S11*(S14*T14))/100,"")</f>
        <v/>
      </c>
      <c r="T17" s="160"/>
      <c r="W17" s="107" t="str">
        <f t="shared" ref="W17:AC17" si="2">IFERROR(C17-M17,"")</f>
        <v/>
      </c>
      <c r="X17" s="107" t="str">
        <f t="shared" si="2"/>
        <v/>
      </c>
      <c r="Y17" s="107" t="str">
        <f t="shared" si="2"/>
        <v/>
      </c>
      <c r="Z17" s="107" t="str">
        <f t="shared" si="2"/>
        <v/>
      </c>
      <c r="AA17" s="107" t="str">
        <f t="shared" si="2"/>
        <v/>
      </c>
      <c r="AB17" s="107" t="str">
        <f t="shared" si="2"/>
        <v/>
      </c>
      <c r="AC17" s="152" t="str">
        <f t="shared" si="2"/>
        <v/>
      </c>
      <c r="AD17" s="153"/>
    </row>
    <row r="18" spans="2:30" ht="15" customHeight="1" x14ac:dyDescent="0.25">
      <c r="B18" s="104" t="s">
        <v>141</v>
      </c>
      <c r="C18" s="103" t="str">
        <f t="shared" ref="C18:I18" si="3">IFERROR(C17/$C$20,"")</f>
        <v/>
      </c>
      <c r="D18" s="103" t="str">
        <f t="shared" si="3"/>
        <v/>
      </c>
      <c r="E18" s="103" t="str">
        <f t="shared" si="3"/>
        <v/>
      </c>
      <c r="F18" s="103" t="str">
        <f t="shared" si="3"/>
        <v/>
      </c>
      <c r="G18" s="103" t="str">
        <f t="shared" si="3"/>
        <v/>
      </c>
      <c r="H18" s="103" t="str">
        <f t="shared" si="3"/>
        <v/>
      </c>
      <c r="I18" s="161" t="str">
        <f t="shared" si="3"/>
        <v/>
      </c>
      <c r="J18" s="161"/>
      <c r="L18" s="104" t="s">
        <v>141</v>
      </c>
      <c r="M18" s="103" t="str">
        <f>IFERROR(M17/$M$20,"")</f>
        <v/>
      </c>
      <c r="N18" s="103" t="str">
        <f t="shared" ref="N18:R18" si="4">IFERROR(N17/$M$20,"")</f>
        <v/>
      </c>
      <c r="O18" s="103" t="str">
        <f t="shared" si="4"/>
        <v/>
      </c>
      <c r="P18" s="103" t="str">
        <f t="shared" si="4"/>
        <v/>
      </c>
      <c r="Q18" s="103" t="str">
        <f t="shared" si="4"/>
        <v/>
      </c>
      <c r="R18" s="103" t="str">
        <f t="shared" si="4"/>
        <v/>
      </c>
      <c r="S18" s="161" t="str">
        <f>IFERROR(S17/$M$20,"")</f>
        <v/>
      </c>
      <c r="T18" s="161"/>
    </row>
    <row r="19" spans="2:30" ht="15" customHeight="1" x14ac:dyDescent="0.25">
      <c r="M19" s="98"/>
      <c r="N19" s="98"/>
      <c r="O19" s="98"/>
      <c r="P19" s="98"/>
      <c r="Q19" s="98"/>
      <c r="R19" s="98"/>
      <c r="S19" s="98"/>
    </row>
    <row r="20" spans="2:30" ht="30" customHeight="1" x14ac:dyDescent="0.25">
      <c r="B20" s="112" t="s">
        <v>123</v>
      </c>
      <c r="C20" s="110">
        <f>IFERROR(SUM(C17:I17),"")</f>
        <v>0</v>
      </c>
      <c r="L20" s="112" t="s">
        <v>123</v>
      </c>
      <c r="M20" s="110">
        <f>IFERROR(SUM(M17:S17),"")</f>
        <v>0</v>
      </c>
      <c r="N20" s="98"/>
      <c r="O20" s="98"/>
      <c r="P20" s="98"/>
      <c r="Q20" s="98"/>
      <c r="R20" s="98"/>
      <c r="S20" s="98"/>
      <c r="V20" s="112" t="s">
        <v>122</v>
      </c>
      <c r="W20" s="119">
        <f>C20-M20</f>
        <v>0</v>
      </c>
    </row>
    <row r="21" spans="2:30" x14ac:dyDescent="0.25">
      <c r="M21" s="98"/>
      <c r="N21" s="98"/>
      <c r="O21" s="98"/>
      <c r="P21" s="98"/>
      <c r="Q21" s="98"/>
      <c r="R21" s="98"/>
      <c r="S21" s="98"/>
    </row>
    <row r="22" spans="2:30" x14ac:dyDescent="0.25">
      <c r="M22" s="98"/>
      <c r="N22" s="98"/>
      <c r="O22" s="98"/>
      <c r="P22" s="98"/>
      <c r="Q22" s="98"/>
      <c r="R22" s="98"/>
      <c r="S22" s="98"/>
    </row>
    <row r="23" spans="2:30" x14ac:dyDescent="0.25">
      <c r="M23" s="98"/>
      <c r="N23" s="98"/>
      <c r="O23" s="98"/>
      <c r="P23" s="98"/>
      <c r="Q23" s="98"/>
      <c r="R23" s="98"/>
      <c r="S23" s="98"/>
    </row>
    <row r="24" spans="2:30" x14ac:dyDescent="0.25">
      <c r="M24" s="98"/>
      <c r="N24" s="98"/>
      <c r="O24" s="98"/>
      <c r="P24" s="98"/>
      <c r="Q24" s="98"/>
      <c r="R24" s="98"/>
      <c r="S24" s="98"/>
    </row>
    <row r="25" spans="2:30" x14ac:dyDescent="0.25">
      <c r="M25" s="98"/>
      <c r="N25" s="98"/>
      <c r="O25" s="98"/>
      <c r="P25" s="98"/>
      <c r="Q25" s="98"/>
      <c r="R25" s="98"/>
      <c r="S25" s="98"/>
    </row>
    <row r="26" spans="2:30" x14ac:dyDescent="0.25">
      <c r="M26" s="98"/>
      <c r="N26" s="98"/>
      <c r="O26" s="98"/>
      <c r="P26" s="98"/>
      <c r="Q26" s="98"/>
      <c r="R26" s="98"/>
      <c r="S26" s="98"/>
    </row>
    <row r="27" spans="2:30" x14ac:dyDescent="0.25">
      <c r="M27" s="98"/>
      <c r="N27" s="98"/>
      <c r="O27" s="98"/>
      <c r="P27" s="98"/>
      <c r="Q27" s="98"/>
      <c r="R27" s="98"/>
      <c r="S27" s="98"/>
    </row>
    <row r="28" spans="2:30" x14ac:dyDescent="0.25">
      <c r="M28" s="98"/>
      <c r="N28" s="98"/>
      <c r="O28" s="98"/>
      <c r="P28" s="98"/>
      <c r="Q28" s="98"/>
      <c r="R28" s="98"/>
      <c r="S28" s="98"/>
    </row>
    <row r="29" spans="2:30" x14ac:dyDescent="0.25">
      <c r="M29" s="98"/>
      <c r="N29" s="98"/>
      <c r="O29" s="98"/>
      <c r="P29" s="98"/>
      <c r="Q29" s="98"/>
      <c r="R29" s="98"/>
      <c r="S29" s="98"/>
    </row>
    <row r="30" spans="2:30" x14ac:dyDescent="0.25">
      <c r="M30" s="98"/>
      <c r="N30" s="98"/>
      <c r="O30" s="98"/>
      <c r="P30" s="98"/>
      <c r="Q30" s="98"/>
      <c r="R30" s="98"/>
      <c r="S30" s="98"/>
    </row>
    <row r="31" spans="2:30" ht="19.5" x14ac:dyDescent="0.3">
      <c r="B31" s="93" t="str">
        <f>"Export CDCM DUoS Calculator Charging Year 1 ("&amp;RIGHT('Annex 1 - DUoS Charging Year 1'!C10,4)&amp;"/"&amp;RIGHT('Annex 1 - DUoS Charging Year 1'!C11,2)&amp;")"</f>
        <v>Export CDCM DUoS Calculator Charging Year 1 (YYYY/YY)</v>
      </c>
      <c r="C31" s="94"/>
      <c r="L31" s="93" t="str">
        <f>"Export CDCM DUoS Calculator Charging Year 2 ("&amp;RIGHT('Annex 1 - DUoS Charging Year 2'!C10,4)&amp;"/"&amp;RIGHT('Annex 1 - DUoS Charging Year 2'!C11,2)&amp;")"</f>
        <v>Export CDCM DUoS Calculator Charging Year 2 (YYYY/YY)</v>
      </c>
      <c r="M31" s="94"/>
      <c r="N31" s="98"/>
      <c r="O31" s="98"/>
      <c r="P31" s="98"/>
      <c r="Q31" s="98"/>
      <c r="R31" s="98"/>
      <c r="S31" s="98"/>
      <c r="V31" s="93" t="str">
        <f>"Comparison of "&amp;B31&amp;" and "&amp;RIGHT(L31,9)</f>
        <v>Comparison of Export CDCM DUoS Calculator Charging Year 1 (YYYY/YY) and (YYYY/YY)</v>
      </c>
    </row>
    <row r="32" spans="2:30" x14ac:dyDescent="0.25">
      <c r="M32" s="98"/>
      <c r="N32" s="98"/>
      <c r="O32" s="98"/>
      <c r="P32" s="98"/>
      <c r="Q32" s="98"/>
      <c r="R32" s="98"/>
      <c r="S32" s="98"/>
    </row>
    <row r="33" spans="2:30" ht="90" customHeight="1" x14ac:dyDescent="0.25">
      <c r="B33" s="95" t="s">
        <v>105</v>
      </c>
      <c r="C33" s="112" t="s">
        <v>110</v>
      </c>
      <c r="D33" s="112" t="s">
        <v>111</v>
      </c>
      <c r="E33" s="112" t="s">
        <v>77</v>
      </c>
      <c r="F33" s="112" t="s">
        <v>78</v>
      </c>
      <c r="G33" s="112" t="s">
        <v>79</v>
      </c>
      <c r="H33" s="112" t="s">
        <v>80</v>
      </c>
      <c r="I33" s="154" t="s">
        <v>81</v>
      </c>
      <c r="J33" s="154"/>
      <c r="L33" s="95" t="s">
        <v>105</v>
      </c>
      <c r="M33" s="112" t="s">
        <v>110</v>
      </c>
      <c r="N33" s="112" t="s">
        <v>111</v>
      </c>
      <c r="O33" s="112" t="s">
        <v>77</v>
      </c>
      <c r="P33" s="112" t="s">
        <v>78</v>
      </c>
      <c r="Q33" s="112" t="s">
        <v>79</v>
      </c>
      <c r="R33" s="112" t="s">
        <v>80</v>
      </c>
      <c r="S33" s="154" t="s">
        <v>81</v>
      </c>
      <c r="T33" s="154"/>
      <c r="V33" s="101" t="s">
        <v>121</v>
      </c>
      <c r="W33" s="105" t="s">
        <v>110</v>
      </c>
      <c r="X33" s="105" t="s">
        <v>111</v>
      </c>
      <c r="Y33" s="105" t="s">
        <v>77</v>
      </c>
      <c r="Z33" s="105" t="s">
        <v>78</v>
      </c>
      <c r="AA33" s="105" t="s">
        <v>79</v>
      </c>
      <c r="AB33" s="105" t="s">
        <v>80</v>
      </c>
      <c r="AC33" s="155" t="s">
        <v>81</v>
      </c>
      <c r="AD33" s="156"/>
    </row>
    <row r="34" spans="2:30" ht="30" customHeight="1" x14ac:dyDescent="0.25">
      <c r="B34" s="101"/>
      <c r="C34" s="113" t="str">
        <f>IFERROR(VLOOKUP($B$34,#REF!,4,FALSE),"")</f>
        <v/>
      </c>
      <c r="D34" s="97" t="str">
        <f>IFERROR(VLOOKUP($B$34,#REF!,5,FALSE),"")</f>
        <v/>
      </c>
      <c r="E34" s="97" t="str">
        <f>IFERROR(VLOOKUP($B$34,#REF!,6,FALSE),"")</f>
        <v/>
      </c>
      <c r="F34" s="97" t="str">
        <f>IFERROR(VLOOKUP($B$34,#REF!,7,FALSE),"")</f>
        <v/>
      </c>
      <c r="G34" s="97" t="str">
        <f>IFERROR(VLOOKUP($B$34,#REF!,8,FALSE),"")</f>
        <v/>
      </c>
      <c r="H34" s="97" t="str">
        <f>IFERROR(VLOOKUP($B$34,#REF!,9,FALSE),"")</f>
        <v/>
      </c>
      <c r="I34" s="150" t="str">
        <f>IFERROR(VLOOKUP($B$34,#REF!,10,FALSE),"")</f>
        <v/>
      </c>
      <c r="J34" s="151"/>
      <c r="L34" s="101"/>
      <c r="M34" s="113" t="str">
        <f>IFERROR(VLOOKUP($L$34,#REF!,4,FALSE),"")</f>
        <v/>
      </c>
      <c r="N34" s="97" t="str">
        <f>IFERROR(VLOOKUP($L$34,#REF!,5,FALSE),"")</f>
        <v/>
      </c>
      <c r="O34" s="97" t="str">
        <f>IFERROR(VLOOKUP($L$34,#REF!,6,FALSE),"")</f>
        <v/>
      </c>
      <c r="P34" s="97" t="str">
        <f>IFERROR(VLOOKUP($L$34,#REF!,7,FALSE),"")</f>
        <v/>
      </c>
      <c r="Q34" s="97" t="str">
        <f>IFERROR(VLOOKUP($L$34,#REF!,8,FALSE),"")</f>
        <v/>
      </c>
      <c r="R34" s="97" t="str">
        <f>IFERROR(VLOOKUP($L$34,#REF!,9,FALSE),"")</f>
        <v/>
      </c>
      <c r="S34" s="150" t="str">
        <f>IFERROR(VLOOKUP($L$34,#REF!,10,FALSE),"")</f>
        <v/>
      </c>
      <c r="T34" s="151"/>
      <c r="V34" s="108" t="str">
        <f>IF(B34=L34,"","Different Tariffs Selected")</f>
        <v/>
      </c>
      <c r="W34" s="106" t="str">
        <f t="shared" ref="W34:AC34" si="5">IFERROR(C34-M34,"")</f>
        <v/>
      </c>
      <c r="X34" s="106" t="str">
        <f t="shared" si="5"/>
        <v/>
      </c>
      <c r="Y34" s="106" t="str">
        <f t="shared" si="5"/>
        <v/>
      </c>
      <c r="Z34" s="107" t="str">
        <f t="shared" si="5"/>
        <v/>
      </c>
      <c r="AA34" s="107" t="str">
        <f t="shared" si="5"/>
        <v/>
      </c>
      <c r="AB34" s="107" t="str">
        <f t="shared" si="5"/>
        <v/>
      </c>
      <c r="AC34" s="152" t="str">
        <f t="shared" si="5"/>
        <v/>
      </c>
      <c r="AD34" s="153"/>
    </row>
    <row r="35" spans="2:30" x14ac:dyDescent="0.25">
      <c r="M35" s="98"/>
      <c r="N35" s="98"/>
      <c r="O35" s="98"/>
      <c r="P35" s="98"/>
      <c r="Q35" s="98"/>
      <c r="R35" s="98"/>
      <c r="S35" s="98"/>
    </row>
    <row r="36" spans="2:30" ht="90" customHeight="1" x14ac:dyDescent="0.25">
      <c r="C36" s="96" t="s">
        <v>109</v>
      </c>
      <c r="D36" s="96" t="s">
        <v>109</v>
      </c>
      <c r="E36" s="96" t="s">
        <v>109</v>
      </c>
      <c r="F36" s="96" t="s">
        <v>108</v>
      </c>
      <c r="G36" s="96" t="s">
        <v>116</v>
      </c>
      <c r="H36" s="96" t="s">
        <v>107</v>
      </c>
      <c r="I36" s="96" t="s">
        <v>117</v>
      </c>
      <c r="J36" s="96" t="s">
        <v>114</v>
      </c>
      <c r="M36" s="96" t="s">
        <v>109</v>
      </c>
      <c r="N36" s="96" t="s">
        <v>109</v>
      </c>
      <c r="O36" s="96" t="s">
        <v>109</v>
      </c>
      <c r="P36" s="96" t="s">
        <v>108</v>
      </c>
      <c r="Q36" s="96" t="s">
        <v>116</v>
      </c>
      <c r="R36" s="96" t="s">
        <v>107</v>
      </c>
      <c r="S36" s="96" t="s">
        <v>117</v>
      </c>
      <c r="T36" s="96" t="s">
        <v>114</v>
      </c>
      <c r="W36" s="111" t="s">
        <v>109</v>
      </c>
      <c r="X36" s="111" t="s">
        <v>109</v>
      </c>
      <c r="Y36" s="111" t="s">
        <v>109</v>
      </c>
      <c r="Z36" s="111" t="s">
        <v>108</v>
      </c>
      <c r="AA36" s="111" t="s">
        <v>124</v>
      </c>
      <c r="AB36" s="111" t="s">
        <v>107</v>
      </c>
      <c r="AC36" s="111" t="s">
        <v>117</v>
      </c>
      <c r="AD36" s="111" t="s">
        <v>114</v>
      </c>
    </row>
    <row r="37" spans="2:30" ht="30" customHeight="1" x14ac:dyDescent="0.25">
      <c r="B37" s="102" t="s">
        <v>106</v>
      </c>
      <c r="C37" s="100"/>
      <c r="D37" s="99"/>
      <c r="E37" s="99"/>
      <c r="F37" s="97"/>
      <c r="G37" s="99"/>
      <c r="H37" s="99"/>
      <c r="I37" s="99"/>
      <c r="J37" s="99"/>
      <c r="L37" s="102" t="s">
        <v>106</v>
      </c>
      <c r="M37" s="100"/>
      <c r="N37" s="99"/>
      <c r="O37" s="99"/>
      <c r="P37" s="97"/>
      <c r="Q37" s="99"/>
      <c r="R37" s="99"/>
      <c r="S37" s="99"/>
      <c r="T37" s="99"/>
      <c r="W37" s="109">
        <f>C37-M37</f>
        <v>0</v>
      </c>
      <c r="X37" s="109">
        <f t="shared" ref="X37:AD37" si="6">D37-N37</f>
        <v>0</v>
      </c>
      <c r="Y37" s="109">
        <f t="shared" si="6"/>
        <v>0</v>
      </c>
      <c r="Z37" s="109">
        <f t="shared" si="6"/>
        <v>0</v>
      </c>
      <c r="AA37" s="109">
        <f t="shared" si="6"/>
        <v>0</v>
      </c>
      <c r="AB37" s="109">
        <f t="shared" si="6"/>
        <v>0</v>
      </c>
      <c r="AC37" s="109">
        <f t="shared" si="6"/>
        <v>0</v>
      </c>
      <c r="AD37" s="109">
        <f t="shared" si="6"/>
        <v>0</v>
      </c>
    </row>
    <row r="38" spans="2:30" x14ac:dyDescent="0.25">
      <c r="M38" s="98"/>
      <c r="N38" s="98"/>
      <c r="O38" s="98"/>
      <c r="P38" s="98"/>
      <c r="Q38" s="98"/>
      <c r="R38" s="98"/>
      <c r="S38" s="98"/>
    </row>
    <row r="39" spans="2:30" ht="90" customHeight="1" x14ac:dyDescent="0.25">
      <c r="C39" s="114" t="s">
        <v>129</v>
      </c>
      <c r="D39" s="114" t="s">
        <v>130</v>
      </c>
      <c r="E39" s="114" t="s">
        <v>131</v>
      </c>
      <c r="F39" s="114" t="s">
        <v>132</v>
      </c>
      <c r="G39" s="114" t="s">
        <v>133</v>
      </c>
      <c r="H39" s="114" t="s">
        <v>134</v>
      </c>
      <c r="I39" s="157" t="s">
        <v>135</v>
      </c>
      <c r="J39" s="157"/>
      <c r="M39" s="114" t="s">
        <v>129</v>
      </c>
      <c r="N39" s="114" t="s">
        <v>130</v>
      </c>
      <c r="O39" s="114" t="s">
        <v>131</v>
      </c>
      <c r="P39" s="114" t="s">
        <v>132</v>
      </c>
      <c r="Q39" s="114" t="s">
        <v>133</v>
      </c>
      <c r="R39" s="114" t="s">
        <v>134</v>
      </c>
      <c r="S39" s="157" t="s">
        <v>135</v>
      </c>
      <c r="T39" s="157"/>
      <c r="W39" s="111" t="s">
        <v>129</v>
      </c>
      <c r="X39" s="111" t="s">
        <v>130</v>
      </c>
      <c r="Y39" s="111" t="s">
        <v>131</v>
      </c>
      <c r="Z39" s="111" t="s">
        <v>132</v>
      </c>
      <c r="AA39" s="111" t="s">
        <v>133</v>
      </c>
      <c r="AB39" s="111" t="s">
        <v>134</v>
      </c>
      <c r="AC39" s="158" t="s">
        <v>135</v>
      </c>
      <c r="AD39" s="158"/>
    </row>
    <row r="40" spans="2:30" ht="30" customHeight="1" x14ac:dyDescent="0.25">
      <c r="B40" s="101" t="s">
        <v>113</v>
      </c>
      <c r="C40" s="115" t="str">
        <f>IFERROR((C34*C37)/100,"")</f>
        <v/>
      </c>
      <c r="D40" s="116" t="str">
        <f>IFERROR((D34*D37)/100,"")</f>
        <v/>
      </c>
      <c r="E40" s="116" t="str">
        <f>IFERROR((E34*E37)/100,"")</f>
        <v/>
      </c>
      <c r="F40" s="116" t="str">
        <f>IFERROR((F34*F37)/100,"")</f>
        <v/>
      </c>
      <c r="G40" s="116" t="str">
        <f>IFERROR((G34*G37*F37)/100,"")</f>
        <v/>
      </c>
      <c r="H40" s="116" t="str">
        <f>IFERROR((H34*H37)/100,"")</f>
        <v/>
      </c>
      <c r="I40" s="159" t="str">
        <f>IFERROR((I34*(I37*J37))/100,"")</f>
        <v/>
      </c>
      <c r="J40" s="160"/>
      <c r="L40" s="101" t="s">
        <v>113</v>
      </c>
      <c r="M40" s="115" t="str">
        <f>IFERROR((M34*M37)/100,"")</f>
        <v/>
      </c>
      <c r="N40" s="116" t="str">
        <f>IFERROR((N34*N37)/100,"")</f>
        <v/>
      </c>
      <c r="O40" s="116" t="str">
        <f>IFERROR((O34*O37)/100,"")</f>
        <v/>
      </c>
      <c r="P40" s="116" t="str">
        <f>IFERROR((P34*P37)/100,"")</f>
        <v/>
      </c>
      <c r="Q40" s="116" t="str">
        <f>IFERROR((Q34*Q37*P37)/100,"")</f>
        <v/>
      </c>
      <c r="R40" s="116" t="str">
        <f>IFERROR((R34*R37)/100,"")</f>
        <v/>
      </c>
      <c r="S40" s="159" t="str">
        <f>IFERROR((S34*(S37*T37))/100,"")</f>
        <v/>
      </c>
      <c r="T40" s="160"/>
      <c r="W40" s="107" t="str">
        <f t="shared" ref="W40:AC40" si="7">IFERROR(C40-M40,"")</f>
        <v/>
      </c>
      <c r="X40" s="107" t="str">
        <f t="shared" si="7"/>
        <v/>
      </c>
      <c r="Y40" s="107" t="str">
        <f t="shared" si="7"/>
        <v/>
      </c>
      <c r="Z40" s="107" t="str">
        <f t="shared" si="7"/>
        <v/>
      </c>
      <c r="AA40" s="107" t="str">
        <f t="shared" si="7"/>
        <v/>
      </c>
      <c r="AB40" s="107" t="str">
        <f t="shared" si="7"/>
        <v/>
      </c>
      <c r="AC40" s="152" t="str">
        <f t="shared" si="7"/>
        <v/>
      </c>
      <c r="AD40" s="153"/>
    </row>
    <row r="41" spans="2:30" ht="15" customHeight="1" x14ac:dyDescent="0.25">
      <c r="B41" s="104" t="s">
        <v>141</v>
      </c>
      <c r="C41" s="103" t="str">
        <f>IFERROR(C40/$C$43,"")</f>
        <v/>
      </c>
      <c r="D41" s="103" t="str">
        <f t="shared" ref="D41:H41" si="8">IFERROR(D40/$C$43,"")</f>
        <v/>
      </c>
      <c r="E41" s="103" t="str">
        <f t="shared" si="8"/>
        <v/>
      </c>
      <c r="F41" s="103" t="str">
        <f t="shared" si="8"/>
        <v/>
      </c>
      <c r="G41" s="103" t="str">
        <f t="shared" si="8"/>
        <v/>
      </c>
      <c r="H41" s="103" t="str">
        <f t="shared" si="8"/>
        <v/>
      </c>
      <c r="I41" s="161" t="str">
        <f>IFERROR(I40/$C$43,"")</f>
        <v/>
      </c>
      <c r="J41" s="161"/>
      <c r="L41" s="104" t="s">
        <v>141</v>
      </c>
      <c r="M41" s="103" t="str">
        <f>IFERROR(M40/$M$43,"")</f>
        <v/>
      </c>
      <c r="N41" s="103" t="str">
        <f t="shared" ref="N41:R41" si="9">IFERROR(N40/$M$43,"")</f>
        <v/>
      </c>
      <c r="O41" s="103" t="str">
        <f t="shared" si="9"/>
        <v/>
      </c>
      <c r="P41" s="103" t="str">
        <f t="shared" si="9"/>
        <v/>
      </c>
      <c r="Q41" s="103" t="str">
        <f t="shared" si="9"/>
        <v/>
      </c>
      <c r="R41" s="103" t="str">
        <f t="shared" si="9"/>
        <v/>
      </c>
      <c r="S41" s="161" t="str">
        <f>IFERROR(S40/$M$43,"")</f>
        <v/>
      </c>
      <c r="T41" s="161"/>
    </row>
    <row r="42" spans="2:30" x14ac:dyDescent="0.25">
      <c r="M42" s="98"/>
      <c r="N42" s="98"/>
      <c r="O42" s="98"/>
      <c r="P42" s="98"/>
      <c r="Q42" s="98"/>
      <c r="R42" s="98"/>
      <c r="S42" s="98"/>
    </row>
    <row r="43" spans="2:30" ht="30" customHeight="1" x14ac:dyDescent="0.25">
      <c r="B43" s="112" t="s">
        <v>136</v>
      </c>
      <c r="C43" s="110">
        <f>IFERROR(SUM(C40:I40),"")</f>
        <v>0</v>
      </c>
      <c r="L43" s="112" t="s">
        <v>136</v>
      </c>
      <c r="M43" s="110">
        <f>IFERROR(SUM(M40:S40),"")</f>
        <v>0</v>
      </c>
      <c r="N43" s="98"/>
      <c r="O43" s="98"/>
      <c r="P43" s="98"/>
      <c r="Q43" s="98"/>
      <c r="R43" s="98"/>
      <c r="S43" s="98"/>
      <c r="V43" s="112" t="s">
        <v>137</v>
      </c>
      <c r="W43" s="119">
        <f>C43-M43</f>
        <v>0</v>
      </c>
    </row>
    <row r="44" spans="2:30" x14ac:dyDescent="0.25">
      <c r="M44" s="98"/>
      <c r="N44" s="98"/>
      <c r="O44" s="98"/>
      <c r="P44" s="98"/>
      <c r="Q44" s="98"/>
      <c r="R44" s="98"/>
      <c r="S44" s="98"/>
    </row>
    <row r="45" spans="2:30" x14ac:dyDescent="0.25">
      <c r="M45" s="98"/>
      <c r="N45" s="98"/>
      <c r="O45" s="98"/>
      <c r="P45" s="98"/>
      <c r="Q45" s="98"/>
      <c r="R45" s="98"/>
      <c r="S45" s="98"/>
    </row>
    <row r="46" spans="2:30" x14ac:dyDescent="0.25">
      <c r="M46" s="98"/>
      <c r="N46" s="98"/>
      <c r="O46" s="98"/>
      <c r="P46" s="98"/>
      <c r="Q46" s="98"/>
      <c r="R46" s="98"/>
      <c r="S46" s="98"/>
    </row>
    <row r="47" spans="2:30" x14ac:dyDescent="0.25">
      <c r="M47" s="98"/>
      <c r="N47" s="98"/>
      <c r="O47" s="98"/>
      <c r="P47" s="98"/>
      <c r="Q47" s="98"/>
      <c r="R47" s="98"/>
      <c r="S47" s="98"/>
    </row>
    <row r="48" spans="2:30" x14ac:dyDescent="0.25">
      <c r="M48" s="98"/>
      <c r="N48" s="98"/>
      <c r="O48" s="98"/>
      <c r="P48" s="98"/>
      <c r="Q48" s="98"/>
      <c r="R48" s="98"/>
      <c r="S48" s="98"/>
    </row>
    <row r="49" spans="13:19" s="2" customFormat="1" x14ac:dyDescent="0.25">
      <c r="M49" s="98"/>
      <c r="N49" s="98"/>
      <c r="O49" s="98"/>
      <c r="P49" s="98"/>
      <c r="Q49" s="98"/>
      <c r="R49" s="98"/>
      <c r="S49" s="98"/>
    </row>
    <row r="50" spans="13:19" s="2" customFormat="1" x14ac:dyDescent="0.25">
      <c r="M50" s="98"/>
      <c r="N50" s="98"/>
      <c r="O50" s="98"/>
      <c r="P50" s="98"/>
      <c r="Q50" s="98"/>
      <c r="R50" s="98"/>
      <c r="S50" s="98"/>
    </row>
    <row r="51" spans="13:19" s="2" customFormat="1" x14ac:dyDescent="0.25">
      <c r="M51" s="98"/>
      <c r="N51" s="98"/>
      <c r="O51" s="98"/>
      <c r="P51" s="98"/>
      <c r="Q51" s="98"/>
      <c r="R51" s="98"/>
      <c r="S51" s="98"/>
    </row>
  </sheetData>
  <mergeCells count="36">
    <mergeCell ref="I41:J41"/>
    <mergeCell ref="S41:T41"/>
    <mergeCell ref="I39:J39"/>
    <mergeCell ref="S39:T39"/>
    <mergeCell ref="AC39:AD39"/>
    <mergeCell ref="I40:J40"/>
    <mergeCell ref="S40:T40"/>
    <mergeCell ref="AC40:AD40"/>
    <mergeCell ref="I34:J34"/>
    <mergeCell ref="S34:T34"/>
    <mergeCell ref="AC34:AD34"/>
    <mergeCell ref="I16:J16"/>
    <mergeCell ref="S16:T16"/>
    <mergeCell ref="AC16:AD16"/>
    <mergeCell ref="I17:J17"/>
    <mergeCell ref="S17:T17"/>
    <mergeCell ref="AC17:AD17"/>
    <mergeCell ref="I18:J18"/>
    <mergeCell ref="S18:T18"/>
    <mergeCell ref="I33:J33"/>
    <mergeCell ref="S33:T33"/>
    <mergeCell ref="AC33:AD33"/>
    <mergeCell ref="I11:J11"/>
    <mergeCell ref="S11:T11"/>
    <mergeCell ref="AC11:AD11"/>
    <mergeCell ref="B3:J3"/>
    <mergeCell ref="L3:T3"/>
    <mergeCell ref="B4:J4"/>
    <mergeCell ref="L4:T4"/>
    <mergeCell ref="B5:J5"/>
    <mergeCell ref="L5:T5"/>
    <mergeCell ref="B6:J6"/>
    <mergeCell ref="L6:T6"/>
    <mergeCell ref="I10:J10"/>
    <mergeCell ref="S10:T10"/>
    <mergeCell ref="AC10:AD10"/>
  </mergeCells>
  <conditionalFormatting sqref="C11:J11 C34:J34 M11:T11 M34:T34">
    <cfRule type="cellIs" dxfId="28" priority="29" operator="equal">
      <formula>0</formula>
    </cfRule>
  </conditionalFormatting>
  <conditionalFormatting sqref="C13">
    <cfRule type="expression" dxfId="27" priority="28">
      <formula>OR($C$11=0,$C$11="")</formula>
    </cfRule>
  </conditionalFormatting>
  <conditionalFormatting sqref="D13">
    <cfRule type="expression" dxfId="26" priority="27">
      <formula>OR($D$11=0,$D$11="")</formula>
    </cfRule>
  </conditionalFormatting>
  <conditionalFormatting sqref="E13">
    <cfRule type="expression" dxfId="25" priority="26">
      <formula>OR($E$11=0,$E$11="")</formula>
    </cfRule>
  </conditionalFormatting>
  <conditionalFormatting sqref="F13">
    <cfRule type="expression" dxfId="24" priority="25">
      <formula>OR($F$11=0,$F$11="")</formula>
    </cfRule>
  </conditionalFormatting>
  <conditionalFormatting sqref="G13">
    <cfRule type="expression" dxfId="23" priority="24">
      <formula>OR($G$11=0,$G$11="")</formula>
    </cfRule>
  </conditionalFormatting>
  <conditionalFormatting sqref="H13">
    <cfRule type="expression" dxfId="22" priority="23">
      <formula>OR($H$11=0,$H$11="")</formula>
    </cfRule>
  </conditionalFormatting>
  <conditionalFormatting sqref="I13:J13">
    <cfRule type="expression" dxfId="21" priority="22">
      <formula>OR($I$11=0,$I$11="")</formula>
    </cfRule>
  </conditionalFormatting>
  <conditionalFormatting sqref="C36">
    <cfRule type="expression" dxfId="20" priority="21">
      <formula>OR($C$34=0,$C$34="")</formula>
    </cfRule>
  </conditionalFormatting>
  <conditionalFormatting sqref="D36">
    <cfRule type="expression" dxfId="19" priority="20">
      <formula>OR($D$34=0,$D$34="")</formula>
    </cfRule>
  </conditionalFormatting>
  <conditionalFormatting sqref="E36">
    <cfRule type="expression" dxfId="18" priority="19">
      <formula>OR($E$34=0,$E$34="")</formula>
    </cfRule>
  </conditionalFormatting>
  <conditionalFormatting sqref="F36">
    <cfRule type="expression" dxfId="17" priority="18">
      <formula>OR($F$34=0,$F$34="")</formula>
    </cfRule>
  </conditionalFormatting>
  <conditionalFormatting sqref="G36">
    <cfRule type="expression" dxfId="16" priority="17">
      <formula>OR($G$34=0,$G$34="")</formula>
    </cfRule>
  </conditionalFormatting>
  <conditionalFormatting sqref="H36">
    <cfRule type="expression" dxfId="15" priority="16">
      <formula>OR($H$34=0,$H$34="")</formula>
    </cfRule>
  </conditionalFormatting>
  <conditionalFormatting sqref="I36:J36">
    <cfRule type="expression" dxfId="14" priority="15">
      <formula>OR($I$34=0,$I$34="")</formula>
    </cfRule>
  </conditionalFormatting>
  <conditionalFormatting sqref="M13">
    <cfRule type="expression" dxfId="13" priority="14">
      <formula>OR($M$11=0,$M$11="")</formula>
    </cfRule>
  </conditionalFormatting>
  <conditionalFormatting sqref="N13">
    <cfRule type="expression" dxfId="12" priority="13">
      <formula>OR($N$11=0,$N$11="")</formula>
    </cfRule>
  </conditionalFormatting>
  <conditionalFormatting sqref="O13">
    <cfRule type="expression" dxfId="11" priority="12">
      <formula>OR($O$11=0,$O$11="")</formula>
    </cfRule>
  </conditionalFormatting>
  <conditionalFormatting sqref="P13">
    <cfRule type="expression" dxfId="10" priority="11">
      <formula>OR($P$11=0,$P$11="")</formula>
    </cfRule>
  </conditionalFormatting>
  <conditionalFormatting sqref="Q13">
    <cfRule type="expression" dxfId="9" priority="10">
      <formula>OR($Q$11=0,$Q$11="")</formula>
    </cfRule>
  </conditionalFormatting>
  <conditionalFormatting sqref="R13">
    <cfRule type="expression" dxfId="8" priority="9">
      <formula>OR($R$11=0,$R$11="")</formula>
    </cfRule>
  </conditionalFormatting>
  <conditionalFormatting sqref="S13:T13">
    <cfRule type="expression" dxfId="7" priority="8">
      <formula>OR($S$11=0,$S$11="")</formula>
    </cfRule>
  </conditionalFormatting>
  <conditionalFormatting sqref="M36">
    <cfRule type="expression" dxfId="6" priority="7">
      <formula>OR($M$34=0,$M$34="")</formula>
    </cfRule>
  </conditionalFormatting>
  <conditionalFormatting sqref="N36">
    <cfRule type="expression" dxfId="5" priority="6">
      <formula>OR($N$34=0,$N$34="")</formula>
    </cfRule>
  </conditionalFormatting>
  <conditionalFormatting sqref="O36">
    <cfRule type="expression" dxfId="4" priority="5">
      <formula>OR($O$34=0,$O$34="")</formula>
    </cfRule>
  </conditionalFormatting>
  <conditionalFormatting sqref="P36">
    <cfRule type="expression" dxfId="3" priority="4">
      <formula>OR($P$34=0,$P$34="")</formula>
    </cfRule>
  </conditionalFormatting>
  <conditionalFormatting sqref="Q36">
    <cfRule type="expression" dxfId="2" priority="3">
      <formula>OR($Q$34=0,$Q$34="")</formula>
    </cfRule>
  </conditionalFormatting>
  <conditionalFormatting sqref="R36">
    <cfRule type="expression" dxfId="1" priority="2">
      <formula>OR($R$34=0,$R$34="")</formula>
    </cfRule>
  </conditionalFormatting>
  <conditionalFormatting sqref="S36:T36">
    <cfRule type="expression" dxfId="0" priority="1">
      <formula>OR($S$34=0,$S$34="")</formula>
    </cfRule>
  </conditionalFormatting>
  <dataValidations count="8">
    <dataValidation allowBlank="1" showInputMessage="1" showErrorMessage="1" promptTitle="Enter Customer Consumption" prompt="Enter consumption details as per the tariff rates that are highlighted above" sqref="B14 L14 L37 B37"/>
    <dataValidation type="whole" operator="lessThanOrEqual" allowBlank="1" showInputMessage="1" showErrorMessage="1" errorTitle="Number of Months" error="DUoS Charges are estimated over one year, therefore exceeded capacity cannot occur on more than 12 months_x000a_" prompt="The exceeded portion of the capacity will be charged at the excedded capacity charge rate, based on the difference between the MIC/MEC and the actual capacity used. This will be charged for the duration of the full month in which the breach occcurs" sqref="I14 I37 S14 S37">
      <formula1>12</formula1>
    </dataValidation>
    <dataValidation allowBlank="1" showInputMessage="1" showErrorMessage="1" prompt="The exceeded portion of the capacity will be charged at the excedded capacity charge rate, based on the difference between the MIC/MEC and the actual capacity used. This will be charged for the duration of the full month in which the breach occcurs" sqref="J14 J37 T14 T37"/>
    <dataValidation type="whole" operator="lessThanOrEqual" allowBlank="1" showInputMessage="1" showErrorMessage="1" errorTitle="Number of Days" error="DUoS Charges are estimated over one year, therefore number of days connected cannot be over 366 days_x000a_" sqref="F14 F37 P14 P37">
      <formula1>366</formula1>
    </dataValidation>
    <dataValidation type="list" allowBlank="1" showInputMessage="1" showErrorMessage="1" promptTitle="Please Select an Export Tariff" prompt="Lists the export tariffs and applicable rates from the tab 'Annex 1 - DUoS Charging Year 2'" sqref="L34">
      <formula1>#REF!</formula1>
    </dataValidation>
    <dataValidation type="list" allowBlank="1" showInputMessage="1" showErrorMessage="1" promptTitle="Please Select an Import Tariff" prompt="Lists the import tariffs and applicable rates from the tab 'Annex 1 - DUoS Charging Year 2'" sqref="L11">
      <formula1>#REF!</formula1>
    </dataValidation>
    <dataValidation type="list" allowBlank="1" showInputMessage="1" showErrorMessage="1" promptTitle="Please Select an Export Tariff" prompt="Lists the export tariffs and applicable rates from the tab 'Annex 1 - DUoS Charging Year 1'" sqref="B34">
      <formula1>#REF!</formula1>
    </dataValidation>
    <dataValidation type="list" allowBlank="1" showInputMessage="1" showErrorMessage="1" promptTitle="Please Select an Import Tariff" prompt="Lists the import tariffs and applicable rates from the tab 'Annex 1 - DUoS Charging Year 1'" sqref="B11">
      <formula1>#REF!</formula1>
    </dataValidation>
  </dataValidations>
  <pageMargins left="0.70866141732283472" right="0.70866141732283472" top="0.74803149606299213" bottom="0.74803149606299213" header="0.31496062992125984" footer="0.31496062992125984"/>
  <pageSetup paperSize="9" scale="45" orientation="portrait" r:id="rId1"/>
  <headerFooter>
    <oddHeader>&amp;L&amp;G&amp;C&amp;"-,Bold"&amp;16&amp;U&amp;K004687&amp;A</oddHeader>
  </headerFooter>
  <colBreaks count="2" manualBreakCount="2">
    <brk id="10" max="1048575" man="1"/>
    <brk id="20" max="1048575" man="1"/>
  </colBreaks>
  <ignoredErrors>
    <ignoredError sqref="G17 G40 Q40 Q17" formula="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B1:P39"/>
  <sheetViews>
    <sheetView showGridLines="0" showRowColHeaders="0" showRuler="0" zoomScale="90" zoomScaleNormal="90" zoomScaleSheetLayoutView="90" zoomScalePageLayoutView="90" workbookViewId="0">
      <pane xSplit="2" ySplit="2" topLeftCell="C3" activePane="bottomRight" state="frozen"/>
      <selection pane="topRight" activeCell="C1" sqref="C1"/>
      <selection pane="bottomLeft" activeCell="A3" sqref="A3"/>
      <selection pane="bottomRight"/>
    </sheetView>
  </sheetViews>
  <sheetFormatPr defaultRowHeight="14.25" x14ac:dyDescent="0.2"/>
  <cols>
    <col min="1" max="1" width="7.625" style="1" customWidth="1"/>
    <col min="2" max="2" width="37.375" style="1" customWidth="1"/>
    <col min="3" max="9" width="16.625" style="1" customWidth="1"/>
    <col min="10" max="10" width="20.625" style="1" customWidth="1"/>
    <col min="11" max="11" width="17.25" style="1" customWidth="1"/>
    <col min="12" max="12" width="7.625" style="1" customWidth="1"/>
    <col min="13" max="13" width="58.875" style="1" customWidth="1"/>
    <col min="14" max="14" width="7.625" style="1" customWidth="1"/>
    <col min="15" max="15" width="58.875" style="1" customWidth="1"/>
    <col min="17" max="16384" width="9" style="1"/>
  </cols>
  <sheetData>
    <row r="1" spans="2:16" ht="18.75" x14ac:dyDescent="0.2">
      <c r="C1" s="163" t="s">
        <v>96</v>
      </c>
      <c r="D1" s="163"/>
      <c r="E1" s="163"/>
      <c r="F1" s="163"/>
      <c r="G1" s="163"/>
      <c r="H1" s="163"/>
      <c r="I1" s="163"/>
      <c r="P1" s="1"/>
    </row>
    <row r="2" spans="2:16" ht="45" x14ac:dyDescent="0.2">
      <c r="B2" s="81" t="s">
        <v>3</v>
      </c>
      <c r="C2" s="82" t="s">
        <v>95</v>
      </c>
      <c r="D2" s="82" t="s">
        <v>94</v>
      </c>
      <c r="E2" s="82" t="s">
        <v>77</v>
      </c>
      <c r="F2" s="82" t="s">
        <v>78</v>
      </c>
      <c r="G2" s="82" t="s">
        <v>79</v>
      </c>
      <c r="H2" s="82" t="s">
        <v>80</v>
      </c>
      <c r="I2" s="82" t="s">
        <v>81</v>
      </c>
      <c r="J2" s="82" t="s">
        <v>98</v>
      </c>
      <c r="K2" s="81" t="s">
        <v>34</v>
      </c>
      <c r="L2" s="81" t="s">
        <v>4</v>
      </c>
      <c r="M2" s="81" t="s">
        <v>56</v>
      </c>
      <c r="N2" s="81" t="s">
        <v>45</v>
      </c>
      <c r="O2" s="81" t="s">
        <v>57</v>
      </c>
      <c r="P2" s="1"/>
    </row>
    <row r="3" spans="2:16" ht="36" customHeight="1" x14ac:dyDescent="0.25">
      <c r="B3" s="83" t="s">
        <v>5</v>
      </c>
      <c r="C3" s="88" t="s">
        <v>97</v>
      </c>
      <c r="D3" s="74"/>
      <c r="E3" s="75"/>
      <c r="F3" s="86" t="s">
        <v>97</v>
      </c>
      <c r="G3" s="74"/>
      <c r="H3" s="74"/>
      <c r="I3" s="76"/>
      <c r="J3" s="13" t="s">
        <v>99</v>
      </c>
      <c r="K3" s="13" t="s">
        <v>41</v>
      </c>
      <c r="L3" s="17">
        <v>1</v>
      </c>
      <c r="M3" s="8" t="s">
        <v>35</v>
      </c>
      <c r="N3" s="17" t="s">
        <v>50</v>
      </c>
      <c r="O3" s="8" t="s">
        <v>52</v>
      </c>
      <c r="P3" s="1"/>
    </row>
    <row r="4" spans="2:16" ht="36" customHeight="1" x14ac:dyDescent="0.25">
      <c r="B4" s="84" t="s">
        <v>6</v>
      </c>
      <c r="C4" s="89" t="s">
        <v>97</v>
      </c>
      <c r="D4" s="87" t="s">
        <v>97</v>
      </c>
      <c r="E4" s="77"/>
      <c r="F4" s="87" t="s">
        <v>97</v>
      </c>
      <c r="G4" s="77"/>
      <c r="H4" s="77"/>
      <c r="I4" s="78"/>
      <c r="J4" s="14" t="s">
        <v>99</v>
      </c>
      <c r="K4" s="14" t="s">
        <v>41</v>
      </c>
      <c r="L4" s="18">
        <v>2</v>
      </c>
      <c r="M4" s="9" t="s">
        <v>36</v>
      </c>
      <c r="N4" s="18" t="s">
        <v>50</v>
      </c>
      <c r="O4" s="9" t="s">
        <v>52</v>
      </c>
      <c r="P4" s="1"/>
    </row>
    <row r="5" spans="2:16" ht="36" customHeight="1" x14ac:dyDescent="0.25">
      <c r="B5" s="84" t="s">
        <v>7</v>
      </c>
      <c r="C5" s="89" t="s">
        <v>97</v>
      </c>
      <c r="D5" s="77"/>
      <c r="E5" s="77"/>
      <c r="F5" s="77"/>
      <c r="G5" s="77"/>
      <c r="H5" s="77"/>
      <c r="I5" s="78"/>
      <c r="J5" s="14" t="s">
        <v>99</v>
      </c>
      <c r="K5" s="14" t="s">
        <v>41</v>
      </c>
      <c r="L5" s="18">
        <v>2</v>
      </c>
      <c r="M5" s="9" t="s">
        <v>36</v>
      </c>
      <c r="N5" s="18" t="s">
        <v>50</v>
      </c>
      <c r="O5" s="9" t="s">
        <v>52</v>
      </c>
      <c r="P5" s="1"/>
    </row>
    <row r="6" spans="2:16" ht="36" customHeight="1" x14ac:dyDescent="0.25">
      <c r="B6" s="84" t="s">
        <v>8</v>
      </c>
      <c r="C6" s="89" t="s">
        <v>97</v>
      </c>
      <c r="D6" s="77"/>
      <c r="E6" s="77"/>
      <c r="F6" s="87" t="s">
        <v>97</v>
      </c>
      <c r="G6" s="77"/>
      <c r="H6" s="77"/>
      <c r="I6" s="78"/>
      <c r="J6" s="14" t="s">
        <v>99</v>
      </c>
      <c r="K6" s="14" t="s">
        <v>41</v>
      </c>
      <c r="L6" s="18">
        <v>3</v>
      </c>
      <c r="M6" s="9" t="s">
        <v>38</v>
      </c>
      <c r="N6" s="18" t="s">
        <v>50</v>
      </c>
      <c r="O6" s="9" t="s">
        <v>52</v>
      </c>
      <c r="P6" s="1"/>
    </row>
    <row r="7" spans="2:16" ht="36" customHeight="1" x14ac:dyDescent="0.25">
      <c r="B7" s="84" t="s">
        <v>9</v>
      </c>
      <c r="C7" s="89" t="s">
        <v>97</v>
      </c>
      <c r="D7" s="87" t="s">
        <v>97</v>
      </c>
      <c r="E7" s="77"/>
      <c r="F7" s="87" t="s">
        <v>97</v>
      </c>
      <c r="G7" s="77"/>
      <c r="H7" s="77"/>
      <c r="I7" s="78"/>
      <c r="J7" s="14" t="s">
        <v>99</v>
      </c>
      <c r="K7" s="14" t="s">
        <v>41</v>
      </c>
      <c r="L7" s="18">
        <v>4</v>
      </c>
      <c r="M7" s="9" t="s">
        <v>39</v>
      </c>
      <c r="N7" s="18" t="s">
        <v>50</v>
      </c>
      <c r="O7" s="9" t="s">
        <v>52</v>
      </c>
      <c r="P7" s="1"/>
    </row>
    <row r="8" spans="2:16" ht="36" customHeight="1" x14ac:dyDescent="0.25">
      <c r="B8" s="84" t="s">
        <v>10</v>
      </c>
      <c r="C8" s="89" t="s">
        <v>97</v>
      </c>
      <c r="D8" s="77"/>
      <c r="E8" s="77"/>
      <c r="F8" s="77"/>
      <c r="G8" s="77"/>
      <c r="H8" s="77"/>
      <c r="I8" s="78"/>
      <c r="J8" s="14" t="s">
        <v>99</v>
      </c>
      <c r="K8" s="14" t="s">
        <v>41</v>
      </c>
      <c r="L8" s="18">
        <v>4</v>
      </c>
      <c r="M8" s="9" t="s">
        <v>39</v>
      </c>
      <c r="N8" s="18" t="s">
        <v>50</v>
      </c>
      <c r="O8" s="9" t="s">
        <v>52</v>
      </c>
      <c r="P8" s="1"/>
    </row>
    <row r="9" spans="2:16" ht="60" x14ac:dyDescent="0.25">
      <c r="B9" s="84" t="s">
        <v>11</v>
      </c>
      <c r="C9" s="89" t="s">
        <v>97</v>
      </c>
      <c r="D9" s="87" t="s">
        <v>97</v>
      </c>
      <c r="E9" s="77"/>
      <c r="F9" s="87" t="s">
        <v>97</v>
      </c>
      <c r="G9" s="77"/>
      <c r="H9" s="77"/>
      <c r="I9" s="78"/>
      <c r="J9" s="14" t="s">
        <v>99</v>
      </c>
      <c r="K9" s="14" t="s">
        <v>41</v>
      </c>
      <c r="L9" s="18" t="s">
        <v>32</v>
      </c>
      <c r="M9" s="10" t="s">
        <v>40</v>
      </c>
      <c r="N9" s="18" t="s">
        <v>50</v>
      </c>
      <c r="O9" s="10" t="s">
        <v>52</v>
      </c>
      <c r="P9" s="1"/>
    </row>
    <row r="10" spans="2:16" ht="60" x14ac:dyDescent="0.25">
      <c r="B10" s="84" t="s">
        <v>12</v>
      </c>
      <c r="C10" s="89" t="s">
        <v>97</v>
      </c>
      <c r="D10" s="87" t="s">
        <v>97</v>
      </c>
      <c r="E10" s="77"/>
      <c r="F10" s="87" t="s">
        <v>97</v>
      </c>
      <c r="G10" s="77"/>
      <c r="H10" s="77"/>
      <c r="I10" s="78"/>
      <c r="J10" s="14" t="s">
        <v>99</v>
      </c>
      <c r="K10" s="14" t="s">
        <v>41</v>
      </c>
      <c r="L10" s="18" t="s">
        <v>32</v>
      </c>
      <c r="M10" s="10" t="s">
        <v>40</v>
      </c>
      <c r="N10" s="18" t="s">
        <v>50</v>
      </c>
      <c r="O10" s="10" t="s">
        <v>52</v>
      </c>
      <c r="P10" s="1"/>
    </row>
    <row r="11" spans="2:16" ht="60" x14ac:dyDescent="0.25">
      <c r="B11" s="84" t="s">
        <v>13</v>
      </c>
      <c r="C11" s="89" t="s">
        <v>97</v>
      </c>
      <c r="D11" s="87" t="s">
        <v>97</v>
      </c>
      <c r="E11" s="77"/>
      <c r="F11" s="87" t="s">
        <v>97</v>
      </c>
      <c r="G11" s="77"/>
      <c r="H11" s="77"/>
      <c r="I11" s="78"/>
      <c r="J11" s="14" t="s">
        <v>99</v>
      </c>
      <c r="K11" s="14" t="s">
        <v>41</v>
      </c>
      <c r="L11" s="18" t="s">
        <v>32</v>
      </c>
      <c r="M11" s="10" t="s">
        <v>40</v>
      </c>
      <c r="N11" s="18" t="s">
        <v>50</v>
      </c>
      <c r="O11" s="10" t="s">
        <v>52</v>
      </c>
      <c r="P11" s="1"/>
    </row>
    <row r="12" spans="2:16" ht="36" customHeight="1" x14ac:dyDescent="0.25">
      <c r="B12" s="84" t="s">
        <v>14</v>
      </c>
      <c r="C12" s="89" t="s">
        <v>97</v>
      </c>
      <c r="D12" s="87" t="s">
        <v>97</v>
      </c>
      <c r="E12" s="87" t="s">
        <v>97</v>
      </c>
      <c r="F12" s="87" t="s">
        <v>97</v>
      </c>
      <c r="G12" s="77"/>
      <c r="H12" s="77"/>
      <c r="I12" s="78"/>
      <c r="J12" s="15" t="s">
        <v>99</v>
      </c>
      <c r="K12" s="15" t="s">
        <v>43</v>
      </c>
      <c r="L12" s="18">
        <v>0</v>
      </c>
      <c r="M12" s="9" t="s">
        <v>46</v>
      </c>
      <c r="N12" s="18" t="s">
        <v>58</v>
      </c>
      <c r="O12" s="10" t="s">
        <v>54</v>
      </c>
      <c r="P12" s="1"/>
    </row>
    <row r="13" spans="2:16" ht="36" customHeight="1" x14ac:dyDescent="0.25">
      <c r="B13" s="84" t="s">
        <v>15</v>
      </c>
      <c r="C13" s="89" t="s">
        <v>97</v>
      </c>
      <c r="D13" s="87" t="s">
        <v>97</v>
      </c>
      <c r="E13" s="87" t="s">
        <v>97</v>
      </c>
      <c r="F13" s="87" t="s">
        <v>97</v>
      </c>
      <c r="G13" s="77"/>
      <c r="H13" s="77"/>
      <c r="I13" s="78"/>
      <c r="J13" s="15" t="s">
        <v>99</v>
      </c>
      <c r="K13" s="15" t="s">
        <v>43</v>
      </c>
      <c r="L13" s="18">
        <v>0</v>
      </c>
      <c r="M13" s="9" t="s">
        <v>46</v>
      </c>
      <c r="N13" s="18" t="s">
        <v>59</v>
      </c>
      <c r="O13" s="10" t="s">
        <v>55</v>
      </c>
      <c r="P13" s="1"/>
    </row>
    <row r="14" spans="2:16" ht="36" customHeight="1" x14ac:dyDescent="0.2">
      <c r="B14" s="84" t="s">
        <v>16</v>
      </c>
      <c r="C14" s="89" t="s">
        <v>97</v>
      </c>
      <c r="D14" s="87" t="s">
        <v>97</v>
      </c>
      <c r="E14" s="87" t="s">
        <v>97</v>
      </c>
      <c r="F14" s="87" t="s">
        <v>97</v>
      </c>
      <c r="G14" s="87" t="s">
        <v>97</v>
      </c>
      <c r="H14" s="87" t="s">
        <v>97</v>
      </c>
      <c r="I14" s="90" t="s">
        <v>97</v>
      </c>
      <c r="J14" s="14" t="s">
        <v>99</v>
      </c>
      <c r="K14" s="14" t="s">
        <v>42</v>
      </c>
      <c r="L14" s="18">
        <v>0</v>
      </c>
      <c r="M14" s="9" t="s">
        <v>46</v>
      </c>
      <c r="N14" s="18" t="s">
        <v>51</v>
      </c>
      <c r="O14" s="10" t="s">
        <v>149</v>
      </c>
      <c r="P14" s="1"/>
    </row>
    <row r="15" spans="2:16" ht="36" customHeight="1" x14ac:dyDescent="0.2">
      <c r="B15" s="84" t="s">
        <v>17</v>
      </c>
      <c r="C15" s="89" t="s">
        <v>97</v>
      </c>
      <c r="D15" s="87" t="s">
        <v>97</v>
      </c>
      <c r="E15" s="87" t="s">
        <v>97</v>
      </c>
      <c r="F15" s="87" t="s">
        <v>97</v>
      </c>
      <c r="G15" s="87" t="s">
        <v>97</v>
      </c>
      <c r="H15" s="87" t="s">
        <v>97</v>
      </c>
      <c r="I15" s="90" t="s">
        <v>97</v>
      </c>
      <c r="J15" s="14" t="s">
        <v>99</v>
      </c>
      <c r="K15" s="14" t="s">
        <v>42</v>
      </c>
      <c r="L15" s="18">
        <v>0</v>
      </c>
      <c r="M15" s="9" t="s">
        <v>46</v>
      </c>
      <c r="N15" s="18" t="s">
        <v>51</v>
      </c>
      <c r="O15" s="10" t="s">
        <v>149</v>
      </c>
      <c r="P15" s="1"/>
    </row>
    <row r="16" spans="2:16" ht="36" customHeight="1" x14ac:dyDescent="0.2">
      <c r="B16" s="84" t="s">
        <v>18</v>
      </c>
      <c r="C16" s="89" t="s">
        <v>97</v>
      </c>
      <c r="D16" s="87" t="s">
        <v>97</v>
      </c>
      <c r="E16" s="87" t="s">
        <v>97</v>
      </c>
      <c r="F16" s="87" t="s">
        <v>97</v>
      </c>
      <c r="G16" s="87" t="s">
        <v>97</v>
      </c>
      <c r="H16" s="87" t="s">
        <v>97</v>
      </c>
      <c r="I16" s="90" t="s">
        <v>97</v>
      </c>
      <c r="J16" s="14" t="s">
        <v>99</v>
      </c>
      <c r="K16" s="14" t="s">
        <v>42</v>
      </c>
      <c r="L16" s="18">
        <v>0</v>
      </c>
      <c r="M16" s="9" t="s">
        <v>46</v>
      </c>
      <c r="N16" s="18" t="s">
        <v>51</v>
      </c>
      <c r="O16" s="10" t="s">
        <v>149</v>
      </c>
      <c r="P16" s="1"/>
    </row>
    <row r="17" spans="2:16" ht="36" customHeight="1" x14ac:dyDescent="0.25">
      <c r="B17" s="84" t="s">
        <v>19</v>
      </c>
      <c r="C17" s="89" t="s">
        <v>97</v>
      </c>
      <c r="D17" s="77"/>
      <c r="E17" s="77"/>
      <c r="F17" s="77"/>
      <c r="G17" s="77"/>
      <c r="H17" s="77"/>
      <c r="I17" s="78"/>
      <c r="J17" s="14" t="s">
        <v>99</v>
      </c>
      <c r="K17" s="14" t="s">
        <v>41</v>
      </c>
      <c r="L17" s="18">
        <v>8</v>
      </c>
      <c r="M17" s="10" t="s">
        <v>37</v>
      </c>
      <c r="N17" s="18" t="s">
        <v>49</v>
      </c>
      <c r="O17" s="10" t="s">
        <v>53</v>
      </c>
      <c r="P17" s="1"/>
    </row>
    <row r="18" spans="2:16" ht="36" customHeight="1" x14ac:dyDescent="0.25">
      <c r="B18" s="84" t="s">
        <v>20</v>
      </c>
      <c r="C18" s="89" t="s">
        <v>97</v>
      </c>
      <c r="D18" s="77"/>
      <c r="E18" s="77"/>
      <c r="F18" s="77"/>
      <c r="G18" s="77"/>
      <c r="H18" s="77"/>
      <c r="I18" s="78"/>
      <c r="J18" s="14" t="s">
        <v>99</v>
      </c>
      <c r="K18" s="14" t="s">
        <v>41</v>
      </c>
      <c r="L18" s="18">
        <v>1</v>
      </c>
      <c r="M18" s="9" t="s">
        <v>35</v>
      </c>
      <c r="N18" s="18" t="s">
        <v>49</v>
      </c>
      <c r="O18" s="10" t="s">
        <v>53</v>
      </c>
      <c r="P18" s="1"/>
    </row>
    <row r="19" spans="2:16" ht="36" customHeight="1" x14ac:dyDescent="0.25">
      <c r="B19" s="84" t="s">
        <v>21</v>
      </c>
      <c r="C19" s="89" t="s">
        <v>97</v>
      </c>
      <c r="D19" s="77"/>
      <c r="E19" s="77"/>
      <c r="F19" s="77"/>
      <c r="G19" s="77"/>
      <c r="H19" s="77"/>
      <c r="I19" s="78"/>
      <c r="J19" s="14" t="s">
        <v>99</v>
      </c>
      <c r="K19" s="14" t="s">
        <v>41</v>
      </c>
      <c r="L19" s="18">
        <v>1</v>
      </c>
      <c r="M19" s="9" t="s">
        <v>35</v>
      </c>
      <c r="N19" s="18" t="s">
        <v>49</v>
      </c>
      <c r="O19" s="10" t="s">
        <v>53</v>
      </c>
      <c r="P19" s="1"/>
    </row>
    <row r="20" spans="2:16" ht="36" customHeight="1" x14ac:dyDescent="0.25">
      <c r="B20" s="84" t="s">
        <v>22</v>
      </c>
      <c r="C20" s="89" t="s">
        <v>97</v>
      </c>
      <c r="D20" s="77"/>
      <c r="E20" s="77"/>
      <c r="F20" s="77"/>
      <c r="G20" s="77"/>
      <c r="H20" s="77"/>
      <c r="I20" s="78"/>
      <c r="J20" s="14" t="s">
        <v>99</v>
      </c>
      <c r="K20" s="14" t="s">
        <v>41</v>
      </c>
      <c r="L20" s="18">
        <v>1</v>
      </c>
      <c r="M20" s="9" t="s">
        <v>35</v>
      </c>
      <c r="N20" s="18" t="s">
        <v>49</v>
      </c>
      <c r="O20" s="10" t="s">
        <v>53</v>
      </c>
      <c r="P20" s="1"/>
    </row>
    <row r="21" spans="2:16" ht="36" customHeight="1" x14ac:dyDescent="0.25">
      <c r="B21" s="84" t="s">
        <v>23</v>
      </c>
      <c r="C21" s="89" t="s">
        <v>97</v>
      </c>
      <c r="D21" s="87" t="s">
        <v>97</v>
      </c>
      <c r="E21" s="87" t="s">
        <v>97</v>
      </c>
      <c r="F21" s="77"/>
      <c r="G21" s="77"/>
      <c r="H21" s="77"/>
      <c r="I21" s="78"/>
      <c r="J21" s="14" t="s">
        <v>99</v>
      </c>
      <c r="K21" s="14" t="s">
        <v>42</v>
      </c>
      <c r="L21" s="18">
        <v>0</v>
      </c>
      <c r="M21" s="9" t="s">
        <v>46</v>
      </c>
      <c r="N21" s="18" t="s">
        <v>48</v>
      </c>
      <c r="O21" s="9" t="s">
        <v>60</v>
      </c>
      <c r="P21" s="1"/>
    </row>
    <row r="22" spans="2:16" ht="36" customHeight="1" x14ac:dyDescent="0.25">
      <c r="B22" s="84" t="s">
        <v>24</v>
      </c>
      <c r="C22" s="89" t="s">
        <v>97</v>
      </c>
      <c r="D22" s="77"/>
      <c r="E22" s="77"/>
      <c r="F22" s="87" t="s">
        <v>97</v>
      </c>
      <c r="G22" s="77"/>
      <c r="H22" s="77"/>
      <c r="I22" s="78"/>
      <c r="J22" s="15" t="s">
        <v>100</v>
      </c>
      <c r="K22" s="15" t="s">
        <v>44</v>
      </c>
      <c r="L22" s="18" t="s">
        <v>33</v>
      </c>
      <c r="M22" s="10" t="s">
        <v>148</v>
      </c>
      <c r="N22" s="18" t="s">
        <v>50</v>
      </c>
      <c r="O22" s="10" t="s">
        <v>52</v>
      </c>
      <c r="P22" s="1"/>
    </row>
    <row r="23" spans="2:16" ht="36" customHeight="1" x14ac:dyDescent="0.25">
      <c r="B23" s="84" t="s">
        <v>25</v>
      </c>
      <c r="C23" s="89" t="s">
        <v>97</v>
      </c>
      <c r="D23" s="77"/>
      <c r="E23" s="77"/>
      <c r="F23" s="87" t="s">
        <v>97</v>
      </c>
      <c r="G23" s="77"/>
      <c r="H23" s="77"/>
      <c r="I23" s="78"/>
      <c r="J23" s="14" t="s">
        <v>100</v>
      </c>
      <c r="K23" s="14" t="s">
        <v>41</v>
      </c>
      <c r="L23" s="18">
        <v>8</v>
      </c>
      <c r="M23" s="10" t="s">
        <v>37</v>
      </c>
      <c r="N23" s="18" t="s">
        <v>50</v>
      </c>
      <c r="O23" s="10" t="s">
        <v>52</v>
      </c>
      <c r="P23" s="1"/>
    </row>
    <row r="24" spans="2:16" ht="36" customHeight="1" x14ac:dyDescent="0.25">
      <c r="B24" s="84" t="s">
        <v>26</v>
      </c>
      <c r="C24" s="89" t="s">
        <v>97</v>
      </c>
      <c r="D24" s="77"/>
      <c r="E24" s="77"/>
      <c r="F24" s="87" t="s">
        <v>97</v>
      </c>
      <c r="G24" s="77"/>
      <c r="H24" s="87" t="s">
        <v>97</v>
      </c>
      <c r="I24" s="78"/>
      <c r="J24" s="14" t="s">
        <v>100</v>
      </c>
      <c r="K24" s="14" t="s">
        <v>42</v>
      </c>
      <c r="L24" s="18">
        <v>0</v>
      </c>
      <c r="M24" s="9" t="s">
        <v>47</v>
      </c>
      <c r="N24" s="18" t="s">
        <v>51</v>
      </c>
      <c r="O24" s="10" t="s">
        <v>149</v>
      </c>
      <c r="P24" s="1"/>
    </row>
    <row r="25" spans="2:16" ht="36" customHeight="1" x14ac:dyDescent="0.25">
      <c r="B25" s="84" t="s">
        <v>27</v>
      </c>
      <c r="C25" s="89" t="s">
        <v>97</v>
      </c>
      <c r="D25" s="87" t="s">
        <v>97</v>
      </c>
      <c r="E25" s="87" t="s">
        <v>97</v>
      </c>
      <c r="F25" s="87" t="s">
        <v>97</v>
      </c>
      <c r="G25" s="77"/>
      <c r="H25" s="87" t="s">
        <v>97</v>
      </c>
      <c r="I25" s="78"/>
      <c r="J25" s="14" t="s">
        <v>100</v>
      </c>
      <c r="K25" s="14" t="s">
        <v>42</v>
      </c>
      <c r="L25" s="18">
        <v>0</v>
      </c>
      <c r="M25" s="9" t="s">
        <v>47</v>
      </c>
      <c r="N25" s="18" t="s">
        <v>51</v>
      </c>
      <c r="O25" s="10" t="s">
        <v>149</v>
      </c>
      <c r="P25" s="1"/>
    </row>
    <row r="26" spans="2:16" ht="36" customHeight="1" x14ac:dyDescent="0.25">
      <c r="B26" s="84" t="s">
        <v>28</v>
      </c>
      <c r="C26" s="89" t="s">
        <v>97</v>
      </c>
      <c r="D26" s="77"/>
      <c r="E26" s="77"/>
      <c r="F26" s="87" t="s">
        <v>97</v>
      </c>
      <c r="G26" s="77"/>
      <c r="H26" s="87" t="s">
        <v>97</v>
      </c>
      <c r="I26" s="78"/>
      <c r="J26" s="14" t="s">
        <v>100</v>
      </c>
      <c r="K26" s="14" t="s">
        <v>42</v>
      </c>
      <c r="L26" s="18">
        <v>0</v>
      </c>
      <c r="M26" s="9" t="s">
        <v>47</v>
      </c>
      <c r="N26" s="18" t="s">
        <v>51</v>
      </c>
      <c r="O26" s="10" t="s">
        <v>149</v>
      </c>
      <c r="P26" s="1"/>
    </row>
    <row r="27" spans="2:16" ht="36" customHeight="1" x14ac:dyDescent="0.25">
      <c r="B27" s="84" t="s">
        <v>29</v>
      </c>
      <c r="C27" s="89" t="s">
        <v>97</v>
      </c>
      <c r="D27" s="87" t="s">
        <v>97</v>
      </c>
      <c r="E27" s="87" t="s">
        <v>97</v>
      </c>
      <c r="F27" s="87" t="s">
        <v>97</v>
      </c>
      <c r="G27" s="77"/>
      <c r="H27" s="87" t="s">
        <v>97</v>
      </c>
      <c r="I27" s="78"/>
      <c r="J27" s="14" t="s">
        <v>100</v>
      </c>
      <c r="K27" s="14" t="s">
        <v>42</v>
      </c>
      <c r="L27" s="18">
        <v>0</v>
      </c>
      <c r="M27" s="9" t="s">
        <v>47</v>
      </c>
      <c r="N27" s="18" t="s">
        <v>51</v>
      </c>
      <c r="O27" s="10" t="s">
        <v>149</v>
      </c>
      <c r="P27" s="1"/>
    </row>
    <row r="28" spans="2:16" ht="36" customHeight="1" x14ac:dyDescent="0.25">
      <c r="B28" s="84" t="s">
        <v>30</v>
      </c>
      <c r="C28" s="89" t="s">
        <v>97</v>
      </c>
      <c r="D28" s="77"/>
      <c r="E28" s="77"/>
      <c r="F28" s="87" t="s">
        <v>97</v>
      </c>
      <c r="G28" s="77"/>
      <c r="H28" s="87" t="s">
        <v>97</v>
      </c>
      <c r="I28" s="78"/>
      <c r="J28" s="14" t="s">
        <v>100</v>
      </c>
      <c r="K28" s="14" t="s">
        <v>42</v>
      </c>
      <c r="L28" s="18">
        <v>0</v>
      </c>
      <c r="M28" s="9" t="s">
        <v>47</v>
      </c>
      <c r="N28" s="18" t="s">
        <v>51</v>
      </c>
      <c r="O28" s="10" t="s">
        <v>149</v>
      </c>
      <c r="P28" s="1"/>
    </row>
    <row r="29" spans="2:16" ht="36" customHeight="1" x14ac:dyDescent="0.25">
      <c r="B29" s="85" t="s">
        <v>31</v>
      </c>
      <c r="C29" s="92" t="s">
        <v>97</v>
      </c>
      <c r="D29" s="91" t="s">
        <v>97</v>
      </c>
      <c r="E29" s="91" t="s">
        <v>97</v>
      </c>
      <c r="F29" s="91" t="s">
        <v>97</v>
      </c>
      <c r="G29" s="79"/>
      <c r="H29" s="91" t="s">
        <v>97</v>
      </c>
      <c r="I29" s="80"/>
      <c r="J29" s="16" t="s">
        <v>100</v>
      </c>
      <c r="K29" s="16" t="s">
        <v>42</v>
      </c>
      <c r="L29" s="19">
        <v>0</v>
      </c>
      <c r="M29" s="11" t="s">
        <v>47</v>
      </c>
      <c r="N29" s="19" t="s">
        <v>51</v>
      </c>
      <c r="O29" s="12" t="s">
        <v>149</v>
      </c>
      <c r="P29" s="1"/>
    </row>
    <row r="31" spans="2:16" ht="19.5" x14ac:dyDescent="0.3">
      <c r="C31" s="164" t="s">
        <v>150</v>
      </c>
      <c r="D31" s="164"/>
      <c r="N31" s="162" t="s">
        <v>151</v>
      </c>
      <c r="O31" s="162"/>
    </row>
    <row r="33" spans="3:11" ht="60" customHeight="1" x14ac:dyDescent="0.2">
      <c r="C33" s="168" t="s">
        <v>95</v>
      </c>
      <c r="D33" s="168"/>
      <c r="E33" s="169" t="s">
        <v>152</v>
      </c>
      <c r="F33" s="169"/>
      <c r="G33" s="169"/>
      <c r="H33" s="169"/>
      <c r="I33" s="169"/>
      <c r="J33" s="169"/>
      <c r="K33" s="169"/>
    </row>
    <row r="34" spans="3:11" ht="60" customHeight="1" x14ac:dyDescent="0.2">
      <c r="C34" s="168" t="s">
        <v>94</v>
      </c>
      <c r="D34" s="168"/>
      <c r="E34" s="169"/>
      <c r="F34" s="169"/>
      <c r="G34" s="169"/>
      <c r="H34" s="169"/>
      <c r="I34" s="169"/>
      <c r="J34" s="169"/>
      <c r="K34" s="169"/>
    </row>
    <row r="35" spans="3:11" ht="99.95" customHeight="1" x14ac:dyDescent="0.2">
      <c r="C35" s="168" t="s">
        <v>154</v>
      </c>
      <c r="D35" s="168"/>
      <c r="E35" s="169" t="s">
        <v>153</v>
      </c>
      <c r="F35" s="169"/>
      <c r="G35" s="169"/>
      <c r="H35" s="169"/>
      <c r="I35" s="169"/>
      <c r="J35" s="169"/>
      <c r="K35" s="169"/>
    </row>
    <row r="36" spans="3:11" ht="50.1" customHeight="1" x14ac:dyDescent="0.2">
      <c r="C36" s="168" t="s">
        <v>156</v>
      </c>
      <c r="D36" s="168"/>
      <c r="E36" s="170" t="s">
        <v>101</v>
      </c>
      <c r="F36" s="170"/>
      <c r="G36" s="170"/>
      <c r="H36" s="170"/>
      <c r="I36" s="170"/>
      <c r="J36" s="170"/>
      <c r="K36" s="170"/>
    </row>
    <row r="37" spans="3:11" ht="50.1" customHeight="1" x14ac:dyDescent="0.2">
      <c r="C37" s="168" t="s">
        <v>155</v>
      </c>
      <c r="D37" s="168"/>
      <c r="E37" s="170" t="s">
        <v>103</v>
      </c>
      <c r="F37" s="170"/>
      <c r="G37" s="170"/>
      <c r="H37" s="170"/>
      <c r="I37" s="170"/>
      <c r="J37" s="170"/>
      <c r="K37" s="170"/>
    </row>
    <row r="38" spans="3:11" ht="50.1" customHeight="1" x14ac:dyDescent="0.2">
      <c r="C38" s="168" t="s">
        <v>80</v>
      </c>
      <c r="D38" s="168"/>
      <c r="E38" s="171" t="s">
        <v>102</v>
      </c>
      <c r="F38" s="172"/>
      <c r="G38" s="172"/>
      <c r="H38" s="172"/>
      <c r="I38" s="172"/>
      <c r="J38" s="172"/>
      <c r="K38" s="173"/>
    </row>
    <row r="39" spans="3:11" ht="50.1" customHeight="1" x14ac:dyDescent="0.2">
      <c r="C39" s="168" t="s">
        <v>81</v>
      </c>
      <c r="D39" s="168"/>
      <c r="E39" s="165" t="s">
        <v>161</v>
      </c>
      <c r="F39" s="166"/>
      <c r="G39" s="166"/>
      <c r="H39" s="166"/>
      <c r="I39" s="166"/>
      <c r="J39" s="166"/>
      <c r="K39" s="167"/>
    </row>
  </sheetData>
  <autoFilter ref="B2:O29"/>
  <mergeCells count="16">
    <mergeCell ref="N31:O31"/>
    <mergeCell ref="C1:I1"/>
    <mergeCell ref="C31:D31"/>
    <mergeCell ref="E39:K39"/>
    <mergeCell ref="C33:D33"/>
    <mergeCell ref="C34:D34"/>
    <mergeCell ref="C35:D35"/>
    <mergeCell ref="C36:D36"/>
    <mergeCell ref="C37:D37"/>
    <mergeCell ref="C38:D38"/>
    <mergeCell ref="C39:D39"/>
    <mergeCell ref="E33:K34"/>
    <mergeCell ref="E35:K35"/>
    <mergeCell ref="E36:K36"/>
    <mergeCell ref="E37:K37"/>
    <mergeCell ref="E38:K38"/>
  </mergeCells>
  <pageMargins left="0.70866141732283472" right="0.70866141732283472" top="0.74803149606299213" bottom="0.74803149606299213" header="0.31496062992125984" footer="0.31496062992125984"/>
  <pageSetup paperSize="9" scale="59" orientation="landscape" r:id="rId1"/>
  <headerFooter>
    <oddHeader>&amp;L&amp;G&amp;C&amp;"-,Bold"&amp;16&amp;U&amp;K004687&amp;A</oddHeader>
  </headerFooter>
  <colBreaks count="1" manualBreakCount="1">
    <brk id="11" max="38"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 and Process</vt:lpstr>
      <vt:lpstr>Annex 1 - DUoS Charging Year 1</vt:lpstr>
      <vt:lpstr>Annex 1 - DUoS Charging Year 2</vt:lpstr>
      <vt:lpstr>CDCM DUoS Calculator</vt:lpstr>
      <vt:lpstr>CDCM Tariff Overview</vt:lpstr>
      <vt:lpstr>'CDCM Tariff Overview'!Print_Area</vt:lpstr>
      <vt:lpstr>'Annex 1 - DUoS Charging Year 1'!Print_Titles</vt:lpstr>
      <vt:lpstr>'Annex 1 - DUoS Charging Year 2'!Print_Titles</vt:lpstr>
      <vt:lpstr>'CDCM Tariff Overview'!Print_Titles</vt:lpstr>
    </vt:vector>
  </TitlesOfParts>
  <Company>SSE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Brandt, Anika</dc:creator>
  <cp:lastModifiedBy>Brandt, Anika</cp:lastModifiedBy>
  <cp:lastPrinted>2016-09-14T07:59:19Z</cp:lastPrinted>
  <dcterms:created xsi:type="dcterms:W3CDTF">2016-09-05T14:20:12Z</dcterms:created>
  <dcterms:modified xsi:type="dcterms:W3CDTF">2016-09-14T08:05:00Z</dcterms:modified>
</cp:coreProperties>
</file>