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77" activeTab="2"/>
  </bookViews>
  <sheets>
    <sheet name="version control" sheetId="30" r:id="rId1"/>
    <sheet name="Guidance" sheetId="28" r:id="rId2"/>
    <sheet name="Option summary" sheetId="29" r:id="rId3"/>
    <sheet name="Fixed data" sheetId="20" r:id="rId4"/>
    <sheet name="Baseline scenario" sheetId="10" r:id="rId5"/>
    <sheet name="Workings baseline" sheetId="27" r:id="rId6"/>
    <sheet name="Option 2" sheetId="34" r:id="rId7"/>
    <sheet name="Option 3" sheetId="35" r:id="rId8"/>
  </sheets>
  <calcPr calcId="145621"/>
</workbook>
</file>

<file path=xl/calcChain.xml><?xml version="1.0" encoding="utf-8"?>
<calcChain xmlns="http://schemas.openxmlformats.org/spreadsheetml/2006/main">
  <c r="K13" i="35" l="1"/>
  <c r="F13" i="35" l="1"/>
  <c r="G13" i="35"/>
  <c r="H13" i="35"/>
  <c r="I13" i="35"/>
  <c r="J13" i="35"/>
  <c r="L13" i="35"/>
  <c r="M13" i="35"/>
  <c r="N13" i="35"/>
  <c r="O13" i="35"/>
  <c r="P13" i="35"/>
  <c r="Q13" i="35"/>
  <c r="R13" i="35"/>
  <c r="S13" i="35"/>
  <c r="T13" i="35"/>
  <c r="E13" i="35"/>
  <c r="F14" i="35"/>
  <c r="E14" i="35"/>
  <c r="H23" i="27"/>
  <c r="J14" i="35" s="1"/>
  <c r="I23" i="27"/>
  <c r="K14" i="35" s="1"/>
  <c r="J23" i="27"/>
  <c r="L14" i="35" s="1"/>
  <c r="K23" i="27"/>
  <c r="M14" i="35" s="1"/>
  <c r="L23" i="27"/>
  <c r="N14" i="35" s="1"/>
  <c r="M23" i="27"/>
  <c r="O14" i="35" s="1"/>
  <c r="N23" i="27"/>
  <c r="P14" i="35" s="1"/>
  <c r="O23" i="27"/>
  <c r="Q14" i="35" s="1"/>
  <c r="P23" i="27"/>
  <c r="R14" i="35" s="1"/>
  <c r="Q23" i="27"/>
  <c r="S14" i="35" s="1"/>
  <c r="R23" i="27"/>
  <c r="T14" i="35" s="1"/>
  <c r="G23" i="27"/>
  <c r="I14" i="35" s="1"/>
  <c r="F23" i="27"/>
  <c r="H14" i="35" s="1"/>
  <c r="F90" i="34"/>
  <c r="G90" i="34"/>
  <c r="H90" i="34"/>
  <c r="E90" i="34"/>
  <c r="E13" i="34"/>
  <c r="E21" i="27"/>
  <c r="D21" i="27"/>
  <c r="C21" i="27"/>
  <c r="K20" i="27"/>
  <c r="K21" i="27" s="1"/>
  <c r="M90" i="35" s="1"/>
  <c r="L20" i="27"/>
  <c r="L21" i="27" s="1"/>
  <c r="N90" i="35" s="1"/>
  <c r="E23" i="27"/>
  <c r="G14" i="35" s="1"/>
  <c r="G9" i="27" l="1"/>
  <c r="J9" i="27" s="1"/>
  <c r="J10" i="27" l="1"/>
  <c r="K9" i="27"/>
  <c r="K10" i="27" s="1"/>
  <c r="M9" i="27"/>
  <c r="L9" i="27"/>
  <c r="L10" i="27" s="1"/>
  <c r="I9" i="27"/>
  <c r="I10" i="27" s="1"/>
  <c r="G10" i="27"/>
  <c r="H9" i="27"/>
  <c r="H10" i="27" s="1"/>
  <c r="G14" i="27"/>
  <c r="N9" i="27" l="1"/>
  <c r="N10" i="27" s="1"/>
  <c r="O9" i="27"/>
  <c r="O10" i="27" s="1"/>
  <c r="M10" i="27"/>
  <c r="P9" i="27"/>
  <c r="L14" i="27"/>
  <c r="L15" i="27" s="1"/>
  <c r="N90" i="34" s="1"/>
  <c r="N14" i="27"/>
  <c r="N15" i="27" s="1"/>
  <c r="P90" i="34" s="1"/>
  <c r="P14" i="27"/>
  <c r="P15" i="27" s="1"/>
  <c r="R90" i="34" s="1"/>
  <c r="R14" i="27"/>
  <c r="R15" i="27" s="1"/>
  <c r="T90" i="34" s="1"/>
  <c r="N20" i="27"/>
  <c r="N21" i="27" s="1"/>
  <c r="P90" i="35" s="1"/>
  <c r="P20" i="27"/>
  <c r="P21" i="27" s="1"/>
  <c r="R90" i="35" s="1"/>
  <c r="R20" i="27"/>
  <c r="R21" i="27" s="1"/>
  <c r="T90" i="35" s="1"/>
  <c r="J14" i="27"/>
  <c r="J15" i="27" s="1"/>
  <c r="L90" i="34" s="1"/>
  <c r="G15" i="27"/>
  <c r="I90" i="34" s="1"/>
  <c r="I69" i="34" s="1"/>
  <c r="M14" i="27"/>
  <c r="M15" i="27" s="1"/>
  <c r="O90" i="34" s="1"/>
  <c r="O14" i="27"/>
  <c r="O15" i="27" s="1"/>
  <c r="Q90" i="34" s="1"/>
  <c r="Q14" i="27"/>
  <c r="Q15" i="27" s="1"/>
  <c r="S90" i="34" s="1"/>
  <c r="K14" i="27"/>
  <c r="K15" i="27" s="1"/>
  <c r="M90" i="34" s="1"/>
  <c r="O20" i="27"/>
  <c r="O21" i="27" s="1"/>
  <c r="Q90" i="35" s="1"/>
  <c r="Q20" i="27"/>
  <c r="Q21" i="27" s="1"/>
  <c r="S90" i="35" s="1"/>
  <c r="M20" i="27"/>
  <c r="M21" i="27" s="1"/>
  <c r="O90" i="35" s="1"/>
  <c r="I14" i="27"/>
  <c r="I15" i="27" s="1"/>
  <c r="K90" i="34" s="1"/>
  <c r="H14" i="27"/>
  <c r="H15" i="27" s="1"/>
  <c r="J90" i="34" s="1"/>
  <c r="K69" i="34"/>
  <c r="L69" i="34"/>
  <c r="F69" i="34"/>
  <c r="G69" i="34"/>
  <c r="E69" i="34"/>
  <c r="G20" i="27"/>
  <c r="G21" i="27" s="1"/>
  <c r="H20" i="27"/>
  <c r="H21" i="27" s="1"/>
  <c r="I20" i="27"/>
  <c r="I21" i="27" s="1"/>
  <c r="J20" i="27"/>
  <c r="J21" i="27" s="1"/>
  <c r="F20" i="27"/>
  <c r="F21" i="27" s="1"/>
  <c r="P10" i="27" l="1"/>
  <c r="R9" i="27"/>
  <c r="R10" i="27" s="1"/>
  <c r="Q9" i="27"/>
  <c r="Q10" i="27" s="1"/>
  <c r="J69" i="34"/>
  <c r="H69" i="34"/>
  <c r="H90" i="35"/>
  <c r="G90" i="35"/>
  <c r="F90" i="35"/>
  <c r="E90" i="35"/>
  <c r="E69" i="35" s="1"/>
  <c r="L90" i="35" l="1"/>
  <c r="I90" i="35"/>
  <c r="J90" i="35"/>
  <c r="K90" i="35"/>
  <c r="BD79" i="35" l="1"/>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E60" i="35"/>
  <c r="BD25" i="35"/>
  <c r="BD26" i="35" s="1"/>
  <c r="BC25" i="35"/>
  <c r="BC26" i="35" s="1"/>
  <c r="BB25" i="35"/>
  <c r="BB26" i="35" s="1"/>
  <c r="BA25" i="35"/>
  <c r="BA26" i="35" s="1"/>
  <c r="AZ25" i="35"/>
  <c r="AZ26" i="35" s="1"/>
  <c r="AY25" i="35"/>
  <c r="AY26" i="35" s="1"/>
  <c r="AX25" i="35"/>
  <c r="AX26" i="35" s="1"/>
  <c r="AW25" i="35"/>
  <c r="AV25" i="35"/>
  <c r="AU25" i="35"/>
  <c r="AT25" i="35"/>
  <c r="AS25" i="35"/>
  <c r="AR25" i="35"/>
  <c r="AQ25" i="35"/>
  <c r="AP25" i="35"/>
  <c r="AO25" i="35"/>
  <c r="AN25" i="35"/>
  <c r="AM25" i="35"/>
  <c r="AL25" i="35"/>
  <c r="AK25" i="35"/>
  <c r="AJ25" i="35"/>
  <c r="AI25" i="35"/>
  <c r="AH25" i="35"/>
  <c r="AG25" i="35"/>
  <c r="AF25" i="35"/>
  <c r="AE25" i="35"/>
  <c r="AD25" i="35"/>
  <c r="AC25" i="35"/>
  <c r="AB25" i="35"/>
  <c r="AA25" i="35"/>
  <c r="Z25" i="35"/>
  <c r="Y25" i="35"/>
  <c r="X25" i="35"/>
  <c r="W25" i="35"/>
  <c r="V25" i="35"/>
  <c r="U25" i="35"/>
  <c r="T25" i="35"/>
  <c r="S25" i="35"/>
  <c r="R25" i="35"/>
  <c r="Q25" i="35"/>
  <c r="P25" i="35"/>
  <c r="O25" i="35"/>
  <c r="N25" i="35"/>
  <c r="M25" i="35"/>
  <c r="L25" i="35"/>
  <c r="K25" i="35"/>
  <c r="J25" i="35"/>
  <c r="I25" i="35"/>
  <c r="H25" i="35"/>
  <c r="G25" i="35"/>
  <c r="F25" i="35"/>
  <c r="E25" i="35"/>
  <c r="AW18" i="35"/>
  <c r="AW26" i="35" s="1"/>
  <c r="AV18" i="35"/>
  <c r="AV26" i="35" s="1"/>
  <c r="AV28" i="35" s="1"/>
  <c r="AU18" i="35"/>
  <c r="AT18" i="35"/>
  <c r="AS18" i="35"/>
  <c r="AR18" i="35"/>
  <c r="AQ18" i="35"/>
  <c r="AQ26" i="35" s="1"/>
  <c r="AP18" i="35"/>
  <c r="AO18" i="35"/>
  <c r="AO26" i="35" s="1"/>
  <c r="AN18" i="35"/>
  <c r="AM18" i="35"/>
  <c r="AL18" i="35"/>
  <c r="AK18" i="35"/>
  <c r="AJ18" i="35"/>
  <c r="AI18" i="35"/>
  <c r="AI26" i="35" s="1"/>
  <c r="AH18" i="35"/>
  <c r="AG18" i="35"/>
  <c r="AG26" i="35" s="1"/>
  <c r="AF18" i="35"/>
  <c r="AF26" i="35" s="1"/>
  <c r="AF28" i="35" s="1"/>
  <c r="AE18" i="35"/>
  <c r="AD18" i="35"/>
  <c r="AC18" i="35"/>
  <c r="AB18" i="35"/>
  <c r="AA18" i="35"/>
  <c r="AA26" i="35" s="1"/>
  <c r="Z18" i="35"/>
  <c r="Y18" i="35"/>
  <c r="Y26" i="35" s="1"/>
  <c r="X18" i="35"/>
  <c r="X26" i="35" s="1"/>
  <c r="X28" i="35" s="1"/>
  <c r="W18" i="35"/>
  <c r="V18" i="35"/>
  <c r="U18" i="35"/>
  <c r="T18" i="35"/>
  <c r="S18" i="35"/>
  <c r="S26" i="35" s="1"/>
  <c r="R18" i="35"/>
  <c r="Q18" i="35"/>
  <c r="Q26" i="35" s="1"/>
  <c r="P18" i="35"/>
  <c r="P26" i="35" s="1"/>
  <c r="P28" i="35" s="1"/>
  <c r="O18" i="35"/>
  <c r="N18" i="35"/>
  <c r="M18" i="35"/>
  <c r="L18" i="35"/>
  <c r="K18" i="35"/>
  <c r="K26" i="35" s="1"/>
  <c r="J18" i="35"/>
  <c r="I18" i="35"/>
  <c r="I26" i="35" s="1"/>
  <c r="H18" i="35"/>
  <c r="G18" i="35"/>
  <c r="F18" i="35"/>
  <c r="E18" i="35"/>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V26" i="34" s="1"/>
  <c r="AV28" i="34" s="1"/>
  <c r="AU18" i="34"/>
  <c r="AT18" i="34"/>
  <c r="AT26" i="34" s="1"/>
  <c r="AS18" i="34"/>
  <c r="AR18" i="34"/>
  <c r="AQ18" i="34"/>
  <c r="AQ26" i="34" s="1"/>
  <c r="AP18" i="34"/>
  <c r="AP26" i="34" s="1"/>
  <c r="AO18" i="34"/>
  <c r="AO26" i="34" s="1"/>
  <c r="AN18" i="34"/>
  <c r="AN26" i="34" s="1"/>
  <c r="AN28" i="34" s="1"/>
  <c r="AM18" i="34"/>
  <c r="AL18" i="34"/>
  <c r="AL26" i="34" s="1"/>
  <c r="AK18" i="34"/>
  <c r="AJ18" i="34"/>
  <c r="AI18" i="34"/>
  <c r="AI26" i="34" s="1"/>
  <c r="AH18" i="34"/>
  <c r="AH26" i="34" s="1"/>
  <c r="AG18" i="34"/>
  <c r="AG26" i="34" s="1"/>
  <c r="AF18" i="34"/>
  <c r="AF26" i="34" s="1"/>
  <c r="AF28" i="34" s="1"/>
  <c r="AE18" i="34"/>
  <c r="AD18" i="34"/>
  <c r="AD26" i="34" s="1"/>
  <c r="AC18" i="34"/>
  <c r="AB18" i="34"/>
  <c r="AA18" i="34"/>
  <c r="AA26" i="34" s="1"/>
  <c r="Z18" i="34"/>
  <c r="Z26" i="34" s="1"/>
  <c r="Y18" i="34"/>
  <c r="Y26" i="34" s="1"/>
  <c r="X18" i="34"/>
  <c r="X26" i="34" s="1"/>
  <c r="X28" i="34" s="1"/>
  <c r="W18" i="34"/>
  <c r="V18" i="34"/>
  <c r="V26" i="34" s="1"/>
  <c r="U18" i="34"/>
  <c r="T18" i="34"/>
  <c r="S18" i="34"/>
  <c r="S26" i="34" s="1"/>
  <c r="R18" i="34"/>
  <c r="R26" i="34" s="1"/>
  <c r="Q18" i="34"/>
  <c r="Q26" i="34" s="1"/>
  <c r="P18" i="34"/>
  <c r="P26" i="34" s="1"/>
  <c r="P28" i="34" s="1"/>
  <c r="O18" i="34"/>
  <c r="N18" i="34"/>
  <c r="N26" i="34" s="1"/>
  <c r="M18" i="34"/>
  <c r="L18" i="34"/>
  <c r="K18" i="34"/>
  <c r="K26" i="34" s="1"/>
  <c r="J18" i="34"/>
  <c r="J26" i="34" s="1"/>
  <c r="I18" i="34"/>
  <c r="I26" i="34" s="1"/>
  <c r="H18" i="34"/>
  <c r="H26" i="34" s="1"/>
  <c r="H28" i="34" s="1"/>
  <c r="G18" i="34"/>
  <c r="F18" i="34"/>
  <c r="F26" i="34" s="1"/>
  <c r="E18" i="34"/>
  <c r="I5" i="20"/>
  <c r="J5" i="20"/>
  <c r="K5" i="20"/>
  <c r="L5" i="20"/>
  <c r="M5" i="20"/>
  <c r="N5" i="20"/>
  <c r="O5" i="20"/>
  <c r="P5" i="20"/>
  <c r="M69" i="34" s="1"/>
  <c r="Q5" i="20"/>
  <c r="R5" i="20"/>
  <c r="S5" i="20"/>
  <c r="T5" i="20"/>
  <c r="U5" i="20"/>
  <c r="V5" i="20"/>
  <c r="W5" i="20"/>
  <c r="X5" i="20"/>
  <c r="Y5" i="20"/>
  <c r="Z5" i="20"/>
  <c r="AA5" i="20"/>
  <c r="X69" i="34" s="1"/>
  <c r="AB5" i="20"/>
  <c r="AC5" i="20"/>
  <c r="Z69" i="34" s="1"/>
  <c r="AD5" i="20"/>
  <c r="AE5" i="20"/>
  <c r="AF5" i="20"/>
  <c r="AG5" i="20"/>
  <c r="AH5" i="20"/>
  <c r="AI5" i="20"/>
  <c r="AJ5" i="20"/>
  <c r="AK5" i="20"/>
  <c r="AL5" i="20"/>
  <c r="AM5" i="20"/>
  <c r="AJ69" i="35" s="1"/>
  <c r="AN5" i="20"/>
  <c r="AK69" i="34" s="1"/>
  <c r="AO5" i="20"/>
  <c r="AP5" i="20"/>
  <c r="AQ5" i="20"/>
  <c r="AR5" i="20"/>
  <c r="AS5" i="20"/>
  <c r="AT5" i="20"/>
  <c r="AU5" i="20"/>
  <c r="AV5" i="20"/>
  <c r="AW5" i="20"/>
  <c r="AX5" i="20"/>
  <c r="AY5" i="20"/>
  <c r="AV69" i="34" s="1"/>
  <c r="AZ5" i="20"/>
  <c r="BA5" i="20"/>
  <c r="AX69" i="34" s="1"/>
  <c r="BB5" i="20"/>
  <c r="BC5" i="20"/>
  <c r="AZ69" i="34" s="1"/>
  <c r="BD5" i="20"/>
  <c r="BE5" i="20"/>
  <c r="BB69" i="34" s="1"/>
  <c r="BF5" i="20"/>
  <c r="BG5" i="20"/>
  <c r="H5" i="20"/>
  <c r="G11" i="20"/>
  <c r="G10" i="20"/>
  <c r="G9" i="20"/>
  <c r="G8" i="20"/>
  <c r="G7" i="20"/>
  <c r="G6" i="20"/>
  <c r="E65" i="35" s="1"/>
  <c r="N19" i="10"/>
  <c r="P19" i="10"/>
  <c r="X19" i="10"/>
  <c r="AD19" i="10"/>
  <c r="AF19" i="10"/>
  <c r="AN19" i="10"/>
  <c r="AP19" i="10"/>
  <c r="AV19" i="10"/>
  <c r="BD19" i="10"/>
  <c r="F18" i="10"/>
  <c r="L18" i="10"/>
  <c r="T18" i="10"/>
  <c r="X18" i="10"/>
  <c r="AF18" i="10"/>
  <c r="AK18" i="10"/>
  <c r="AS18" i="10"/>
  <c r="AW18" i="10"/>
  <c r="E18" i="10"/>
  <c r="AP12" i="20"/>
  <c r="D34" i="20"/>
  <c r="AP67" i="35" l="1"/>
  <c r="AK67" i="35"/>
  <c r="N67" i="35"/>
  <c r="BA67" i="34"/>
  <c r="AX67" i="34"/>
  <c r="AL67" i="34"/>
  <c r="AB67" i="34"/>
  <c r="X67" i="34"/>
  <c r="M67" i="34"/>
  <c r="AN67" i="35"/>
  <c r="P67" i="35"/>
  <c r="L67" i="35"/>
  <c r="AZ67" i="34"/>
  <c r="AN67" i="34"/>
  <c r="AK67" i="34"/>
  <c r="Z67" i="34"/>
  <c r="N67" i="34"/>
  <c r="L67" i="34"/>
  <c r="AX70" i="34"/>
  <c r="V70" i="34"/>
  <c r="AJ72" i="35"/>
  <c r="J72" i="35"/>
  <c r="BC72" i="34"/>
  <c r="AO72" i="34"/>
  <c r="AD72" i="34"/>
  <c r="Y72" i="34"/>
  <c r="M72" i="34"/>
  <c r="AG72" i="35"/>
  <c r="H72" i="35"/>
  <c r="AR72" i="34"/>
  <c r="AN72" i="34"/>
  <c r="AB72" i="34"/>
  <c r="N72" i="34"/>
  <c r="L72" i="34"/>
  <c r="AL69" i="35"/>
  <c r="AL69" i="34"/>
  <c r="AD69" i="34"/>
  <c r="V69" i="34"/>
  <c r="N69" i="35"/>
  <c r="J69" i="35"/>
  <c r="AJ68" i="35"/>
  <c r="AW68" i="34"/>
  <c r="AJ68" i="34"/>
  <c r="X68" i="34"/>
  <c r="N68" i="35"/>
  <c r="AZ68" i="34"/>
  <c r="AL68" i="34"/>
  <c r="Y68" i="34"/>
  <c r="L68" i="34"/>
  <c r="AK71" i="35"/>
  <c r="L71" i="35"/>
  <c r="AX71" i="34"/>
  <c r="X71" i="34"/>
  <c r="AJ71" i="34"/>
  <c r="L71" i="34"/>
  <c r="M26" i="34"/>
  <c r="O26" i="34"/>
  <c r="U26" i="34"/>
  <c r="W26" i="34"/>
  <c r="AC26" i="34"/>
  <c r="AE26" i="34"/>
  <c r="AK26" i="34"/>
  <c r="AM26" i="34"/>
  <c r="AS26" i="34"/>
  <c r="AU26" i="34"/>
  <c r="C9" i="35"/>
  <c r="AU69" i="35"/>
  <c r="AU69" i="34"/>
  <c r="W69" i="35"/>
  <c r="W69" i="34"/>
  <c r="G65" i="34"/>
  <c r="AL65" i="34"/>
  <c r="AV18" i="10"/>
  <c r="AJ18" i="10"/>
  <c r="V18" i="10"/>
  <c r="I18" i="10"/>
  <c r="O65" i="34"/>
  <c r="AM65" i="34"/>
  <c r="X70" i="34"/>
  <c r="H71" i="34"/>
  <c r="AK71" i="34"/>
  <c r="AH71" i="35"/>
  <c r="AT18" i="10"/>
  <c r="AG18" i="10"/>
  <c r="U18" i="10"/>
  <c r="H18" i="10"/>
  <c r="AL19" i="10"/>
  <c r="F19" i="10"/>
  <c r="BC68" i="35"/>
  <c r="AU68" i="35"/>
  <c r="AM68" i="35"/>
  <c r="AE68" i="35"/>
  <c r="W68" i="35"/>
  <c r="O68" i="35"/>
  <c r="G68" i="35"/>
  <c r="BA68" i="35"/>
  <c r="AS68" i="35"/>
  <c r="AK68" i="35"/>
  <c r="AC68" i="35"/>
  <c r="U68" i="35"/>
  <c r="M68" i="35"/>
  <c r="E68" i="35"/>
  <c r="AY68" i="35"/>
  <c r="AQ68" i="35"/>
  <c r="AI68" i="35"/>
  <c r="AA68" i="35"/>
  <c r="S68" i="35"/>
  <c r="K68" i="35"/>
  <c r="AX68" i="35"/>
  <c r="AL68" i="35"/>
  <c r="Y68" i="35"/>
  <c r="L68" i="35"/>
  <c r="BC68" i="34"/>
  <c r="AU68" i="34"/>
  <c r="AM68" i="34"/>
  <c r="AE68" i="34"/>
  <c r="W68" i="34"/>
  <c r="O68" i="34"/>
  <c r="G68" i="34"/>
  <c r="AV68" i="35"/>
  <c r="AH68" i="35"/>
  <c r="V68" i="35"/>
  <c r="I68" i="35"/>
  <c r="BA68" i="34"/>
  <c r="AS68" i="34"/>
  <c r="AK68" i="34"/>
  <c r="AC68" i="34"/>
  <c r="U68" i="34"/>
  <c r="M68" i="34"/>
  <c r="E68" i="34"/>
  <c r="AT68" i="35"/>
  <c r="AG68" i="35"/>
  <c r="T68" i="35"/>
  <c r="H68" i="35"/>
  <c r="AR68" i="35"/>
  <c r="AF68" i="35"/>
  <c r="R68" i="35"/>
  <c r="F68" i="35"/>
  <c r="AY68" i="34"/>
  <c r="AQ68" i="34"/>
  <c r="AI68" i="34"/>
  <c r="AA68" i="34"/>
  <c r="S68" i="34"/>
  <c r="K68" i="34"/>
  <c r="BD68" i="35"/>
  <c r="AD68" i="35"/>
  <c r="AV68" i="34"/>
  <c r="AH68" i="34"/>
  <c r="V68" i="34"/>
  <c r="I68" i="34"/>
  <c r="BB68" i="35"/>
  <c r="AB68" i="35"/>
  <c r="AT68" i="34"/>
  <c r="AG68" i="34"/>
  <c r="T68" i="34"/>
  <c r="H68" i="34"/>
  <c r="AZ68" i="35"/>
  <c r="Z68" i="35"/>
  <c r="AR68" i="34"/>
  <c r="AF68" i="34"/>
  <c r="R68" i="34"/>
  <c r="F68" i="34"/>
  <c r="AW68" i="35"/>
  <c r="X68" i="35"/>
  <c r="BD68" i="34"/>
  <c r="AP68" i="34"/>
  <c r="AD68" i="34"/>
  <c r="Q68" i="34"/>
  <c r="AP68" i="35"/>
  <c r="Q68" i="35"/>
  <c r="BB68" i="34"/>
  <c r="AO68" i="34"/>
  <c r="AB68" i="34"/>
  <c r="P68" i="34"/>
  <c r="AO68" i="35"/>
  <c r="P68" i="35"/>
  <c r="BA69" i="35"/>
  <c r="BA69" i="34"/>
  <c r="AS69" i="35"/>
  <c r="AS69" i="34"/>
  <c r="AK69" i="35"/>
  <c r="AC69" i="35"/>
  <c r="AC69" i="34"/>
  <c r="U69" i="35"/>
  <c r="U69" i="34"/>
  <c r="E16" i="10"/>
  <c r="Q65" i="34"/>
  <c r="AU65" i="34"/>
  <c r="Z68" i="34"/>
  <c r="Y70" i="34"/>
  <c r="J71" i="34"/>
  <c r="AV71" i="34"/>
  <c r="J68" i="35"/>
  <c r="AY65" i="35"/>
  <c r="AQ65" i="35"/>
  <c r="AI65" i="35"/>
  <c r="AA65" i="35"/>
  <c r="S65" i="35"/>
  <c r="K65" i="35"/>
  <c r="AW65" i="35"/>
  <c r="AO65" i="35"/>
  <c r="AG65" i="35"/>
  <c r="Y65" i="35"/>
  <c r="Q65" i="35"/>
  <c r="I65" i="35"/>
  <c r="BC65" i="35"/>
  <c r="AU65" i="35"/>
  <c r="AM65" i="35"/>
  <c r="AE65" i="35"/>
  <c r="W65" i="35"/>
  <c r="O65" i="35"/>
  <c r="G65" i="35"/>
  <c r="BA65" i="35"/>
  <c r="AN65" i="35"/>
  <c r="AB65" i="35"/>
  <c r="N65" i="35"/>
  <c r="AZ65" i="34"/>
  <c r="AR65" i="34"/>
  <c r="AJ65" i="34"/>
  <c r="AB65" i="34"/>
  <c r="T65" i="34"/>
  <c r="L65" i="34"/>
  <c r="AX65" i="35"/>
  <c r="AK65" i="35"/>
  <c r="X65" i="35"/>
  <c r="L65" i="35"/>
  <c r="AT65" i="35"/>
  <c r="AH65" i="35"/>
  <c r="U65" i="35"/>
  <c r="H65" i="35"/>
  <c r="BD65" i="34"/>
  <c r="AV65" i="34"/>
  <c r="AN65" i="34"/>
  <c r="AF65" i="34"/>
  <c r="X65" i="34"/>
  <c r="P65" i="34"/>
  <c r="H65" i="34"/>
  <c r="AR65" i="35"/>
  <c r="V65" i="35"/>
  <c r="AT65" i="34"/>
  <c r="AI65" i="34"/>
  <c r="Y65" i="34"/>
  <c r="N65" i="34"/>
  <c r="AP65" i="35"/>
  <c r="T65" i="35"/>
  <c r="BC65" i="34"/>
  <c r="AS65" i="34"/>
  <c r="AH65" i="34"/>
  <c r="W65" i="34"/>
  <c r="M65" i="34"/>
  <c r="AL65" i="35"/>
  <c r="R65" i="35"/>
  <c r="BB65" i="34"/>
  <c r="AQ65" i="34"/>
  <c r="AG65" i="34"/>
  <c r="V65" i="34"/>
  <c r="K65" i="34"/>
  <c r="BD65" i="35"/>
  <c r="AJ65" i="35"/>
  <c r="P65" i="35"/>
  <c r="BA65" i="34"/>
  <c r="AP65" i="34"/>
  <c r="AE65" i="34"/>
  <c r="U65" i="34"/>
  <c r="J65" i="34"/>
  <c r="BB65" i="35"/>
  <c r="AF65" i="35"/>
  <c r="M65" i="35"/>
  <c r="AY65" i="34"/>
  <c r="AO65" i="34"/>
  <c r="AD65" i="34"/>
  <c r="S65" i="34"/>
  <c r="I65" i="34"/>
  <c r="AZ65" i="35"/>
  <c r="AD65" i="35"/>
  <c r="J65" i="35"/>
  <c r="AM69" i="35"/>
  <c r="AM69" i="34"/>
  <c r="G69" i="35"/>
  <c r="BC70" i="35"/>
  <c r="AU70" i="35"/>
  <c r="AM70" i="35"/>
  <c r="AE70" i="35"/>
  <c r="W70" i="35"/>
  <c r="O70" i="35"/>
  <c r="G70" i="35"/>
  <c r="BA70" i="35"/>
  <c r="AS70" i="35"/>
  <c r="AK70" i="35"/>
  <c r="AC70" i="35"/>
  <c r="U70" i="35"/>
  <c r="M70" i="35"/>
  <c r="E70" i="35"/>
  <c r="AY70" i="35"/>
  <c r="AQ70" i="35"/>
  <c r="AI70" i="35"/>
  <c r="AA70" i="35"/>
  <c r="S70" i="35"/>
  <c r="K70" i="35"/>
  <c r="AW70" i="35"/>
  <c r="AJ70" i="35"/>
  <c r="X70" i="35"/>
  <c r="J70" i="35"/>
  <c r="BC70" i="34"/>
  <c r="AU70" i="34"/>
  <c r="AM70" i="34"/>
  <c r="AE70" i="34"/>
  <c r="W70" i="34"/>
  <c r="O70" i="34"/>
  <c r="G70" i="34"/>
  <c r="AT70" i="35"/>
  <c r="AG70" i="35"/>
  <c r="T70" i="35"/>
  <c r="H70" i="35"/>
  <c r="BA70" i="34"/>
  <c r="AS70" i="34"/>
  <c r="AK70" i="34"/>
  <c r="AC70" i="34"/>
  <c r="U70" i="34"/>
  <c r="M70" i="34"/>
  <c r="E70" i="34"/>
  <c r="AR70" i="35"/>
  <c r="AF70" i="35"/>
  <c r="R70" i="35"/>
  <c r="F70" i="35"/>
  <c r="BD70" i="35"/>
  <c r="AP70" i="35"/>
  <c r="AD70" i="35"/>
  <c r="Q70" i="35"/>
  <c r="AY70" i="34"/>
  <c r="AQ70" i="34"/>
  <c r="AI70" i="34"/>
  <c r="AA70" i="34"/>
  <c r="S70" i="34"/>
  <c r="K70" i="34"/>
  <c r="BB70" i="35"/>
  <c r="AB70" i="35"/>
  <c r="AT70" i="34"/>
  <c r="AG70" i="34"/>
  <c r="T70" i="34"/>
  <c r="H70" i="34"/>
  <c r="G18" i="10"/>
  <c r="O18" i="10"/>
  <c r="W18" i="10"/>
  <c r="AE18" i="10"/>
  <c r="AM18" i="10"/>
  <c r="AU18" i="10"/>
  <c r="BC18" i="10"/>
  <c r="AZ70" i="35"/>
  <c r="Z70" i="35"/>
  <c r="AR70" i="34"/>
  <c r="AF70" i="34"/>
  <c r="R70" i="34"/>
  <c r="F70" i="34"/>
  <c r="AX70" i="35"/>
  <c r="Y70" i="35"/>
  <c r="BD70" i="34"/>
  <c r="AP70" i="34"/>
  <c r="AD70" i="34"/>
  <c r="Q70" i="34"/>
  <c r="AV70" i="35"/>
  <c r="V70" i="35"/>
  <c r="BB70" i="34"/>
  <c r="AO70" i="34"/>
  <c r="AB70" i="34"/>
  <c r="P70" i="34"/>
  <c r="J18" i="10"/>
  <c r="R18" i="10"/>
  <c r="Z18" i="10"/>
  <c r="AH18" i="10"/>
  <c r="AP18" i="10"/>
  <c r="AX18" i="10"/>
  <c r="AO70" i="35"/>
  <c r="P70" i="35"/>
  <c r="AZ70" i="34"/>
  <c r="AN70" i="34"/>
  <c r="Z70" i="34"/>
  <c r="N70" i="34"/>
  <c r="K18" i="10"/>
  <c r="S18" i="10"/>
  <c r="AA18" i="10"/>
  <c r="AI18" i="10"/>
  <c r="AQ18" i="10"/>
  <c r="AY18" i="10"/>
  <c r="AN70" i="35"/>
  <c r="N70" i="35"/>
  <c r="AR69" i="35"/>
  <c r="AR69" i="34"/>
  <c r="AB69" i="35"/>
  <c r="AB69" i="34"/>
  <c r="L69" i="35"/>
  <c r="R65" i="34"/>
  <c r="F65" i="35"/>
  <c r="I70" i="35"/>
  <c r="BD18" i="10"/>
  <c r="AR18" i="10"/>
  <c r="AD18" i="10"/>
  <c r="Q18" i="10"/>
  <c r="G19" i="10"/>
  <c r="AY71" i="35"/>
  <c r="AQ71" i="35"/>
  <c r="AI71" i="35"/>
  <c r="AA71" i="35"/>
  <c r="S71" i="35"/>
  <c r="K71" i="35"/>
  <c r="AW71" i="35"/>
  <c r="AO71" i="35"/>
  <c r="AG71" i="35"/>
  <c r="Y71" i="35"/>
  <c r="Q71" i="35"/>
  <c r="I71" i="35"/>
  <c r="BC71" i="35"/>
  <c r="AU71" i="35"/>
  <c r="AM71" i="35"/>
  <c r="AE71" i="35"/>
  <c r="W71" i="35"/>
  <c r="O71" i="35"/>
  <c r="G71" i="35"/>
  <c r="BC71" i="34"/>
  <c r="AU71" i="34"/>
  <c r="AM71" i="34"/>
  <c r="AV71" i="35"/>
  <c r="AJ71" i="35"/>
  <c r="V71" i="35"/>
  <c r="J71" i="35"/>
  <c r="BA71" i="34"/>
  <c r="AR71" i="34"/>
  <c r="AI71" i="34"/>
  <c r="AA71" i="34"/>
  <c r="S71" i="34"/>
  <c r="K71" i="34"/>
  <c r="AS71" i="35"/>
  <c r="AF71" i="35"/>
  <c r="T71" i="35"/>
  <c r="F71" i="35"/>
  <c r="AY71" i="34"/>
  <c r="AP71" i="34"/>
  <c r="AG71" i="34"/>
  <c r="Y71" i="34"/>
  <c r="Q71" i="34"/>
  <c r="I71" i="34"/>
  <c r="BD71" i="35"/>
  <c r="AR71" i="35"/>
  <c r="AD71" i="35"/>
  <c r="R71" i="35"/>
  <c r="E71" i="35"/>
  <c r="BB71" i="35"/>
  <c r="AP71" i="35"/>
  <c r="AC71" i="35"/>
  <c r="P71" i="35"/>
  <c r="AW71" i="34"/>
  <c r="AN71" i="34"/>
  <c r="AE71" i="34"/>
  <c r="W71" i="34"/>
  <c r="O71" i="34"/>
  <c r="G71" i="34"/>
  <c r="BA71" i="35"/>
  <c r="AB71" i="35"/>
  <c r="AT71" i="34"/>
  <c r="AF71" i="34"/>
  <c r="T71" i="34"/>
  <c r="F71" i="34"/>
  <c r="K19" i="10"/>
  <c r="AB19" i="10"/>
  <c r="AR19" i="10"/>
  <c r="AZ71" i="35"/>
  <c r="Z71" i="35"/>
  <c r="AS71" i="34"/>
  <c r="AD71" i="34"/>
  <c r="R71" i="34"/>
  <c r="E71" i="34"/>
  <c r="AX71" i="35"/>
  <c r="X71" i="35"/>
  <c r="AQ71" i="34"/>
  <c r="AC71" i="34"/>
  <c r="P71" i="34"/>
  <c r="AT71" i="35"/>
  <c r="U71" i="35"/>
  <c r="BD71" i="34"/>
  <c r="AO71" i="34"/>
  <c r="AB71" i="34"/>
  <c r="N71" i="34"/>
  <c r="R19" i="10"/>
  <c r="AH19" i="10"/>
  <c r="AX19" i="10"/>
  <c r="AN71" i="35"/>
  <c r="N71" i="35"/>
  <c r="BB71" i="34"/>
  <c r="AL71" i="34"/>
  <c r="Z71" i="34"/>
  <c r="M71" i="34"/>
  <c r="T19" i="10"/>
  <c r="AJ19" i="10"/>
  <c r="AZ19" i="10"/>
  <c r="AL71" i="35"/>
  <c r="M71" i="35"/>
  <c r="AY69" i="35"/>
  <c r="AY69" i="34"/>
  <c r="AQ69" i="35"/>
  <c r="AQ69" i="34"/>
  <c r="AI69" i="35"/>
  <c r="AI69" i="34"/>
  <c r="AA69" i="35"/>
  <c r="AA69" i="34"/>
  <c r="S69" i="35"/>
  <c r="S69" i="34"/>
  <c r="K69" i="35"/>
  <c r="Z65" i="34"/>
  <c r="AX65" i="34"/>
  <c r="AJ70" i="34"/>
  <c r="U71" i="34"/>
  <c r="AZ71" i="34"/>
  <c r="Z65" i="35"/>
  <c r="L70" i="35"/>
  <c r="BB18" i="10"/>
  <c r="AO18" i="10"/>
  <c r="AC18" i="10"/>
  <c r="P18" i="10"/>
  <c r="BB19" i="10"/>
  <c r="Z19" i="10"/>
  <c r="AA65" i="34"/>
  <c r="J68" i="34"/>
  <c r="AN68" i="34"/>
  <c r="I70" i="34"/>
  <c r="AL70" i="34"/>
  <c r="V71" i="34"/>
  <c r="AC65" i="35"/>
  <c r="AN68" i="35"/>
  <c r="AH70" i="35"/>
  <c r="BC69" i="35"/>
  <c r="BC69" i="34"/>
  <c r="AE69" i="35"/>
  <c r="AE69" i="34"/>
  <c r="O69" i="35"/>
  <c r="O69" i="34"/>
  <c r="AZ69" i="35"/>
  <c r="T69" i="35"/>
  <c r="T69" i="34"/>
  <c r="AW65" i="34"/>
  <c r="AH70" i="34"/>
  <c r="BA18" i="10"/>
  <c r="AN18" i="10"/>
  <c r="AB18" i="10"/>
  <c r="N18" i="10"/>
  <c r="E65" i="34"/>
  <c r="AC65" i="34"/>
  <c r="J70" i="34"/>
  <c r="AV70" i="34"/>
  <c r="AS65" i="35"/>
  <c r="AL70" i="35"/>
  <c r="AZ18" i="10"/>
  <c r="AL18" i="10"/>
  <c r="Y18" i="10"/>
  <c r="M18" i="10"/>
  <c r="AT19" i="10"/>
  <c r="V19" i="10"/>
  <c r="BD69" i="35"/>
  <c r="BD69" i="34"/>
  <c r="AV69" i="35"/>
  <c r="AN69" i="34"/>
  <c r="AN69" i="35"/>
  <c r="AF69" i="35"/>
  <c r="AF69" i="34"/>
  <c r="X69" i="35"/>
  <c r="P69" i="34"/>
  <c r="P69" i="35"/>
  <c r="H69" i="35"/>
  <c r="F65" i="34"/>
  <c r="AK65" i="34"/>
  <c r="N68" i="34"/>
  <c r="AX68" i="34"/>
  <c r="AJ69" i="34"/>
  <c r="L70" i="34"/>
  <c r="AW70" i="34"/>
  <c r="AH71" i="34"/>
  <c r="AV65" i="35"/>
  <c r="M69" i="35"/>
  <c r="H71" i="35"/>
  <c r="L72" i="35"/>
  <c r="AL72" i="35"/>
  <c r="BC72" i="35"/>
  <c r="AU72" i="35"/>
  <c r="AM72" i="35"/>
  <c r="AE72" i="35"/>
  <c r="W72" i="35"/>
  <c r="O72" i="35"/>
  <c r="G72" i="35"/>
  <c r="BA72" i="35"/>
  <c r="AS72" i="35"/>
  <c r="AK72" i="35"/>
  <c r="AC72" i="35"/>
  <c r="U72" i="35"/>
  <c r="M72" i="35"/>
  <c r="E72" i="35"/>
  <c r="AY72" i="35"/>
  <c r="AQ72" i="35"/>
  <c r="AI72" i="35"/>
  <c r="AA72" i="35"/>
  <c r="S72" i="35"/>
  <c r="K72" i="35"/>
  <c r="AY72" i="34"/>
  <c r="AQ72" i="34"/>
  <c r="AI72" i="34"/>
  <c r="AA72" i="34"/>
  <c r="S72" i="34"/>
  <c r="K72" i="34"/>
  <c r="AV72" i="35"/>
  <c r="AH72" i="35"/>
  <c r="V72" i="35"/>
  <c r="I72" i="35"/>
  <c r="BD72" i="34"/>
  <c r="AU72" i="34"/>
  <c r="AL72" i="34"/>
  <c r="AC72" i="34"/>
  <c r="T72" i="34"/>
  <c r="J72" i="34"/>
  <c r="AR72" i="35"/>
  <c r="AF72" i="35"/>
  <c r="R72" i="35"/>
  <c r="F72" i="35"/>
  <c r="BB72" i="34"/>
  <c r="AS72" i="34"/>
  <c r="AJ72" i="34"/>
  <c r="Z72" i="34"/>
  <c r="Q72" i="34"/>
  <c r="H72" i="34"/>
  <c r="BD72" i="35"/>
  <c r="AP72" i="35"/>
  <c r="AD72" i="35"/>
  <c r="Q72" i="35"/>
  <c r="BB72" i="35"/>
  <c r="AO72" i="35"/>
  <c r="AB72" i="35"/>
  <c r="P72" i="35"/>
  <c r="AZ72" i="34"/>
  <c r="AP72" i="34"/>
  <c r="AG72" i="34"/>
  <c r="X72" i="34"/>
  <c r="O72" i="34"/>
  <c r="F72" i="34"/>
  <c r="AX69" i="35"/>
  <c r="AH69" i="35"/>
  <c r="R69" i="35"/>
  <c r="L26" i="34"/>
  <c r="T26" i="34"/>
  <c r="AB26" i="34"/>
  <c r="AJ26" i="34"/>
  <c r="AR26" i="34"/>
  <c r="AR28" i="34" s="1"/>
  <c r="AR29" i="34" s="1"/>
  <c r="P67" i="34"/>
  <c r="AC67" i="34"/>
  <c r="AP67" i="34"/>
  <c r="BB67" i="34"/>
  <c r="N69" i="34"/>
  <c r="P72" i="34"/>
  <c r="AE72" i="34"/>
  <c r="AT72" i="34"/>
  <c r="R67" i="35"/>
  <c r="AR67" i="35"/>
  <c r="AP69" i="35"/>
  <c r="N72" i="35"/>
  <c r="AN72" i="35"/>
  <c r="AM87" i="35"/>
  <c r="AM66" i="35" s="1"/>
  <c r="AM87" i="34"/>
  <c r="AM66" i="34" s="1"/>
  <c r="AW69" i="35"/>
  <c r="AW69" i="34"/>
  <c r="AO69" i="35"/>
  <c r="AO69" i="34"/>
  <c r="AG69" i="35"/>
  <c r="AG69" i="34"/>
  <c r="Y69" i="35"/>
  <c r="Y69" i="34"/>
  <c r="Q69" i="35"/>
  <c r="Q69" i="34"/>
  <c r="I69" i="35"/>
  <c r="E67" i="34"/>
  <c r="R67" i="34"/>
  <c r="AD67" i="34"/>
  <c r="AR67" i="34"/>
  <c r="BD67" i="34"/>
  <c r="AP69" i="34"/>
  <c r="R72" i="34"/>
  <c r="AF72" i="34"/>
  <c r="AV72" i="34"/>
  <c r="X67" i="35"/>
  <c r="AX67" i="35"/>
  <c r="V69" i="35"/>
  <c r="T72" i="35"/>
  <c r="AT72" i="35"/>
  <c r="F67" i="34"/>
  <c r="T67" i="34"/>
  <c r="AF67" i="34"/>
  <c r="AS67" i="34"/>
  <c r="R69" i="34"/>
  <c r="E72" i="34"/>
  <c r="U72" i="34"/>
  <c r="AH72" i="34"/>
  <c r="AW72" i="34"/>
  <c r="AB67" i="35"/>
  <c r="BA67" i="35"/>
  <c r="Z69" i="35"/>
  <c r="X72" i="35"/>
  <c r="AW72" i="35"/>
  <c r="H67" i="34"/>
  <c r="U67" i="34"/>
  <c r="AH67" i="34"/>
  <c r="AT67" i="34"/>
  <c r="G72" i="34"/>
  <c r="V72" i="34"/>
  <c r="AK72" i="34"/>
  <c r="AX72" i="34"/>
  <c r="AC67" i="35"/>
  <c r="BB67" i="35"/>
  <c r="Y72" i="35"/>
  <c r="AX72" i="35"/>
  <c r="AY67" i="35"/>
  <c r="AQ67" i="35"/>
  <c r="AI67" i="35"/>
  <c r="AA67" i="35"/>
  <c r="S67" i="35"/>
  <c r="K67" i="35"/>
  <c r="AW67" i="35"/>
  <c r="AO67" i="35"/>
  <c r="AG67" i="35"/>
  <c r="Y67" i="35"/>
  <c r="Q67" i="35"/>
  <c r="I67" i="35"/>
  <c r="BC67" i="35"/>
  <c r="AU67" i="35"/>
  <c r="AM67" i="35"/>
  <c r="AE67" i="35"/>
  <c r="W67" i="35"/>
  <c r="O67" i="35"/>
  <c r="G67" i="35"/>
  <c r="AZ67" i="35"/>
  <c r="AL67" i="35"/>
  <c r="Z67" i="35"/>
  <c r="M67" i="35"/>
  <c r="AY67" i="34"/>
  <c r="AQ67" i="34"/>
  <c r="AI67" i="34"/>
  <c r="AA67" i="34"/>
  <c r="S67" i="34"/>
  <c r="K67" i="34"/>
  <c r="AV67" i="35"/>
  <c r="AJ67" i="35"/>
  <c r="V67" i="35"/>
  <c r="J67" i="35"/>
  <c r="AW67" i="34"/>
  <c r="AO67" i="34"/>
  <c r="AG67" i="34"/>
  <c r="Y67" i="34"/>
  <c r="Q67" i="34"/>
  <c r="I67" i="34"/>
  <c r="AT67" i="35"/>
  <c r="AH67" i="35"/>
  <c r="U67" i="35"/>
  <c r="H67" i="35"/>
  <c r="AS67" i="35"/>
  <c r="AF67" i="35"/>
  <c r="T67" i="35"/>
  <c r="F67" i="35"/>
  <c r="BC67" i="34"/>
  <c r="AU67" i="34"/>
  <c r="AM67" i="34"/>
  <c r="AE67" i="34"/>
  <c r="W67" i="34"/>
  <c r="O67" i="34"/>
  <c r="G67" i="34"/>
  <c r="AT69" i="35"/>
  <c r="AD69" i="35"/>
  <c r="F69" i="35"/>
  <c r="J67" i="34"/>
  <c r="V67" i="34"/>
  <c r="AJ67" i="34"/>
  <c r="AV67" i="34"/>
  <c r="AH69" i="34"/>
  <c r="AT69" i="34"/>
  <c r="I72" i="34"/>
  <c r="W72" i="34"/>
  <c r="AM72" i="34"/>
  <c r="BA72" i="34"/>
  <c r="E67" i="35"/>
  <c r="AD67" i="35"/>
  <c r="BD67" i="35"/>
  <c r="BB69" i="35"/>
  <c r="Z72" i="35"/>
  <c r="AZ72" i="35"/>
  <c r="F26" i="35"/>
  <c r="F28" i="35" s="1"/>
  <c r="F29" i="35" s="1"/>
  <c r="H26" i="35"/>
  <c r="H28" i="35" s="1"/>
  <c r="AI33" i="35" s="1"/>
  <c r="AN26" i="35"/>
  <c r="AN28" i="35" s="1"/>
  <c r="J26" i="35"/>
  <c r="J28" i="35" s="1"/>
  <c r="R26" i="35"/>
  <c r="R28" i="35" s="1"/>
  <c r="Z26" i="35"/>
  <c r="AH26" i="35"/>
  <c r="AH28" i="35" s="1"/>
  <c r="AH29" i="35" s="1"/>
  <c r="AP26" i="35"/>
  <c r="E26" i="35"/>
  <c r="E28" i="35" s="1"/>
  <c r="M26" i="35"/>
  <c r="M28" i="35" s="1"/>
  <c r="M29" i="35" s="1"/>
  <c r="U26" i="35"/>
  <c r="AC26" i="35"/>
  <c r="AK26" i="35"/>
  <c r="AS26" i="35"/>
  <c r="L26" i="35"/>
  <c r="L28" i="35" s="1"/>
  <c r="L29" i="35" s="1"/>
  <c r="T26" i="35"/>
  <c r="T28" i="35" s="1"/>
  <c r="T29" i="35" s="1"/>
  <c r="AB26" i="35"/>
  <c r="AJ26" i="35"/>
  <c r="AR26" i="35"/>
  <c r="G26" i="35"/>
  <c r="G28" i="35" s="1"/>
  <c r="G29" i="35" s="1"/>
  <c r="O26" i="35"/>
  <c r="W26" i="35"/>
  <c r="W28" i="35" s="1"/>
  <c r="W29" i="35" s="1"/>
  <c r="AE26" i="35"/>
  <c r="AM26" i="35"/>
  <c r="AM28" i="35" s="1"/>
  <c r="AM29" i="35" s="1"/>
  <c r="AU26" i="35"/>
  <c r="N26" i="35"/>
  <c r="V26" i="35"/>
  <c r="AD26" i="35"/>
  <c r="AL26" i="35"/>
  <c r="AL28" i="35" s="1"/>
  <c r="AL29" i="35" s="1"/>
  <c r="AT26" i="35"/>
  <c r="AI28" i="35"/>
  <c r="AI29" i="35" s="1"/>
  <c r="Z28" i="35"/>
  <c r="AP28" i="35"/>
  <c r="U28" i="35"/>
  <c r="U29" i="35" s="1"/>
  <c r="AS28" i="35"/>
  <c r="AS29" i="35" s="1"/>
  <c r="K28" i="35"/>
  <c r="K29" i="35" s="1"/>
  <c r="AQ28" i="35"/>
  <c r="AQ29" i="35" s="1"/>
  <c r="I28" i="35"/>
  <c r="Q28" i="35"/>
  <c r="Q29" i="35" s="1"/>
  <c r="Y28" i="35"/>
  <c r="AG28" i="35"/>
  <c r="AO28" i="35"/>
  <c r="AW28" i="35"/>
  <c r="AW29" i="35" s="1"/>
  <c r="BA57" i="35"/>
  <c r="AS57" i="35"/>
  <c r="AK57" i="35"/>
  <c r="BB57" i="35"/>
  <c r="AT57" i="35"/>
  <c r="AL57" i="35"/>
  <c r="BC57" i="35"/>
  <c r="AU57" i="35"/>
  <c r="AM57" i="35"/>
  <c r="BD57" i="35"/>
  <c r="AV57" i="35"/>
  <c r="AN57" i="35"/>
  <c r="AW57" i="35"/>
  <c r="AO57" i="35"/>
  <c r="AG57" i="35"/>
  <c r="AX57" i="35"/>
  <c r="AP57" i="35"/>
  <c r="AH57" i="35"/>
  <c r="AY57" i="35"/>
  <c r="AQ57" i="35"/>
  <c r="AI57" i="35"/>
  <c r="AZ57" i="35"/>
  <c r="AR57" i="35"/>
  <c r="AJ57" i="35"/>
  <c r="S28" i="35"/>
  <c r="S29" i="35" s="1"/>
  <c r="AW49" i="35"/>
  <c r="AO49" i="35"/>
  <c r="AG49" i="35"/>
  <c r="Y49" i="35"/>
  <c r="AX49" i="35"/>
  <c r="AP49" i="35"/>
  <c r="AH49" i="35"/>
  <c r="Z49" i="35"/>
  <c r="AY49" i="35"/>
  <c r="AQ49" i="35"/>
  <c r="AI49" i="35"/>
  <c r="AA49" i="35"/>
  <c r="AZ49" i="35"/>
  <c r="AR49" i="35"/>
  <c r="AJ49" i="35"/>
  <c r="AB49" i="35"/>
  <c r="BA49" i="35"/>
  <c r="AS49" i="35"/>
  <c r="AK49" i="35"/>
  <c r="AC49" i="35"/>
  <c r="BB49" i="35"/>
  <c r="AT49" i="35"/>
  <c r="AL49" i="35"/>
  <c r="AD49" i="35"/>
  <c r="BC49" i="35"/>
  <c r="AU49" i="35"/>
  <c r="AM49" i="35"/>
  <c r="AE49" i="35"/>
  <c r="BD49" i="35"/>
  <c r="AV49" i="35"/>
  <c r="AN49" i="35"/>
  <c r="AF49" i="35"/>
  <c r="AA28" i="35"/>
  <c r="AA29" i="35" s="1"/>
  <c r="BA41" i="35"/>
  <c r="AS41" i="35"/>
  <c r="AK41" i="35"/>
  <c r="AC41" i="35"/>
  <c r="U41" i="35"/>
  <c r="BB41" i="35"/>
  <c r="AT41" i="35"/>
  <c r="AL41" i="35"/>
  <c r="AD41" i="35"/>
  <c r="V41" i="35"/>
  <c r="BC41" i="35"/>
  <c r="AU41" i="35"/>
  <c r="AM41" i="35"/>
  <c r="AE41" i="35"/>
  <c r="W41" i="35"/>
  <c r="BD41" i="35"/>
  <c r="AV41" i="35"/>
  <c r="AN41" i="35"/>
  <c r="AF41" i="35"/>
  <c r="X41" i="35"/>
  <c r="AW41" i="35"/>
  <c r="AO41" i="35"/>
  <c r="AG41" i="35"/>
  <c r="Y41" i="35"/>
  <c r="Q41" i="35"/>
  <c r="AX41" i="35"/>
  <c r="AP41" i="35"/>
  <c r="AH41" i="35"/>
  <c r="Z41" i="35"/>
  <c r="R41" i="35"/>
  <c r="AY41" i="35"/>
  <c r="AQ41" i="35"/>
  <c r="AI41" i="35"/>
  <c r="AA41" i="35"/>
  <c r="S41" i="35"/>
  <c r="AZ41" i="35"/>
  <c r="AR41" i="35"/>
  <c r="AJ41" i="35"/>
  <c r="AB41" i="35"/>
  <c r="T41" i="35"/>
  <c r="N28" i="35"/>
  <c r="N29" i="35" s="1"/>
  <c r="V28" i="35"/>
  <c r="V29" i="35" s="1"/>
  <c r="AD28" i="35"/>
  <c r="AB28" i="35"/>
  <c r="AJ28" i="35"/>
  <c r="AJ29" i="35" s="1"/>
  <c r="AR28" i="35"/>
  <c r="AR29" i="35" s="1"/>
  <c r="O28" i="35"/>
  <c r="AU28" i="35"/>
  <c r="P29" i="35"/>
  <c r="X29" i="35"/>
  <c r="AF29" i="35"/>
  <c r="AN29" i="35"/>
  <c r="AV29" i="35"/>
  <c r="E26" i="34"/>
  <c r="E28" i="34" s="1"/>
  <c r="E29" i="34" s="1"/>
  <c r="G26" i="34"/>
  <c r="G28" i="34" s="1"/>
  <c r="C9" i="34"/>
  <c r="J28" i="34"/>
  <c r="J29" i="34" s="1"/>
  <c r="R28" i="34"/>
  <c r="R29" i="34" s="1"/>
  <c r="AH28" i="34"/>
  <c r="AP28" i="34"/>
  <c r="U28" i="34"/>
  <c r="U29" i="34" s="1"/>
  <c r="I28" i="34"/>
  <c r="Q28" i="34"/>
  <c r="Y28" i="34"/>
  <c r="Y29" i="34" s="1"/>
  <c r="AG28" i="34"/>
  <c r="AO28" i="34"/>
  <c r="AW28" i="34"/>
  <c r="F28" i="34"/>
  <c r="F29" i="34" s="1"/>
  <c r="N28" i="34"/>
  <c r="N29" i="34" s="1"/>
  <c r="V28" i="34"/>
  <c r="AD28" i="34"/>
  <c r="AL28" i="34"/>
  <c r="AL29" i="34" s="1"/>
  <c r="AT28" i="34"/>
  <c r="AT29" i="34" s="1"/>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s="1"/>
  <c r="T28" i="34"/>
  <c r="T29" i="34" s="1"/>
  <c r="AB28" i="34"/>
  <c r="AB29" i="34" s="1"/>
  <c r="AJ28" i="34"/>
  <c r="AJ29" i="34" s="1"/>
  <c r="O28" i="34"/>
  <c r="O29" i="34" s="1"/>
  <c r="W28" i="34"/>
  <c r="W29" i="34" s="1"/>
  <c r="AE28" i="34"/>
  <c r="AE29" i="34" s="1"/>
  <c r="AM28" i="34"/>
  <c r="AM29" i="34" s="1"/>
  <c r="AU29" i="34"/>
  <c r="AU28" i="34"/>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M28" i="34"/>
  <c r="M29" i="34" s="1"/>
  <c r="AC28" i="34"/>
  <c r="AC29" i="34" s="1"/>
  <c r="AK28" i="34"/>
  <c r="AK29" i="34" s="1"/>
  <c r="AS28" i="34"/>
  <c r="AS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N29" i="34"/>
  <c r="AV29" i="34"/>
  <c r="K28" i="34"/>
  <c r="K29" i="34" s="1"/>
  <c r="S28" i="34"/>
  <c r="S29" i="34" s="1"/>
  <c r="AA28" i="34"/>
  <c r="AI28" i="34"/>
  <c r="AQ28" i="34"/>
  <c r="AQ29" i="34" s="1"/>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AQ12" i="20"/>
  <c r="BF12" i="20"/>
  <c r="BD12" i="20"/>
  <c r="D78" i="20"/>
  <c r="B31" i="20" s="1"/>
  <c r="BG12" i="20"/>
  <c r="BE12" i="20"/>
  <c r="BC12" i="20"/>
  <c r="BA12" i="20"/>
  <c r="AY12" i="20"/>
  <c r="AW12" i="20"/>
  <c r="AU12" i="20"/>
  <c r="AS12" i="20"/>
  <c r="BC30" i="10"/>
  <c r="BA30" i="10"/>
  <c r="AM30" i="10"/>
  <c r="BB12" i="20"/>
  <c r="AZ12" i="20"/>
  <c r="AX12" i="20"/>
  <c r="AV12" i="20"/>
  <c r="AT12" i="20"/>
  <c r="AR12" i="20"/>
  <c r="L19" i="10"/>
  <c r="J19" i="10"/>
  <c r="H19" i="10"/>
  <c r="AE33" i="35" l="1"/>
  <c r="E29" i="35"/>
  <c r="AH33" i="35"/>
  <c r="AW33" i="35"/>
  <c r="AB33" i="35"/>
  <c r="M33" i="35"/>
  <c r="AQ33" i="35"/>
  <c r="U33" i="35"/>
  <c r="AM76" i="35"/>
  <c r="AE28" i="35"/>
  <c r="AE29" i="35" s="1"/>
  <c r="AX33" i="35"/>
  <c r="X33" i="35"/>
  <c r="AU33" i="35"/>
  <c r="AC33" i="35"/>
  <c r="AR33" i="35"/>
  <c r="AT28" i="35"/>
  <c r="AT29" i="35" s="1"/>
  <c r="AZ87" i="35"/>
  <c r="AZ66" i="35" s="1"/>
  <c r="AZ76" i="35" s="1"/>
  <c r="AZ87" i="34"/>
  <c r="AZ66" i="34" s="1"/>
  <c r="AZ76" i="34" s="1"/>
  <c r="AM33" i="35"/>
  <c r="BD87" i="35"/>
  <c r="BD66" i="35" s="1"/>
  <c r="BD87" i="34"/>
  <c r="BD66" i="34" s="1"/>
  <c r="BD76" i="34" s="1"/>
  <c r="AS87" i="34"/>
  <c r="AS66" i="34" s="1"/>
  <c r="AS76" i="34" s="1"/>
  <c r="AS87" i="35"/>
  <c r="AS66" i="35" s="1"/>
  <c r="AP87" i="35"/>
  <c r="AP66" i="35" s="1"/>
  <c r="AP76" i="35" s="1"/>
  <c r="AP87" i="34"/>
  <c r="AP66" i="34" s="1"/>
  <c r="AP76" i="34" s="1"/>
  <c r="I33" i="35"/>
  <c r="AF33" i="35"/>
  <c r="N33" i="35"/>
  <c r="AK33" i="35"/>
  <c r="AZ33" i="35"/>
  <c r="AM76" i="34"/>
  <c r="AP33" i="35"/>
  <c r="AJ33" i="35"/>
  <c r="AQ87" i="35"/>
  <c r="AQ66" i="35" s="1"/>
  <c r="AQ76" i="35" s="1"/>
  <c r="AQ87" i="34"/>
  <c r="AQ66" i="34" s="1"/>
  <c r="AQ76" i="34" s="1"/>
  <c r="AU87" i="35"/>
  <c r="AU66" i="35" s="1"/>
  <c r="AU76" i="35" s="1"/>
  <c r="AU87" i="34"/>
  <c r="AU66" i="34" s="1"/>
  <c r="AU76" i="34" s="1"/>
  <c r="AR87" i="35"/>
  <c r="AR66" i="35" s="1"/>
  <c r="AR76" i="35" s="1"/>
  <c r="AR87" i="34"/>
  <c r="AR66" i="34" s="1"/>
  <c r="AR76" i="34" s="1"/>
  <c r="BA87" i="34"/>
  <c r="BA66" i="34" s="1"/>
  <c r="BA76" i="34" s="1"/>
  <c r="BA87" i="35"/>
  <c r="BA66" i="35" s="1"/>
  <c r="Q33" i="35"/>
  <c r="AN33" i="35"/>
  <c r="V33" i="35"/>
  <c r="AS33" i="35"/>
  <c r="K33" i="35"/>
  <c r="AK28" i="35"/>
  <c r="AK29" i="35" s="1"/>
  <c r="P33" i="35"/>
  <c r="AY33" i="35"/>
  <c r="AW87" i="35"/>
  <c r="AW66" i="35" s="1"/>
  <c r="AW76" i="35" s="1"/>
  <c r="AW87" i="34"/>
  <c r="AW66" i="34" s="1"/>
  <c r="AW76" i="34" s="1"/>
  <c r="AT87" i="35"/>
  <c r="AT66" i="35" s="1"/>
  <c r="AT87" i="34"/>
  <c r="AT66" i="34" s="1"/>
  <c r="BC87" i="35"/>
  <c r="BC66" i="35" s="1"/>
  <c r="BC76" i="35" s="1"/>
  <c r="BC87" i="34"/>
  <c r="BC66" i="34" s="1"/>
  <c r="BC76" i="34" s="1"/>
  <c r="J33" i="35"/>
  <c r="Y33" i="35"/>
  <c r="AV33" i="35"/>
  <c r="AD33" i="35"/>
  <c r="BA33" i="35"/>
  <c r="S33" i="35"/>
  <c r="AO87" i="35"/>
  <c r="AO66" i="35" s="1"/>
  <c r="AO76" i="35" s="1"/>
  <c r="AO87" i="34"/>
  <c r="AO66" i="34" s="1"/>
  <c r="AO76" i="34" s="1"/>
  <c r="AS76" i="35"/>
  <c r="BA76" i="35"/>
  <c r="AT76" i="34"/>
  <c r="BB87" i="35"/>
  <c r="BB66" i="35" s="1"/>
  <c r="BB76" i="35" s="1"/>
  <c r="BB87" i="34"/>
  <c r="BB66" i="34" s="1"/>
  <c r="BB76" i="34" s="1"/>
  <c r="AY87" i="35"/>
  <c r="AY66" i="35" s="1"/>
  <c r="AY76" i="35" s="1"/>
  <c r="AY87" i="34"/>
  <c r="AY66" i="34" s="1"/>
  <c r="AY76" i="34" s="1"/>
  <c r="AV87" i="34"/>
  <c r="AV66" i="34" s="1"/>
  <c r="AV76" i="34" s="1"/>
  <c r="AV87" i="35"/>
  <c r="AV66" i="35" s="1"/>
  <c r="AV76" i="35" s="1"/>
  <c r="AN30" i="10"/>
  <c r="AN87" i="34"/>
  <c r="AN66" i="34" s="1"/>
  <c r="AN76" i="34" s="1"/>
  <c r="AN87" i="35"/>
  <c r="AN66" i="35" s="1"/>
  <c r="AN76" i="35" s="1"/>
  <c r="R33" i="35"/>
  <c r="AG33" i="35"/>
  <c r="O33" i="35"/>
  <c r="AL33" i="35"/>
  <c r="L33" i="35"/>
  <c r="AA33" i="35"/>
  <c r="AC28" i="35"/>
  <c r="AX54" i="35" s="1"/>
  <c r="AX87" i="35"/>
  <c r="AX66" i="35" s="1"/>
  <c r="AX87" i="34"/>
  <c r="AX66" i="34" s="1"/>
  <c r="AX76" i="34" s="1"/>
  <c r="H29" i="35"/>
  <c r="Z33" i="35"/>
  <c r="AO33" i="35"/>
  <c r="W33" i="35"/>
  <c r="AT33" i="35"/>
  <c r="T33" i="35"/>
  <c r="BD76" i="35"/>
  <c r="AT76" i="35"/>
  <c r="AX76" i="35"/>
  <c r="BA40" i="35"/>
  <c r="AS40" i="35"/>
  <c r="AK40" i="35"/>
  <c r="AC40" i="35"/>
  <c r="U40" i="35"/>
  <c r="BB40" i="35"/>
  <c r="AT40" i="35"/>
  <c r="AL40" i="35"/>
  <c r="AD40" i="35"/>
  <c r="V40" i="35"/>
  <c r="BC40" i="35"/>
  <c r="AU40" i="35"/>
  <c r="AM40" i="35"/>
  <c r="AE40" i="35"/>
  <c r="W40" i="35"/>
  <c r="BD40" i="35"/>
  <c r="AV40" i="35"/>
  <c r="AN40" i="35"/>
  <c r="AF40" i="35"/>
  <c r="X40" i="35"/>
  <c r="P40" i="35"/>
  <c r="AW40" i="35"/>
  <c r="AO40" i="35"/>
  <c r="AG40" i="35"/>
  <c r="Y40" i="35"/>
  <c r="Q40" i="35"/>
  <c r="AX40" i="35"/>
  <c r="AP40" i="35"/>
  <c r="AH40" i="35"/>
  <c r="Z40" i="35"/>
  <c r="R40" i="35"/>
  <c r="AY40" i="35"/>
  <c r="AQ40" i="35"/>
  <c r="AI40" i="35"/>
  <c r="AA40" i="35"/>
  <c r="S40" i="35"/>
  <c r="AZ40" i="35"/>
  <c r="AR40" i="35"/>
  <c r="AJ40" i="35"/>
  <c r="AB40" i="35"/>
  <c r="T40" i="35"/>
  <c r="AY53" i="35"/>
  <c r="AQ53" i="35"/>
  <c r="AI53" i="35"/>
  <c r="AZ53" i="35"/>
  <c r="AR53" i="35"/>
  <c r="AJ53" i="35"/>
  <c r="BA53" i="35"/>
  <c r="AS53" i="35"/>
  <c r="AK53" i="35"/>
  <c r="AC53" i="35"/>
  <c r="BB53" i="35"/>
  <c r="AT53" i="35"/>
  <c r="AL53" i="35"/>
  <c r="AD53" i="35"/>
  <c r="BC53" i="35"/>
  <c r="AU53" i="35"/>
  <c r="AM53" i="35"/>
  <c r="AE53" i="35"/>
  <c r="BD53" i="35"/>
  <c r="AV53" i="35"/>
  <c r="AN53" i="35"/>
  <c r="AF53" i="35"/>
  <c r="AW53" i="35"/>
  <c r="AO53" i="35"/>
  <c r="AG53" i="35"/>
  <c r="AX53" i="35"/>
  <c r="AP53" i="35"/>
  <c r="AH53" i="35"/>
  <c r="BB55" i="35"/>
  <c r="AT55" i="35"/>
  <c r="AL55" i="35"/>
  <c r="BC55" i="35"/>
  <c r="AU55" i="35"/>
  <c r="AM55" i="35"/>
  <c r="AE55" i="35"/>
  <c r="BD55" i="35"/>
  <c r="AV55" i="35"/>
  <c r="AN55" i="35"/>
  <c r="AF55" i="35"/>
  <c r="AW55" i="35"/>
  <c r="AO55" i="35"/>
  <c r="AG55" i="35"/>
  <c r="AX55" i="35"/>
  <c r="AP55" i="35"/>
  <c r="AH55" i="35"/>
  <c r="AY55" i="35"/>
  <c r="AQ55" i="35"/>
  <c r="AI55" i="35"/>
  <c r="AZ55" i="35"/>
  <c r="AR55" i="35"/>
  <c r="AJ55" i="35"/>
  <c r="BA55" i="35"/>
  <c r="AS55" i="35"/>
  <c r="AK55" i="35"/>
  <c r="BB42" i="35"/>
  <c r="AT42" i="35"/>
  <c r="AL42" i="35"/>
  <c r="AD42" i="35"/>
  <c r="V42" i="35"/>
  <c r="BC42" i="35"/>
  <c r="AU42" i="35"/>
  <c r="AM42" i="35"/>
  <c r="AE42" i="35"/>
  <c r="W42" i="35"/>
  <c r="BD42" i="35"/>
  <c r="AV42" i="35"/>
  <c r="AN42" i="35"/>
  <c r="AF42" i="35"/>
  <c r="X42" i="35"/>
  <c r="AW42" i="35"/>
  <c r="AO42" i="35"/>
  <c r="AG42" i="35"/>
  <c r="Y42" i="35"/>
  <c r="AX42" i="35"/>
  <c r="AP42" i="35"/>
  <c r="AH42" i="35"/>
  <c r="Z42" i="35"/>
  <c r="R42" i="35"/>
  <c r="AY42" i="35"/>
  <c r="AQ42" i="35"/>
  <c r="AI42" i="35"/>
  <c r="AA42" i="35"/>
  <c r="S42" i="35"/>
  <c r="AZ42" i="35"/>
  <c r="AR42" i="35"/>
  <c r="AJ42" i="35"/>
  <c r="AB42" i="35"/>
  <c r="T42" i="35"/>
  <c r="BA42" i="35"/>
  <c r="AS42" i="35"/>
  <c r="AK42" i="35"/>
  <c r="AC42" i="35"/>
  <c r="U42" i="35"/>
  <c r="BD59" i="35"/>
  <c r="AV59" i="35"/>
  <c r="AN59" i="35"/>
  <c r="AW59" i="35"/>
  <c r="AO59" i="35"/>
  <c r="AX59" i="35"/>
  <c r="AP59" i="35"/>
  <c r="AY59" i="35"/>
  <c r="AQ59" i="35"/>
  <c r="AI59" i="35"/>
  <c r="AZ59" i="35"/>
  <c r="AR59" i="35"/>
  <c r="AJ59" i="35"/>
  <c r="BA59" i="35"/>
  <c r="AS59" i="35"/>
  <c r="AK59" i="35"/>
  <c r="BB59" i="35"/>
  <c r="AT59" i="35"/>
  <c r="AL59" i="35"/>
  <c r="BC59" i="35"/>
  <c r="AU59" i="35"/>
  <c r="AM59" i="35"/>
  <c r="AZ46" i="35"/>
  <c r="AR46" i="35"/>
  <c r="AJ46" i="35"/>
  <c r="AB46" i="35"/>
  <c r="BA46" i="35"/>
  <c r="AS46" i="35"/>
  <c r="AK46" i="35"/>
  <c r="AC46" i="35"/>
  <c r="BB46" i="35"/>
  <c r="AT46" i="35"/>
  <c r="AL46" i="35"/>
  <c r="AD46" i="35"/>
  <c r="V46" i="35"/>
  <c r="BC46" i="35"/>
  <c r="AU46" i="35"/>
  <c r="AM46" i="35"/>
  <c r="AE46" i="35"/>
  <c r="W46" i="35"/>
  <c r="BD46" i="35"/>
  <c r="AV46" i="35"/>
  <c r="AN46" i="35"/>
  <c r="AF46" i="35"/>
  <c r="X46" i="35"/>
  <c r="AW46" i="35"/>
  <c r="AO46" i="35"/>
  <c r="AG46" i="35"/>
  <c r="Y46" i="35"/>
  <c r="AX46" i="35"/>
  <c r="AP46" i="35"/>
  <c r="AH46" i="35"/>
  <c r="Z46" i="35"/>
  <c r="AY46" i="35"/>
  <c r="AQ46" i="35"/>
  <c r="AI46" i="35"/>
  <c r="AA46" i="35"/>
  <c r="AW48" i="35"/>
  <c r="AO48" i="35"/>
  <c r="AG48" i="35"/>
  <c r="Y48" i="35"/>
  <c r="AX48" i="35"/>
  <c r="AP48" i="35"/>
  <c r="AH48" i="35"/>
  <c r="Z48" i="35"/>
  <c r="AY48" i="35"/>
  <c r="AQ48" i="35"/>
  <c r="AI48" i="35"/>
  <c r="AA48" i="35"/>
  <c r="AZ48" i="35"/>
  <c r="AR48" i="35"/>
  <c r="AJ48" i="35"/>
  <c r="AB48" i="35"/>
  <c r="BA48" i="35"/>
  <c r="AS48" i="35"/>
  <c r="AK48" i="35"/>
  <c r="AC48" i="35"/>
  <c r="BB48" i="35"/>
  <c r="AT48" i="35"/>
  <c r="AL48" i="35"/>
  <c r="AD48" i="35"/>
  <c r="BC48" i="35"/>
  <c r="AU48" i="35"/>
  <c r="AM48" i="35"/>
  <c r="AE48" i="35"/>
  <c r="BD48" i="35"/>
  <c r="AV48" i="35"/>
  <c r="AN48" i="35"/>
  <c r="AF48" i="35"/>
  <c r="X48" i="35"/>
  <c r="AY31" i="35"/>
  <c r="AQ31" i="35"/>
  <c r="AI31" i="35"/>
  <c r="AA31" i="35"/>
  <c r="S31" i="35"/>
  <c r="K31" i="35"/>
  <c r="AR31" i="35"/>
  <c r="AJ31" i="35"/>
  <c r="AB31" i="35"/>
  <c r="T31" i="35"/>
  <c r="L31" i="35"/>
  <c r="AS31" i="35"/>
  <c r="AK31" i="35"/>
  <c r="AC31" i="35"/>
  <c r="U31" i="35"/>
  <c r="M31" i="35"/>
  <c r="AT31" i="35"/>
  <c r="AL31" i="35"/>
  <c r="AD31" i="35"/>
  <c r="V31" i="35"/>
  <c r="N31" i="35"/>
  <c r="AU31" i="35"/>
  <c r="AM31" i="35"/>
  <c r="AE31" i="35"/>
  <c r="W31" i="35"/>
  <c r="O31" i="35"/>
  <c r="G31" i="35"/>
  <c r="AV31" i="35"/>
  <c r="AN31" i="35"/>
  <c r="AF31" i="35"/>
  <c r="X31" i="35"/>
  <c r="P31" i="35"/>
  <c r="H31" i="35"/>
  <c r="AW31" i="35"/>
  <c r="AO31" i="35"/>
  <c r="AG31" i="35"/>
  <c r="Y31" i="35"/>
  <c r="Q31" i="35"/>
  <c r="I31" i="35"/>
  <c r="AX31" i="35"/>
  <c r="AP31" i="35"/>
  <c r="AH31" i="35"/>
  <c r="Z31" i="35"/>
  <c r="R31" i="35"/>
  <c r="J31" i="35"/>
  <c r="AX50" i="35"/>
  <c r="AP50" i="35"/>
  <c r="AH50" i="35"/>
  <c r="Z50" i="35"/>
  <c r="AY50" i="35"/>
  <c r="AQ50" i="35"/>
  <c r="AI50" i="35"/>
  <c r="AA50" i="35"/>
  <c r="AZ50" i="35"/>
  <c r="AR50" i="35"/>
  <c r="AJ50" i="35"/>
  <c r="AB50" i="35"/>
  <c r="BA50" i="35"/>
  <c r="AS50" i="35"/>
  <c r="AK50" i="35"/>
  <c r="AC50" i="35"/>
  <c r="BB50" i="35"/>
  <c r="AT50" i="35"/>
  <c r="AL50" i="35"/>
  <c r="AD50" i="35"/>
  <c r="BC50" i="35"/>
  <c r="AU50" i="35"/>
  <c r="AM50" i="35"/>
  <c r="AE50" i="35"/>
  <c r="BD50" i="35"/>
  <c r="AV50" i="35"/>
  <c r="AN50" i="35"/>
  <c r="AF50" i="35"/>
  <c r="AW50" i="35"/>
  <c r="AO50" i="35"/>
  <c r="AG50" i="35"/>
  <c r="AY35" i="35"/>
  <c r="AQ35" i="35"/>
  <c r="AI35" i="35"/>
  <c r="AA35" i="35"/>
  <c r="S35" i="35"/>
  <c r="K35" i="35"/>
  <c r="AZ35" i="35"/>
  <c r="AR35" i="35"/>
  <c r="AJ35" i="35"/>
  <c r="AB35" i="35"/>
  <c r="T35" i="35"/>
  <c r="L35" i="35"/>
  <c r="BA35" i="35"/>
  <c r="AS35" i="35"/>
  <c r="AK35" i="35"/>
  <c r="AC35" i="35"/>
  <c r="U35" i="35"/>
  <c r="M35" i="35"/>
  <c r="BB35" i="35"/>
  <c r="AT35" i="35"/>
  <c r="AL35" i="35"/>
  <c r="AD35" i="35"/>
  <c r="V35" i="35"/>
  <c r="N35" i="35"/>
  <c r="BC35" i="35"/>
  <c r="AU35" i="35"/>
  <c r="AM35" i="35"/>
  <c r="AE35" i="35"/>
  <c r="W35" i="35"/>
  <c r="O35" i="35"/>
  <c r="AV35" i="35"/>
  <c r="AN35" i="35"/>
  <c r="AF35" i="35"/>
  <c r="X35" i="35"/>
  <c r="P35" i="35"/>
  <c r="AW35" i="35"/>
  <c r="AO35" i="35"/>
  <c r="AG35" i="35"/>
  <c r="Y35" i="35"/>
  <c r="Q35" i="35"/>
  <c r="AX35" i="35"/>
  <c r="AP35" i="35"/>
  <c r="AH35" i="35"/>
  <c r="Z35" i="35"/>
  <c r="R35" i="35"/>
  <c r="BC36" i="35"/>
  <c r="AU36" i="35"/>
  <c r="AM36" i="35"/>
  <c r="AE36" i="35"/>
  <c r="W36" i="35"/>
  <c r="O36" i="35"/>
  <c r="BD36" i="35"/>
  <c r="AV36" i="35"/>
  <c r="AN36" i="35"/>
  <c r="AF36" i="35"/>
  <c r="X36" i="35"/>
  <c r="P36" i="35"/>
  <c r="AW36" i="35"/>
  <c r="AO36" i="35"/>
  <c r="AG36" i="35"/>
  <c r="Y36" i="35"/>
  <c r="Q36" i="35"/>
  <c r="AX36" i="35"/>
  <c r="AP36" i="35"/>
  <c r="AH36" i="35"/>
  <c r="Z36" i="35"/>
  <c r="R36" i="35"/>
  <c r="AY36" i="35"/>
  <c r="AQ36" i="35"/>
  <c r="AI36" i="35"/>
  <c r="AA36" i="35"/>
  <c r="S36" i="35"/>
  <c r="AZ36" i="35"/>
  <c r="AR36" i="35"/>
  <c r="AJ36" i="35"/>
  <c r="AB36" i="35"/>
  <c r="T36" i="35"/>
  <c r="L36" i="35"/>
  <c r="BA36" i="35"/>
  <c r="AS36" i="35"/>
  <c r="AK36" i="35"/>
  <c r="AC36" i="35"/>
  <c r="U36" i="35"/>
  <c r="M36" i="35"/>
  <c r="BB36" i="35"/>
  <c r="AT36" i="35"/>
  <c r="AL36" i="35"/>
  <c r="AD36" i="35"/>
  <c r="V36" i="35"/>
  <c r="N36" i="35"/>
  <c r="AG54" i="35"/>
  <c r="AR54" i="35"/>
  <c r="AD54" i="35"/>
  <c r="Y29" i="35"/>
  <c r="AP29" i="35"/>
  <c r="J29" i="35"/>
  <c r="BA56" i="35"/>
  <c r="AK56" i="35"/>
  <c r="AT56" i="35"/>
  <c r="BC56" i="35"/>
  <c r="AM56" i="35"/>
  <c r="AV56" i="35"/>
  <c r="AF56" i="35"/>
  <c r="AO56" i="35"/>
  <c r="AX56" i="35"/>
  <c r="AH56" i="35"/>
  <c r="AQ56" i="35"/>
  <c r="AZ56" i="35"/>
  <c r="AJ56" i="35"/>
  <c r="AY37" i="35"/>
  <c r="AQ37" i="35"/>
  <c r="AI37" i="35"/>
  <c r="AA37" i="35"/>
  <c r="S37" i="35"/>
  <c r="AZ37" i="35"/>
  <c r="AR37" i="35"/>
  <c r="AJ37" i="35"/>
  <c r="AB37" i="35"/>
  <c r="T37" i="35"/>
  <c r="BA37" i="35"/>
  <c r="AS37" i="35"/>
  <c r="AK37" i="35"/>
  <c r="AC37" i="35"/>
  <c r="U37" i="35"/>
  <c r="M37" i="35"/>
  <c r="BB37" i="35"/>
  <c r="AT37" i="35"/>
  <c r="AL37" i="35"/>
  <c r="AD37" i="35"/>
  <c r="V37" i="35"/>
  <c r="N37" i="35"/>
  <c r="BC37" i="35"/>
  <c r="AU37" i="35"/>
  <c r="AM37" i="35"/>
  <c r="AE37" i="35"/>
  <c r="W37" i="35"/>
  <c r="O37" i="35"/>
  <c r="BD37" i="35"/>
  <c r="AV37" i="35"/>
  <c r="AN37" i="35"/>
  <c r="AF37" i="35"/>
  <c r="X37" i="35"/>
  <c r="P37" i="35"/>
  <c r="AW37" i="35"/>
  <c r="AO37" i="35"/>
  <c r="AG37" i="35"/>
  <c r="Y37" i="35"/>
  <c r="Q37" i="35"/>
  <c r="AX37" i="35"/>
  <c r="AP37" i="35"/>
  <c r="AH37" i="35"/>
  <c r="Z37" i="35"/>
  <c r="R37" i="35"/>
  <c r="BB39" i="35"/>
  <c r="AT39" i="35"/>
  <c r="AL39" i="35"/>
  <c r="AD39" i="35"/>
  <c r="V39" i="35"/>
  <c r="BC39" i="35"/>
  <c r="AU39" i="35"/>
  <c r="AM39" i="35"/>
  <c r="AE39" i="35"/>
  <c r="W39" i="35"/>
  <c r="O39" i="35"/>
  <c r="BD39" i="35"/>
  <c r="AV39" i="35"/>
  <c r="AN39" i="35"/>
  <c r="AF39" i="35"/>
  <c r="X39" i="35"/>
  <c r="P39" i="35"/>
  <c r="AW39" i="35"/>
  <c r="AO39" i="35"/>
  <c r="AG39" i="35"/>
  <c r="Y39" i="35"/>
  <c r="Q39" i="35"/>
  <c r="AX39" i="35"/>
  <c r="AP39" i="35"/>
  <c r="AH39" i="35"/>
  <c r="Z39" i="35"/>
  <c r="R39" i="35"/>
  <c r="AY39" i="35"/>
  <c r="AQ39" i="35"/>
  <c r="AI39" i="35"/>
  <c r="AA39" i="35"/>
  <c r="S39" i="35"/>
  <c r="AZ39" i="35"/>
  <c r="AR39" i="35"/>
  <c r="AJ39" i="35"/>
  <c r="AB39" i="35"/>
  <c r="T39" i="35"/>
  <c r="BA39" i="35"/>
  <c r="AS39" i="35"/>
  <c r="AK39" i="35"/>
  <c r="AC39" i="35"/>
  <c r="U39" i="35"/>
  <c r="AY44" i="35"/>
  <c r="AQ44" i="35"/>
  <c r="AI44" i="35"/>
  <c r="AA44" i="35"/>
  <c r="AZ44" i="35"/>
  <c r="AR44" i="35"/>
  <c r="AJ44" i="35"/>
  <c r="AB44" i="35"/>
  <c r="T44" i="35"/>
  <c r="BA44" i="35"/>
  <c r="AS44" i="35"/>
  <c r="AK44" i="35"/>
  <c r="AC44" i="35"/>
  <c r="U44" i="35"/>
  <c r="BB44" i="35"/>
  <c r="AT44" i="35"/>
  <c r="AL44" i="35"/>
  <c r="AD44" i="35"/>
  <c r="V44" i="35"/>
  <c r="BC44" i="35"/>
  <c r="AU44" i="35"/>
  <c r="AM44" i="35"/>
  <c r="AE44" i="35"/>
  <c r="W44" i="35"/>
  <c r="BD44" i="35"/>
  <c r="AV44" i="35"/>
  <c r="AN44" i="35"/>
  <c r="AF44" i="35"/>
  <c r="X44" i="35"/>
  <c r="AW44" i="35"/>
  <c r="AO44" i="35"/>
  <c r="AG44" i="35"/>
  <c r="Y44" i="35"/>
  <c r="AX44" i="35"/>
  <c r="AP44" i="35"/>
  <c r="AH44" i="35"/>
  <c r="Z44" i="35"/>
  <c r="BB58" i="35"/>
  <c r="AT58" i="35"/>
  <c r="AL58" i="35"/>
  <c r="BC58" i="35"/>
  <c r="AU58" i="35"/>
  <c r="AM58" i="35"/>
  <c r="BD58" i="35"/>
  <c r="AV58" i="35"/>
  <c r="AN58" i="35"/>
  <c r="AW58" i="35"/>
  <c r="AO58" i="35"/>
  <c r="AX58" i="35"/>
  <c r="AP58" i="35"/>
  <c r="AH58" i="35"/>
  <c r="AY58" i="35"/>
  <c r="AQ58" i="35"/>
  <c r="AI58" i="35"/>
  <c r="AZ58" i="35"/>
  <c r="AR58" i="35"/>
  <c r="AJ58" i="35"/>
  <c r="BA58" i="35"/>
  <c r="AS58" i="35"/>
  <c r="AK58" i="35"/>
  <c r="BD43" i="35"/>
  <c r="AV43" i="35"/>
  <c r="AN43" i="35"/>
  <c r="AF43" i="35"/>
  <c r="X43" i="35"/>
  <c r="AW43" i="35"/>
  <c r="AO43" i="35"/>
  <c r="AG43" i="35"/>
  <c r="Y43" i="35"/>
  <c r="AX43" i="35"/>
  <c r="AP43" i="35"/>
  <c r="AH43" i="35"/>
  <c r="Z43" i="35"/>
  <c r="AY43" i="35"/>
  <c r="AQ43" i="35"/>
  <c r="AI43" i="35"/>
  <c r="AA43" i="35"/>
  <c r="S43" i="35"/>
  <c r="AZ43" i="35"/>
  <c r="AR43" i="35"/>
  <c r="AJ43" i="35"/>
  <c r="AB43" i="35"/>
  <c r="T43" i="35"/>
  <c r="BA43" i="35"/>
  <c r="AS43" i="35"/>
  <c r="AK43" i="35"/>
  <c r="AC43" i="35"/>
  <c r="U43" i="35"/>
  <c r="BB43" i="35"/>
  <c r="AT43" i="35"/>
  <c r="AL43" i="35"/>
  <c r="AD43" i="35"/>
  <c r="V43" i="35"/>
  <c r="BC43" i="35"/>
  <c r="AU43" i="35"/>
  <c r="AM43" i="35"/>
  <c r="AE43" i="35"/>
  <c r="W43" i="35"/>
  <c r="E62" i="35"/>
  <c r="AU30" i="35"/>
  <c r="AM30" i="35"/>
  <c r="AE30" i="35"/>
  <c r="W30" i="35"/>
  <c r="O30" i="35"/>
  <c r="G30" i="35"/>
  <c r="AV30" i="35"/>
  <c r="AN30" i="35"/>
  <c r="AF30" i="35"/>
  <c r="X30" i="35"/>
  <c r="P30" i="35"/>
  <c r="H30" i="35"/>
  <c r="AW30" i="35"/>
  <c r="AO30" i="35"/>
  <c r="AG30" i="35"/>
  <c r="Y30" i="35"/>
  <c r="Q30" i="35"/>
  <c r="I30" i="35"/>
  <c r="AX30" i="35"/>
  <c r="AP30" i="35"/>
  <c r="AH30" i="35"/>
  <c r="Z30" i="35"/>
  <c r="R30" i="35"/>
  <c r="J30" i="35"/>
  <c r="AQ30" i="35"/>
  <c r="AI30" i="35"/>
  <c r="AA30" i="35"/>
  <c r="S30" i="35"/>
  <c r="K30" i="35"/>
  <c r="AR30" i="35"/>
  <c r="AJ30" i="35"/>
  <c r="AB30" i="35"/>
  <c r="T30" i="35"/>
  <c r="L30" i="35"/>
  <c r="AS30" i="35"/>
  <c r="AK30" i="35"/>
  <c r="AC30" i="35"/>
  <c r="U30" i="35"/>
  <c r="M30" i="35"/>
  <c r="AT30" i="35"/>
  <c r="AL30" i="35"/>
  <c r="AD30" i="35"/>
  <c r="V30" i="35"/>
  <c r="N30" i="35"/>
  <c r="F30" i="35"/>
  <c r="F60" i="35" s="1"/>
  <c r="AG29" i="35"/>
  <c r="R29" i="35"/>
  <c r="AU32" i="35"/>
  <c r="AM32" i="35"/>
  <c r="AE32" i="35"/>
  <c r="W32" i="35"/>
  <c r="O32" i="35"/>
  <c r="AV32" i="35"/>
  <c r="AN32" i="35"/>
  <c r="AF32" i="35"/>
  <c r="X32" i="35"/>
  <c r="P32" i="35"/>
  <c r="H32" i="35"/>
  <c r="AW32" i="35"/>
  <c r="AO32" i="35"/>
  <c r="AG32" i="35"/>
  <c r="Y32" i="35"/>
  <c r="Q32" i="35"/>
  <c r="I32" i="35"/>
  <c r="AX32" i="35"/>
  <c r="AP32" i="35"/>
  <c r="AH32" i="35"/>
  <c r="Z32" i="35"/>
  <c r="R32" i="35"/>
  <c r="J32" i="35"/>
  <c r="AY32" i="35"/>
  <c r="AQ32" i="35"/>
  <c r="AI32" i="35"/>
  <c r="AA32" i="35"/>
  <c r="S32" i="35"/>
  <c r="K32" i="35"/>
  <c r="AZ32" i="35"/>
  <c r="AR32" i="35"/>
  <c r="AJ32" i="35"/>
  <c r="AB32" i="35"/>
  <c r="T32" i="35"/>
  <c r="L32" i="35"/>
  <c r="AS32" i="35"/>
  <c r="AK32" i="35"/>
  <c r="AC32" i="35"/>
  <c r="U32" i="35"/>
  <c r="M32" i="35"/>
  <c r="AT32" i="35"/>
  <c r="AL32" i="35"/>
  <c r="AD32" i="35"/>
  <c r="V32" i="35"/>
  <c r="N32" i="35"/>
  <c r="BC45" i="35"/>
  <c r="AU45" i="35"/>
  <c r="AM45" i="35"/>
  <c r="AE45" i="35"/>
  <c r="W45" i="35"/>
  <c r="BD45" i="35"/>
  <c r="AV45" i="35"/>
  <c r="AN45" i="35"/>
  <c r="AF45" i="35"/>
  <c r="X45" i="35"/>
  <c r="AW45" i="35"/>
  <c r="AO45" i="35"/>
  <c r="AG45" i="35"/>
  <c r="Y45" i="35"/>
  <c r="AX45" i="35"/>
  <c r="AP45" i="35"/>
  <c r="AH45" i="35"/>
  <c r="Z45" i="35"/>
  <c r="AY45" i="35"/>
  <c r="AQ45" i="35"/>
  <c r="AI45" i="35"/>
  <c r="AA45" i="35"/>
  <c r="AZ45" i="35"/>
  <c r="AR45" i="35"/>
  <c r="AJ45" i="35"/>
  <c r="AB45" i="35"/>
  <c r="BA45" i="35"/>
  <c r="AS45" i="35"/>
  <c r="AK45" i="35"/>
  <c r="AC45" i="35"/>
  <c r="U45" i="35"/>
  <c r="BB45" i="35"/>
  <c r="AT45" i="35"/>
  <c r="AL45" i="35"/>
  <c r="AD45" i="35"/>
  <c r="V45" i="35"/>
  <c r="AX47" i="35"/>
  <c r="AP47" i="35"/>
  <c r="AH47" i="35"/>
  <c r="Z47" i="35"/>
  <c r="AY47" i="35"/>
  <c r="AQ47" i="35"/>
  <c r="AI47" i="35"/>
  <c r="AA47" i="35"/>
  <c r="AZ47" i="35"/>
  <c r="AR47" i="35"/>
  <c r="AJ47" i="35"/>
  <c r="AB47" i="35"/>
  <c r="BA47" i="35"/>
  <c r="AS47" i="35"/>
  <c r="AK47" i="35"/>
  <c r="AC47" i="35"/>
  <c r="BB47" i="35"/>
  <c r="AT47" i="35"/>
  <c r="AL47" i="35"/>
  <c r="AD47" i="35"/>
  <c r="BC47" i="35"/>
  <c r="AU47" i="35"/>
  <c r="AM47" i="35"/>
  <c r="AE47" i="35"/>
  <c r="W47" i="35"/>
  <c r="BD47" i="35"/>
  <c r="AV47" i="35"/>
  <c r="AN47" i="35"/>
  <c r="AF47" i="35"/>
  <c r="X47" i="35"/>
  <c r="AW47" i="35"/>
  <c r="AO47" i="35"/>
  <c r="AG47" i="35"/>
  <c r="Y47" i="35"/>
  <c r="AU34" i="35"/>
  <c r="AM34" i="35"/>
  <c r="AE34" i="35"/>
  <c r="W34" i="35"/>
  <c r="O34" i="35"/>
  <c r="AV34" i="35"/>
  <c r="AN34" i="35"/>
  <c r="AF34" i="35"/>
  <c r="X34" i="35"/>
  <c r="P34" i="35"/>
  <c r="AW34" i="35"/>
  <c r="AO34" i="35"/>
  <c r="AG34" i="35"/>
  <c r="Y34" i="35"/>
  <c r="Q34" i="35"/>
  <c r="AX34" i="35"/>
  <c r="AP34" i="35"/>
  <c r="AH34" i="35"/>
  <c r="Z34" i="35"/>
  <c r="R34" i="35"/>
  <c r="J34" i="35"/>
  <c r="AY34" i="35"/>
  <c r="AQ34" i="35"/>
  <c r="AI34" i="35"/>
  <c r="AA34" i="35"/>
  <c r="S34" i="35"/>
  <c r="K34" i="35"/>
  <c r="AZ34" i="35"/>
  <c r="AR34" i="35"/>
  <c r="AJ34" i="35"/>
  <c r="AB34" i="35"/>
  <c r="T34" i="35"/>
  <c r="L34" i="35"/>
  <c r="BA34" i="35"/>
  <c r="AS34" i="35"/>
  <c r="AK34" i="35"/>
  <c r="AC34" i="35"/>
  <c r="U34" i="35"/>
  <c r="M34" i="35"/>
  <c r="BB34" i="35"/>
  <c r="AT34" i="35"/>
  <c r="AL34" i="35"/>
  <c r="AD34" i="35"/>
  <c r="V34" i="35"/>
  <c r="N34" i="35"/>
  <c r="AZ51" i="35"/>
  <c r="AR51" i="35"/>
  <c r="AJ51" i="35"/>
  <c r="AB51" i="35"/>
  <c r="BA51" i="35"/>
  <c r="AS51" i="35"/>
  <c r="AK51" i="35"/>
  <c r="AC51" i="35"/>
  <c r="BB51" i="35"/>
  <c r="AT51" i="35"/>
  <c r="AL51" i="35"/>
  <c r="AD51" i="35"/>
  <c r="BC51" i="35"/>
  <c r="AU51" i="35"/>
  <c r="AM51" i="35"/>
  <c r="AE51" i="35"/>
  <c r="BD51" i="35"/>
  <c r="AV51" i="35"/>
  <c r="AN51" i="35"/>
  <c r="AF51" i="35"/>
  <c r="AW51" i="35"/>
  <c r="AO51" i="35"/>
  <c r="AG51" i="35"/>
  <c r="AX51" i="35"/>
  <c r="AP51" i="35"/>
  <c r="AH51" i="35"/>
  <c r="AY51" i="35"/>
  <c r="AQ51" i="35"/>
  <c r="AI51" i="35"/>
  <c r="AA51" i="35"/>
  <c r="BC52" i="35"/>
  <c r="AU52" i="35"/>
  <c r="AM52" i="35"/>
  <c r="AE52" i="35"/>
  <c r="BD52" i="35"/>
  <c r="AV52" i="35"/>
  <c r="AN52" i="35"/>
  <c r="AF52" i="35"/>
  <c r="AW52" i="35"/>
  <c r="AO52" i="35"/>
  <c r="AG52" i="35"/>
  <c r="AX52" i="35"/>
  <c r="AP52" i="35"/>
  <c r="AH52" i="35"/>
  <c r="AY52" i="35"/>
  <c r="AQ52" i="35"/>
  <c r="AI52" i="35"/>
  <c r="AZ52" i="35"/>
  <c r="AR52" i="35"/>
  <c r="AJ52" i="35"/>
  <c r="AB52" i="35"/>
  <c r="BA52" i="35"/>
  <c r="AS52" i="35"/>
  <c r="AK52" i="35"/>
  <c r="AC52" i="35"/>
  <c r="BB52" i="35"/>
  <c r="AT52" i="35"/>
  <c r="AL52" i="35"/>
  <c r="AD52" i="35"/>
  <c r="BD38" i="35"/>
  <c r="AV38" i="35"/>
  <c r="AN38" i="35"/>
  <c r="AF38" i="35"/>
  <c r="X38" i="35"/>
  <c r="P38" i="35"/>
  <c r="AW38" i="35"/>
  <c r="AO38" i="35"/>
  <c r="AG38" i="35"/>
  <c r="Y38" i="35"/>
  <c r="Q38" i="35"/>
  <c r="AX38" i="35"/>
  <c r="AP38" i="35"/>
  <c r="AH38" i="35"/>
  <c r="Z38" i="35"/>
  <c r="R38" i="35"/>
  <c r="AY38" i="35"/>
  <c r="AQ38" i="35"/>
  <c r="AI38" i="35"/>
  <c r="AA38" i="35"/>
  <c r="S38" i="35"/>
  <c r="AZ38" i="35"/>
  <c r="AR38" i="35"/>
  <c r="AJ38" i="35"/>
  <c r="AB38" i="35"/>
  <c r="T38" i="35"/>
  <c r="BA38" i="35"/>
  <c r="AS38" i="35"/>
  <c r="AK38" i="35"/>
  <c r="AC38" i="35"/>
  <c r="U38" i="35"/>
  <c r="BB38" i="35"/>
  <c r="AT38" i="35"/>
  <c r="AL38" i="35"/>
  <c r="AD38" i="35"/>
  <c r="V38" i="35"/>
  <c r="N38" i="35"/>
  <c r="BC38" i="35"/>
  <c r="AU38" i="35"/>
  <c r="AM38" i="35"/>
  <c r="AE38" i="35"/>
  <c r="W38" i="35"/>
  <c r="O38" i="35"/>
  <c r="AU29" i="35"/>
  <c r="O29" i="35"/>
  <c r="AB29" i="35"/>
  <c r="AD29" i="35"/>
  <c r="AO29" i="35"/>
  <c r="I29" i="35"/>
  <c r="Z29" i="35"/>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AQ30" i="10"/>
  <c r="AU30" i="10"/>
  <c r="AY30" i="10"/>
  <c r="AR30" i="10"/>
  <c r="AV30" i="10"/>
  <c r="AZ30" i="10"/>
  <c r="BD30" i="10"/>
  <c r="D35" i="20"/>
  <c r="D36" i="20" s="1"/>
  <c r="D37" i="20" s="1"/>
  <c r="D38" i="20" s="1"/>
  <c r="D39" i="20" s="1"/>
  <c r="D40" i="20" s="1"/>
  <c r="AO30" i="10"/>
  <c r="AS30" i="10"/>
  <c r="AW30" i="10"/>
  <c r="AP30" i="10"/>
  <c r="AT30" i="10"/>
  <c r="AX30" i="10"/>
  <c r="BB30"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G60" i="35" l="1"/>
  <c r="AR56" i="35"/>
  <c r="AI56" i="35"/>
  <c r="AY56" i="35"/>
  <c r="AP56" i="35"/>
  <c r="AG56" i="35"/>
  <c r="AW56" i="35"/>
  <c r="AN56" i="35"/>
  <c r="BD56" i="35"/>
  <c r="AU56" i="35"/>
  <c r="AL56" i="35"/>
  <c r="BB56" i="35"/>
  <c r="AS56" i="35"/>
  <c r="AO54" i="35"/>
  <c r="AT54" i="35"/>
  <c r="AI54" i="35"/>
  <c r="AW54" i="35"/>
  <c r="AW60" i="35" s="1"/>
  <c r="AC29" i="35"/>
  <c r="AL54" i="35"/>
  <c r="BB54" i="35"/>
  <c r="AQ54" i="35"/>
  <c r="AQ60" i="35" s="1"/>
  <c r="AF54" i="35"/>
  <c r="V60" i="35"/>
  <c r="P60" i="35"/>
  <c r="AE54" i="35"/>
  <c r="AK54" i="35"/>
  <c r="AK60" i="35" s="1"/>
  <c r="AY54" i="35"/>
  <c r="AY60" i="35" s="1"/>
  <c r="AN54" i="35"/>
  <c r="AN60" i="35" s="1"/>
  <c r="AZ54" i="35"/>
  <c r="AZ60" i="35" s="1"/>
  <c r="AM54" i="35"/>
  <c r="AS54" i="35"/>
  <c r="AH54" i="35"/>
  <c r="AH60" i="35" s="1"/>
  <c r="AV54" i="35"/>
  <c r="AV60" i="35" s="1"/>
  <c r="BA60" i="34"/>
  <c r="AU54" i="35"/>
  <c r="AU60" i="35" s="1"/>
  <c r="BA54" i="35"/>
  <c r="BA60" i="35" s="1"/>
  <c r="AP54" i="35"/>
  <c r="BD54" i="35"/>
  <c r="BD60" i="35" s="1"/>
  <c r="BC54" i="35"/>
  <c r="BC60" i="35" s="1"/>
  <c r="AJ54" i="35"/>
  <c r="AX60" i="35"/>
  <c r="R60" i="35"/>
  <c r="AC60" i="35"/>
  <c r="K60" i="35"/>
  <c r="O60" i="35"/>
  <c r="U60" i="35"/>
  <c r="AR60" i="35"/>
  <c r="Z60" i="35"/>
  <c r="AO60" i="35"/>
  <c r="M60" i="35"/>
  <c r="AJ60" i="35"/>
  <c r="AG60" i="35"/>
  <c r="E63" i="35"/>
  <c r="E64" i="35" s="1"/>
  <c r="F61" i="35"/>
  <c r="AT60" i="35"/>
  <c r="AB60" i="35"/>
  <c r="J60" i="35"/>
  <c r="Y60" i="35"/>
  <c r="BB60" i="35"/>
  <c r="AL60" i="35"/>
  <c r="T60" i="35"/>
  <c r="Q60" i="35"/>
  <c r="AF60" i="35"/>
  <c r="AS60" i="35"/>
  <c r="AD60" i="35"/>
  <c r="L60" i="35"/>
  <c r="AI60" i="35"/>
  <c r="I60" i="35"/>
  <c r="X60" i="35"/>
  <c r="AM60" i="35"/>
  <c r="AA60" i="35"/>
  <c r="AE60" i="35"/>
  <c r="N60" i="35"/>
  <c r="S60" i="35"/>
  <c r="AP60" i="35"/>
  <c r="H60" i="35"/>
  <c r="W60" i="35"/>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E87" i="35" l="1"/>
  <c r="E66" i="35" s="1"/>
  <c r="E76" i="35" s="1"/>
  <c r="E77" i="35" s="1"/>
  <c r="E80" i="35" s="1"/>
  <c r="E81" i="35" s="1"/>
  <c r="E87" i="34"/>
  <c r="E66" i="34" s="1"/>
  <c r="E76" i="34" s="1"/>
  <c r="E77" i="34" s="1"/>
  <c r="E80" i="34" s="1"/>
  <c r="E81" i="34" s="1"/>
  <c r="F62" i="35"/>
  <c r="G61" i="35" s="1"/>
  <c r="F62" i="34"/>
  <c r="G61" i="34" s="1"/>
  <c r="D42" i="20"/>
  <c r="I12" i="20"/>
  <c r="E30" i="10"/>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87" i="34" l="1"/>
  <c r="F66" i="34" s="1"/>
  <c r="F76" i="34" s="1"/>
  <c r="F87" i="35"/>
  <c r="F66" i="35" s="1"/>
  <c r="F76" i="35" s="1"/>
  <c r="F63" i="34"/>
  <c r="F64" i="34" s="1"/>
  <c r="F77" i="34" s="1"/>
  <c r="F80" i="34" s="1"/>
  <c r="F81" i="34" s="1"/>
  <c r="F63" i="35"/>
  <c r="F64" i="35" s="1"/>
  <c r="G62" i="35"/>
  <c r="H61" i="35" s="1"/>
  <c r="G62" i="34"/>
  <c r="H61" i="34" s="1"/>
  <c r="D43" i="20"/>
  <c r="J12" i="20"/>
  <c r="F30" i="10"/>
  <c r="BC14" i="10"/>
  <c r="AY14" i="10"/>
  <c r="AW14" i="10"/>
  <c r="AU14" i="10"/>
  <c r="AS14" i="10"/>
  <c r="AQ14" i="10"/>
  <c r="AO14" i="10"/>
  <c r="AM14" i="10"/>
  <c r="E14" i="10"/>
  <c r="BA14" i="10"/>
  <c r="BD14" i="10"/>
  <c r="BB14" i="10"/>
  <c r="AZ14" i="10"/>
  <c r="AX14" i="10"/>
  <c r="AV14" i="10"/>
  <c r="AT14" i="10"/>
  <c r="AR14" i="10"/>
  <c r="AP14" i="10"/>
  <c r="AN14" i="10"/>
  <c r="F14" i="10"/>
  <c r="F77" i="35" l="1"/>
  <c r="F80" i="35" s="1"/>
  <c r="F81" i="35" s="1"/>
  <c r="G63" i="35"/>
  <c r="G64" i="35" s="1"/>
  <c r="G87" i="35"/>
  <c r="G66" i="35" s="1"/>
  <c r="G76" i="35" s="1"/>
  <c r="G87" i="34"/>
  <c r="G66" i="34" s="1"/>
  <c r="G76" i="34" s="1"/>
  <c r="H62" i="35"/>
  <c r="I61" i="35" s="1"/>
  <c r="G63" i="34"/>
  <c r="G64" i="34" s="1"/>
  <c r="H62" i="34"/>
  <c r="I61" i="34" s="1"/>
  <c r="D44" i="20"/>
  <c r="K12" i="20"/>
  <c r="G30" i="10"/>
  <c r="G14" i="10"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G77" i="34" l="1"/>
  <c r="G80" i="34" s="1"/>
  <c r="G81" i="34" s="1"/>
  <c r="G77" i="35"/>
  <c r="G80" i="35" s="1"/>
  <c r="G81" i="35" s="1"/>
  <c r="H87" i="35"/>
  <c r="H66" i="35" s="1"/>
  <c r="H76" i="35" s="1"/>
  <c r="H87" i="34"/>
  <c r="H66" i="34" s="1"/>
  <c r="H76" i="34" s="1"/>
  <c r="H63" i="34"/>
  <c r="H64" i="34" s="1"/>
  <c r="H63" i="35"/>
  <c r="H64" i="35" s="1"/>
  <c r="I62" i="35"/>
  <c r="J61" i="35" s="1"/>
  <c r="I62" i="34"/>
  <c r="J61" i="34" s="1"/>
  <c r="D45" i="20"/>
  <c r="L12" i="20"/>
  <c r="H30" i="10"/>
  <c r="H14" i="10" s="1"/>
  <c r="H24" i="10" s="1"/>
  <c r="F24" i="10"/>
  <c r="G24" i="10"/>
  <c r="AM24" i="10"/>
  <c r="AN24" i="10"/>
  <c r="AO24" i="10"/>
  <c r="AP24" i="10"/>
  <c r="AQ24" i="10"/>
  <c r="AR24" i="10"/>
  <c r="AS24" i="10"/>
  <c r="AT24" i="10"/>
  <c r="AU24" i="10"/>
  <c r="AV24" i="10"/>
  <c r="AW24" i="10"/>
  <c r="AX24" i="10"/>
  <c r="AY24" i="10"/>
  <c r="AZ24" i="10"/>
  <c r="BA24" i="10"/>
  <c r="BB24" i="10"/>
  <c r="BC24" i="10"/>
  <c r="BD24" i="10"/>
  <c r="E24" i="10"/>
  <c r="H77" i="34" l="1"/>
  <c r="H80" i="34" s="1"/>
  <c r="H81" i="34" s="1"/>
  <c r="I63" i="35"/>
  <c r="I64" i="35" s="1"/>
  <c r="I63" i="34"/>
  <c r="I64" i="34" s="1"/>
  <c r="I87" i="35"/>
  <c r="I66" i="35" s="1"/>
  <c r="I76" i="35" s="1"/>
  <c r="I87" i="34"/>
  <c r="I66" i="34" s="1"/>
  <c r="I76" i="34" s="1"/>
  <c r="H77" i="35"/>
  <c r="H80" i="35" s="1"/>
  <c r="H81" i="35" s="1"/>
  <c r="J62" i="35"/>
  <c r="K61" i="35" s="1"/>
  <c r="J62" i="34"/>
  <c r="K61" i="34" s="1"/>
  <c r="D46" i="20"/>
  <c r="M12" i="20"/>
  <c r="I30" i="10"/>
  <c r="I14" i="10" s="1"/>
  <c r="I24" i="10" s="1"/>
  <c r="I77" i="35" l="1"/>
  <c r="I80" i="35" s="1"/>
  <c r="I81" i="35" s="1"/>
  <c r="I77" i="34"/>
  <c r="I80" i="34" s="1"/>
  <c r="I81" i="34" s="1"/>
  <c r="J63" i="34"/>
  <c r="J64" i="34" s="1"/>
  <c r="J87" i="34"/>
  <c r="J66" i="34" s="1"/>
  <c r="J76" i="34" s="1"/>
  <c r="J87" i="35"/>
  <c r="J66" i="35" s="1"/>
  <c r="J76" i="35" s="1"/>
  <c r="J63" i="35"/>
  <c r="J64" i="35" s="1"/>
  <c r="K62" i="35"/>
  <c r="L61" i="35" s="1"/>
  <c r="K62" i="34"/>
  <c r="L61" i="34" s="1"/>
  <c r="D47" i="20"/>
  <c r="N12" i="20"/>
  <c r="J30" i="10"/>
  <c r="J14" i="10" s="1"/>
  <c r="J24" i="10" s="1"/>
  <c r="J77" i="34" l="1"/>
  <c r="J80" i="34" s="1"/>
  <c r="J81" i="34" s="1"/>
  <c r="J77" i="35"/>
  <c r="J80" i="35" s="1"/>
  <c r="J81" i="35" s="1"/>
  <c r="K63" i="34"/>
  <c r="K64" i="34" s="1"/>
  <c r="K87" i="35"/>
  <c r="K66" i="35" s="1"/>
  <c r="K76" i="35" s="1"/>
  <c r="K87" i="34"/>
  <c r="K66" i="34" s="1"/>
  <c r="K76" i="34" s="1"/>
  <c r="K63" i="35"/>
  <c r="K64" i="35" s="1"/>
  <c r="L62" i="35"/>
  <c r="M61" i="35" s="1"/>
  <c r="L62" i="34"/>
  <c r="M61" i="34" s="1"/>
  <c r="K30" i="10"/>
  <c r="K14" i="10" s="1"/>
  <c r="K24" i="10" s="1"/>
  <c r="D48" i="20"/>
  <c r="O12" i="20"/>
  <c r="K77" i="35" l="1"/>
  <c r="K80" i="35" s="1"/>
  <c r="K81" i="35" s="1"/>
  <c r="L63" i="34"/>
  <c r="L64" i="34" s="1"/>
  <c r="L87" i="34"/>
  <c r="L66" i="34" s="1"/>
  <c r="L76" i="34" s="1"/>
  <c r="L87" i="35"/>
  <c r="L66" i="35" s="1"/>
  <c r="L76" i="35" s="1"/>
  <c r="L63" i="35"/>
  <c r="L64" i="35" s="1"/>
  <c r="K77" i="34"/>
  <c r="K80" i="34" s="1"/>
  <c r="K81" i="34" s="1"/>
  <c r="M62" i="35"/>
  <c r="N61" i="35" s="1"/>
  <c r="M62" i="34"/>
  <c r="N61" i="34" s="1"/>
  <c r="D49" i="20"/>
  <c r="P12" i="20"/>
  <c r="L30" i="10"/>
  <c r="L14" i="10" s="1"/>
  <c r="L24" i="10" s="1"/>
  <c r="L77" i="35" l="1"/>
  <c r="L80" i="35" s="1"/>
  <c r="L81" i="35" s="1"/>
  <c r="M63" i="35"/>
  <c r="M64" i="35" s="1"/>
  <c r="M87" i="34"/>
  <c r="M66" i="34" s="1"/>
  <c r="M76" i="34" s="1"/>
  <c r="M87" i="35"/>
  <c r="M66" i="35" s="1"/>
  <c r="M76" i="35" s="1"/>
  <c r="L77" i="34"/>
  <c r="L80" i="34" s="1"/>
  <c r="L81" i="34" s="1"/>
  <c r="N62" i="35"/>
  <c r="O61" i="35" s="1"/>
  <c r="M63" i="34"/>
  <c r="M64" i="34" s="1"/>
  <c r="M77" i="34" s="1"/>
  <c r="M80" i="34" s="1"/>
  <c r="N62" i="34"/>
  <c r="O61" i="34" s="1"/>
  <c r="D50" i="20"/>
  <c r="Q12" i="20"/>
  <c r="M30" i="10"/>
  <c r="M14" i="10" s="1"/>
  <c r="M24" i="10" s="1"/>
  <c r="M81" i="34" l="1"/>
  <c r="N63" i="34"/>
  <c r="N64" i="34" s="1"/>
  <c r="N87" i="35"/>
  <c r="N66" i="35" s="1"/>
  <c r="N76" i="35" s="1"/>
  <c r="N87" i="34"/>
  <c r="N66" i="34" s="1"/>
  <c r="N76" i="34" s="1"/>
  <c r="M77" i="35"/>
  <c r="M80" i="35" s="1"/>
  <c r="M81" i="35" s="1"/>
  <c r="N63" i="35"/>
  <c r="N64" i="35" s="1"/>
  <c r="N77" i="35" s="1"/>
  <c r="N80" i="35" s="1"/>
  <c r="O62" i="35"/>
  <c r="P61" i="35" s="1"/>
  <c r="O62" i="34"/>
  <c r="P61" i="34" s="1"/>
  <c r="R12" i="20"/>
  <c r="D51" i="20"/>
  <c r="N30" i="10"/>
  <c r="N14" i="10" s="1"/>
  <c r="N24" i="10" s="1"/>
  <c r="N81" i="35" l="1"/>
  <c r="O63" i="35"/>
  <c r="O64" i="35" s="1"/>
  <c r="O87" i="35"/>
  <c r="O66" i="35" s="1"/>
  <c r="O76" i="35" s="1"/>
  <c r="O87" i="34"/>
  <c r="O66" i="34" s="1"/>
  <c r="O76" i="34" s="1"/>
  <c r="N77" i="34"/>
  <c r="N80" i="34" s="1"/>
  <c r="N81" i="34" s="1"/>
  <c r="P62" i="35"/>
  <c r="Q61" i="35" s="1"/>
  <c r="O63" i="34"/>
  <c r="O64" i="34" s="1"/>
  <c r="O77" i="34" s="1"/>
  <c r="O80" i="34" s="1"/>
  <c r="P62" i="34"/>
  <c r="Q61" i="34" s="1"/>
  <c r="O30" i="10"/>
  <c r="O14" i="10" s="1"/>
  <c r="O24" i="10" s="1"/>
  <c r="D52" i="20"/>
  <c r="S12" i="20"/>
  <c r="O77" i="35" l="1"/>
  <c r="O80" i="35" s="1"/>
  <c r="O81" i="35" s="1"/>
  <c r="O81" i="34"/>
  <c r="P87" i="35"/>
  <c r="P66" i="35" s="1"/>
  <c r="P76" i="35" s="1"/>
  <c r="P87" i="34"/>
  <c r="P66" i="34" s="1"/>
  <c r="P76" i="34" s="1"/>
  <c r="P63" i="35"/>
  <c r="P64" i="35" s="1"/>
  <c r="Q62" i="35"/>
  <c r="R61" i="35" s="1"/>
  <c r="P63" i="34"/>
  <c r="P64" i="34" s="1"/>
  <c r="P77" i="34" s="1"/>
  <c r="P80" i="34" s="1"/>
  <c r="Q62" i="34"/>
  <c r="R61" i="34" s="1"/>
  <c r="P30" i="10"/>
  <c r="P14" i="10" s="1"/>
  <c r="P24" i="10" s="1"/>
  <c r="D53" i="20"/>
  <c r="T12" i="20"/>
  <c r="Q63" i="34" l="1"/>
  <c r="Q64" i="34" s="1"/>
  <c r="P77" i="35"/>
  <c r="P80" i="35" s="1"/>
  <c r="P81" i="35" s="1"/>
  <c r="Q87" i="35"/>
  <c r="Q66" i="35" s="1"/>
  <c r="Q76" i="35" s="1"/>
  <c r="Q87" i="34"/>
  <c r="Q66" i="34" s="1"/>
  <c r="Q76" i="34" s="1"/>
  <c r="P81" i="34"/>
  <c r="Q63" i="35"/>
  <c r="Q64" i="35" s="1"/>
  <c r="R62" i="35"/>
  <c r="S61" i="35" s="1"/>
  <c r="R62" i="34"/>
  <c r="S61" i="34" s="1"/>
  <c r="Q30" i="10"/>
  <c r="Q14" i="10" s="1"/>
  <c r="Q24" i="10" s="1"/>
  <c r="D54" i="20"/>
  <c r="U12" i="20"/>
  <c r="Q77" i="35" l="1"/>
  <c r="Q80" i="35" s="1"/>
  <c r="Q81" i="35" s="1"/>
  <c r="Q77" i="34"/>
  <c r="Q80" i="34" s="1"/>
  <c r="Q81" i="34" s="1"/>
  <c r="R63" i="34"/>
  <c r="R64" i="34" s="1"/>
  <c r="R87" i="35"/>
  <c r="R66" i="35" s="1"/>
  <c r="R76" i="35" s="1"/>
  <c r="R87" i="34"/>
  <c r="R66" i="34" s="1"/>
  <c r="R76" i="34" s="1"/>
  <c r="R63" i="35"/>
  <c r="R64" i="35" s="1"/>
  <c r="S62" i="35"/>
  <c r="T61" i="35" s="1"/>
  <c r="S62" i="34"/>
  <c r="T61" i="34" s="1"/>
  <c r="R30" i="10"/>
  <c r="R14" i="10" s="1"/>
  <c r="R24" i="10" s="1"/>
  <c r="D55" i="20"/>
  <c r="V12" i="20"/>
  <c r="S87" i="35" l="1"/>
  <c r="S66" i="35" s="1"/>
  <c r="S76" i="35" s="1"/>
  <c r="S87" i="34"/>
  <c r="S66" i="34" s="1"/>
  <c r="S76" i="34" s="1"/>
  <c r="S63" i="35"/>
  <c r="S64" i="35" s="1"/>
  <c r="S77" i="35" s="1"/>
  <c r="S80" i="35" s="1"/>
  <c r="R77" i="35"/>
  <c r="R80" i="35" s="1"/>
  <c r="R81" i="35" s="1"/>
  <c r="R77" i="34"/>
  <c r="R80" i="34" s="1"/>
  <c r="R81" i="34" s="1"/>
  <c r="T62" i="35"/>
  <c r="U61" i="35" s="1"/>
  <c r="S63" i="34"/>
  <c r="S64" i="34" s="1"/>
  <c r="T62" i="34"/>
  <c r="U61" i="34" s="1"/>
  <c r="S30" i="10"/>
  <c r="S14" i="10" s="1"/>
  <c r="S24" i="10" s="1"/>
  <c r="D56" i="20"/>
  <c r="W12" i="20"/>
  <c r="S81" i="35" l="1"/>
  <c r="T63" i="34"/>
  <c r="T64" i="34" s="1"/>
  <c r="T87" i="34"/>
  <c r="T66" i="34" s="1"/>
  <c r="T76" i="34" s="1"/>
  <c r="T87" i="35"/>
  <c r="T66" i="35" s="1"/>
  <c r="T76" i="35" s="1"/>
  <c r="S77" i="34"/>
  <c r="S80" i="34" s="1"/>
  <c r="S81" i="34" s="1"/>
  <c r="T63" i="35"/>
  <c r="T64" i="35" s="1"/>
  <c r="U62" i="35"/>
  <c r="V61" i="35" s="1"/>
  <c r="U62" i="34"/>
  <c r="V61" i="34" s="1"/>
  <c r="T30" i="10"/>
  <c r="T14" i="10" s="1"/>
  <c r="T24" i="10" s="1"/>
  <c r="D57" i="20"/>
  <c r="X12" i="20"/>
  <c r="T77" i="35" l="1"/>
  <c r="T80" i="35" s="1"/>
  <c r="T81" i="35" s="1"/>
  <c r="T77" i="34"/>
  <c r="T80" i="34" s="1"/>
  <c r="T81" i="34" s="1"/>
  <c r="U87" i="35"/>
  <c r="U66" i="35" s="1"/>
  <c r="U76" i="35" s="1"/>
  <c r="U87" i="34"/>
  <c r="U66" i="34" s="1"/>
  <c r="U76" i="34" s="1"/>
  <c r="U63" i="34"/>
  <c r="U64" i="34" s="1"/>
  <c r="U77" i="34" s="1"/>
  <c r="U80" i="34" s="1"/>
  <c r="U63" i="35"/>
  <c r="U64" i="35" s="1"/>
  <c r="V62" i="35"/>
  <c r="W61" i="35" s="1"/>
  <c r="V62" i="34"/>
  <c r="W61" i="34" s="1"/>
  <c r="U30" i="10"/>
  <c r="U14" i="10" s="1"/>
  <c r="U24" i="10" s="1"/>
  <c r="D58" i="20"/>
  <c r="Y12" i="20"/>
  <c r="U81" i="34" l="1"/>
  <c r="V63" i="34"/>
  <c r="V64" i="34" s="1"/>
  <c r="V87" i="34"/>
  <c r="V66" i="34" s="1"/>
  <c r="V76" i="34" s="1"/>
  <c r="V87" i="35"/>
  <c r="V66" i="35" s="1"/>
  <c r="V76" i="35" s="1"/>
  <c r="V63" i="35"/>
  <c r="V64" i="35" s="1"/>
  <c r="V77" i="35" s="1"/>
  <c r="V80" i="35" s="1"/>
  <c r="U77" i="35"/>
  <c r="U80" i="35" s="1"/>
  <c r="U81" i="35" s="1"/>
  <c r="W62" i="35"/>
  <c r="X61" i="35" s="1"/>
  <c r="W62" i="34"/>
  <c r="X61" i="34" s="1"/>
  <c r="D59" i="20"/>
  <c r="Z12" i="20"/>
  <c r="V30" i="10"/>
  <c r="V14" i="10" s="1"/>
  <c r="V24" i="10" s="1"/>
  <c r="V77" i="34" l="1"/>
  <c r="V80" i="34" s="1"/>
  <c r="V81" i="34" s="1"/>
  <c r="V81" i="35"/>
  <c r="W63" i="34"/>
  <c r="W64" i="34" s="1"/>
  <c r="W63" i="35"/>
  <c r="W64" i="35" s="1"/>
  <c r="W87" i="35"/>
  <c r="W66" i="35" s="1"/>
  <c r="W76" i="35" s="1"/>
  <c r="W87" i="34"/>
  <c r="W66" i="34" s="1"/>
  <c r="W76" i="34" s="1"/>
  <c r="X62" i="35"/>
  <c r="Y61" i="35" s="1"/>
  <c r="X62" i="34"/>
  <c r="Y61" i="34" s="1"/>
  <c r="D60" i="20"/>
  <c r="AA12" i="20"/>
  <c r="W30" i="10"/>
  <c r="W14" i="10" s="1"/>
  <c r="W24" i="10" s="1"/>
  <c r="W77" i="35" l="1"/>
  <c r="W80" i="35" s="1"/>
  <c r="W81" i="35" s="1"/>
  <c r="X87" i="35"/>
  <c r="X66" i="35" s="1"/>
  <c r="X76" i="35" s="1"/>
  <c r="X87" i="34"/>
  <c r="X66" i="34" s="1"/>
  <c r="X76" i="34" s="1"/>
  <c r="X63" i="35"/>
  <c r="X64" i="35" s="1"/>
  <c r="W77" i="34"/>
  <c r="W80" i="34" s="1"/>
  <c r="W81" i="34" s="1"/>
  <c r="X63" i="34"/>
  <c r="X64" i="34" s="1"/>
  <c r="Y62" i="35"/>
  <c r="Z61" i="35" s="1"/>
  <c r="Y62" i="34"/>
  <c r="Z61" i="34" s="1"/>
  <c r="D61" i="20"/>
  <c r="AB12" i="20"/>
  <c r="X30" i="10"/>
  <c r="X14" i="10" s="1"/>
  <c r="X24" i="10" s="1"/>
  <c r="Y63" i="35" l="1"/>
  <c r="Y64" i="35" s="1"/>
  <c r="Y87" i="35"/>
  <c r="Y66" i="35" s="1"/>
  <c r="Y76" i="35" s="1"/>
  <c r="Y87" i="34"/>
  <c r="Y66" i="34" s="1"/>
  <c r="Y76" i="34" s="1"/>
  <c r="X77" i="34"/>
  <c r="X80" i="34" s="1"/>
  <c r="X81" i="34" s="1"/>
  <c r="X77" i="35"/>
  <c r="X80" i="35" s="1"/>
  <c r="X81" i="35" s="1"/>
  <c r="Z62" i="35"/>
  <c r="AA61" i="35" s="1"/>
  <c r="Y63" i="34"/>
  <c r="Y64" i="34" s="1"/>
  <c r="Y77" i="34" s="1"/>
  <c r="Y80" i="34" s="1"/>
  <c r="Z62" i="34"/>
  <c r="AA61" i="34" s="1"/>
  <c r="D62" i="20"/>
  <c r="AC12" i="20"/>
  <c r="Y30" i="10"/>
  <c r="Y14" i="10" s="1"/>
  <c r="Y24" i="10" s="1"/>
  <c r="Z63" i="34" l="1"/>
  <c r="Z64" i="34" s="1"/>
  <c r="Y81" i="34"/>
  <c r="Z87" i="35"/>
  <c r="Z66" i="35" s="1"/>
  <c r="Z76" i="35" s="1"/>
  <c r="Z87" i="34"/>
  <c r="Z66" i="34" s="1"/>
  <c r="Z76" i="34" s="1"/>
  <c r="Y77" i="35"/>
  <c r="Y80" i="35" s="1"/>
  <c r="Y81" i="35" s="1"/>
  <c r="Z63" i="35"/>
  <c r="Z64" i="35" s="1"/>
  <c r="Z77" i="35" s="1"/>
  <c r="Z80" i="35" s="1"/>
  <c r="AA62" i="35"/>
  <c r="AB61" i="35" s="1"/>
  <c r="AA62" i="34"/>
  <c r="AB61" i="34" s="1"/>
  <c r="D63" i="20"/>
  <c r="AD12" i="20"/>
  <c r="Z30" i="10"/>
  <c r="Z14" i="10" s="1"/>
  <c r="Z24" i="10" s="1"/>
  <c r="Z81" i="35" l="1"/>
  <c r="G35" i="29"/>
  <c r="G33" i="29"/>
  <c r="G34" i="29"/>
  <c r="G32" i="29"/>
  <c r="AA87" i="35"/>
  <c r="AA66" i="35" s="1"/>
  <c r="AA76" i="35" s="1"/>
  <c r="G31" i="29"/>
  <c r="AA87" i="34"/>
  <c r="AA66" i="34" s="1"/>
  <c r="AA76" i="34" s="1"/>
  <c r="G28" i="29"/>
  <c r="Z77" i="34"/>
  <c r="Z80" i="34" s="1"/>
  <c r="Z81" i="34" s="1"/>
  <c r="AA63" i="35"/>
  <c r="AA64" i="35" s="1"/>
  <c r="AB62" i="35"/>
  <c r="AC61" i="35" s="1"/>
  <c r="AA63" i="34"/>
  <c r="AA64" i="34" s="1"/>
  <c r="AB62" i="34"/>
  <c r="AC61" i="34" s="1"/>
  <c r="D64" i="20"/>
  <c r="AE12" i="20"/>
  <c r="AA30" i="10"/>
  <c r="AA14" i="10" s="1"/>
  <c r="AA24" i="10" s="1"/>
  <c r="AB63" i="34" l="1"/>
  <c r="AB64" i="34" s="1"/>
  <c r="AA77" i="34"/>
  <c r="AA80" i="34" s="1"/>
  <c r="AA81" i="34" s="1"/>
  <c r="C4" i="34" s="1"/>
  <c r="G29" i="29" s="1"/>
  <c r="AB87" i="35"/>
  <c r="AB66" i="35" s="1"/>
  <c r="AB76" i="35" s="1"/>
  <c r="AB87" i="34"/>
  <c r="AB66" i="34" s="1"/>
  <c r="AB76" i="34" s="1"/>
  <c r="AB63" i="35"/>
  <c r="AB64" i="35" s="1"/>
  <c r="AB77" i="35" s="1"/>
  <c r="AB80" i="35" s="1"/>
  <c r="AA77" i="35"/>
  <c r="AA80" i="35" s="1"/>
  <c r="AA81" i="35" s="1"/>
  <c r="C4" i="35" s="1"/>
  <c r="G30" i="29" s="1"/>
  <c r="AC62" i="35"/>
  <c r="AD61" i="35" s="1"/>
  <c r="AC62" i="34"/>
  <c r="AD61" i="34" s="1"/>
  <c r="D65" i="20"/>
  <c r="AF12" i="20"/>
  <c r="AB30" i="10"/>
  <c r="AB14" i="10" s="1"/>
  <c r="AB24" i="10" s="1"/>
  <c r="M29" i="29" l="1"/>
  <c r="AB77" i="34"/>
  <c r="AB80" i="34" s="1"/>
  <c r="AC63" i="34"/>
  <c r="AC64" i="34" s="1"/>
  <c r="AB81" i="34"/>
  <c r="AC87" i="34"/>
  <c r="AC66" i="34" s="1"/>
  <c r="AC76" i="34" s="1"/>
  <c r="AC77" i="34" s="1"/>
  <c r="AC80" i="34" s="1"/>
  <c r="AC87" i="35"/>
  <c r="AC66" i="35" s="1"/>
  <c r="AC76" i="35" s="1"/>
  <c r="AC63" i="35"/>
  <c r="AC64" i="35" s="1"/>
  <c r="AB81" i="35"/>
  <c r="AD62" i="35"/>
  <c r="AE61" i="35" s="1"/>
  <c r="AD62" i="34"/>
  <c r="AE61" i="34" s="1"/>
  <c r="D66" i="20"/>
  <c r="AG12" i="20"/>
  <c r="AC30" i="10"/>
  <c r="AC14" i="10" s="1"/>
  <c r="AC24" i="10" s="1"/>
  <c r="AC81" i="34" l="1"/>
  <c r="AD63" i="34"/>
  <c r="AD64" i="34" s="1"/>
  <c r="AD87" i="35"/>
  <c r="AD66" i="35" s="1"/>
  <c r="AD76" i="35" s="1"/>
  <c r="AD87" i="34"/>
  <c r="AD66" i="34" s="1"/>
  <c r="AD76" i="34" s="1"/>
  <c r="AC77" i="35"/>
  <c r="AC80" i="35" s="1"/>
  <c r="AC81" i="35" s="1"/>
  <c r="AD63" i="35"/>
  <c r="AD64" i="35" s="1"/>
  <c r="AD77" i="35" s="1"/>
  <c r="AD80" i="35" s="1"/>
  <c r="AE62" i="35"/>
  <c r="AF61" i="35" s="1"/>
  <c r="AE62" i="34"/>
  <c r="AF61" i="34" s="1"/>
  <c r="D67" i="20"/>
  <c r="AH12" i="20"/>
  <c r="AD30" i="10"/>
  <c r="AD14" i="10" s="1"/>
  <c r="AD24" i="10" s="1"/>
  <c r="AD81" i="35" l="1"/>
  <c r="AE87" i="35"/>
  <c r="AE66" i="35" s="1"/>
  <c r="AE76" i="35" s="1"/>
  <c r="AE87" i="34"/>
  <c r="AE66" i="34" s="1"/>
  <c r="AE76" i="34" s="1"/>
  <c r="AD77" i="34"/>
  <c r="AD80" i="34" s="1"/>
  <c r="AD81" i="34" s="1"/>
  <c r="AE63" i="35"/>
  <c r="AE64" i="35" s="1"/>
  <c r="AF62" i="35"/>
  <c r="AG61" i="35" s="1"/>
  <c r="AE63" i="34"/>
  <c r="AE64" i="34" s="1"/>
  <c r="AE77" i="34" s="1"/>
  <c r="AE80" i="34" s="1"/>
  <c r="AF62" i="34"/>
  <c r="AG61" i="34" s="1"/>
  <c r="D68" i="20"/>
  <c r="AI12" i="20"/>
  <c r="AE30" i="10"/>
  <c r="AE14" i="10" s="1"/>
  <c r="AE24" i="10" s="1"/>
  <c r="AF63" i="34" l="1"/>
  <c r="AF64" i="34" s="1"/>
  <c r="AE81" i="34"/>
  <c r="AF63" i="35"/>
  <c r="AF64" i="35" s="1"/>
  <c r="AF87" i="34"/>
  <c r="AF66" i="34" s="1"/>
  <c r="AF76" i="34" s="1"/>
  <c r="AF87" i="35"/>
  <c r="AF66" i="35" s="1"/>
  <c r="AF76" i="35" s="1"/>
  <c r="AE77" i="35"/>
  <c r="AE80" i="35" s="1"/>
  <c r="AE81" i="35" s="1"/>
  <c r="AG62" i="35"/>
  <c r="AH61" i="35" s="1"/>
  <c r="AG62" i="34"/>
  <c r="AH61" i="34" s="1"/>
  <c r="D69" i="20"/>
  <c r="AJ12" i="20"/>
  <c r="AF30" i="10"/>
  <c r="AF14" i="10" s="1"/>
  <c r="AF24" i="10" s="1"/>
  <c r="AG63" i="34" l="1"/>
  <c r="AG64" i="34" s="1"/>
  <c r="AF77" i="34"/>
  <c r="AF80" i="34" s="1"/>
  <c r="AF81" i="34" s="1"/>
  <c r="AG87" i="35"/>
  <c r="AG66" i="35" s="1"/>
  <c r="AG76" i="35" s="1"/>
  <c r="AG87" i="34"/>
  <c r="AG66" i="34" s="1"/>
  <c r="AG76" i="34" s="1"/>
  <c r="AF77" i="35"/>
  <c r="AF80" i="35" s="1"/>
  <c r="AF81" i="35" s="1"/>
  <c r="AG63" i="35"/>
  <c r="AG64" i="35" s="1"/>
  <c r="AG77" i="35" s="1"/>
  <c r="AG80" i="35" s="1"/>
  <c r="AH62" i="35"/>
  <c r="AI61" i="35" s="1"/>
  <c r="AH62" i="34"/>
  <c r="AI61" i="34" s="1"/>
  <c r="D70" i="20"/>
  <c r="AK12" i="20"/>
  <c r="AG30" i="10"/>
  <c r="AG14" i="10" s="1"/>
  <c r="AG24" i="10" s="1"/>
  <c r="AG81" i="35" l="1"/>
  <c r="AH63" i="34"/>
  <c r="AH64" i="34" s="1"/>
  <c r="AH87" i="35"/>
  <c r="AH66" i="35" s="1"/>
  <c r="AH76" i="35" s="1"/>
  <c r="AH87" i="34"/>
  <c r="AH66" i="34" s="1"/>
  <c r="AH76" i="34" s="1"/>
  <c r="AH63" i="35"/>
  <c r="AH64" i="35" s="1"/>
  <c r="AH77" i="35" s="1"/>
  <c r="AH80" i="35" s="1"/>
  <c r="AH81" i="35" s="1"/>
  <c r="AG77" i="34"/>
  <c r="AG80" i="34" s="1"/>
  <c r="AG81" i="34" s="1"/>
  <c r="AI62" i="35"/>
  <c r="AJ61" i="35" s="1"/>
  <c r="AI62" i="34"/>
  <c r="AJ61" i="34" s="1"/>
  <c r="D71" i="20"/>
  <c r="AL12" i="20"/>
  <c r="AH30" i="10"/>
  <c r="AH14" i="10" s="1"/>
  <c r="AH24" i="10" s="1"/>
  <c r="AI63" i="34" l="1"/>
  <c r="AI64" i="34" s="1"/>
  <c r="AI63" i="35"/>
  <c r="AI64" i="35" s="1"/>
  <c r="H35" i="29"/>
  <c r="H34" i="29"/>
  <c r="H33" i="29"/>
  <c r="H32" i="29"/>
  <c r="H31" i="29"/>
  <c r="AI87" i="35"/>
  <c r="AI66" i="35" s="1"/>
  <c r="AI76" i="35" s="1"/>
  <c r="H28" i="29"/>
  <c r="AI87" i="34"/>
  <c r="AI66" i="34" s="1"/>
  <c r="AI76" i="34" s="1"/>
  <c r="AH77" i="34"/>
  <c r="AH80" i="34" s="1"/>
  <c r="AH81" i="34" s="1"/>
  <c r="AJ62" i="35"/>
  <c r="AK61" i="35" s="1"/>
  <c r="AJ62" i="34"/>
  <c r="AK61" i="34" s="1"/>
  <c r="D72" i="20"/>
  <c r="AM12" i="20"/>
  <c r="AI30" i="10"/>
  <c r="AI14" i="10" s="1"/>
  <c r="AI24" i="10" s="1"/>
  <c r="AI77" i="35" l="1"/>
  <c r="AI80" i="35" s="1"/>
  <c r="AI81" i="35" s="1"/>
  <c r="C5" i="35" s="1"/>
  <c r="H30" i="29" s="1"/>
  <c r="AJ63" i="35"/>
  <c r="AJ64" i="35" s="1"/>
  <c r="AJ63" i="34"/>
  <c r="AJ64" i="34" s="1"/>
  <c r="AJ87" i="34"/>
  <c r="AJ66" i="34" s="1"/>
  <c r="AJ76" i="34" s="1"/>
  <c r="AJ87" i="35"/>
  <c r="AJ66" i="35" s="1"/>
  <c r="AJ76" i="35" s="1"/>
  <c r="AI77" i="34"/>
  <c r="AI80" i="34" s="1"/>
  <c r="AI81" i="34" s="1"/>
  <c r="C5" i="34" s="1"/>
  <c r="H29" i="29" s="1"/>
  <c r="AK62" i="35"/>
  <c r="AL61" i="35" s="1"/>
  <c r="AK62" i="34"/>
  <c r="AL61" i="34" s="1"/>
  <c r="D73" i="20"/>
  <c r="AN12" i="20"/>
  <c r="AJ30" i="10"/>
  <c r="AJ14" i="10" s="1"/>
  <c r="AJ24" i="10" s="1"/>
  <c r="AJ77" i="35" l="1"/>
  <c r="AJ80" i="35" s="1"/>
  <c r="AJ81" i="35" s="1"/>
  <c r="AK63" i="35"/>
  <c r="AK64" i="35" s="1"/>
  <c r="AJ77" i="34"/>
  <c r="AJ80" i="34" s="1"/>
  <c r="AJ81" i="34" s="1"/>
  <c r="AK87" i="34"/>
  <c r="AK66" i="34" s="1"/>
  <c r="AK76" i="34" s="1"/>
  <c r="AK87" i="35"/>
  <c r="AK66" i="35" s="1"/>
  <c r="AK76" i="35" s="1"/>
  <c r="AK63" i="34"/>
  <c r="AK64" i="34" s="1"/>
  <c r="AL62" i="35"/>
  <c r="AM61" i="35" s="1"/>
  <c r="AL62" i="34"/>
  <c r="AM61" i="34" s="1"/>
  <c r="D75" i="20"/>
  <c r="AO12" i="20"/>
  <c r="AK30" i="10"/>
  <c r="AK14" i="10" s="1"/>
  <c r="AK24" i="10" s="1"/>
  <c r="AK77" i="35" l="1"/>
  <c r="AK80" i="35" s="1"/>
  <c r="AK81" i="35" s="1"/>
  <c r="AK77" i="34"/>
  <c r="AK80" i="34" s="1"/>
  <c r="AK81" i="34" s="1"/>
  <c r="AL87" i="35"/>
  <c r="AL66" i="35" s="1"/>
  <c r="AL76" i="35" s="1"/>
  <c r="AL87" i="34"/>
  <c r="AL66" i="34" s="1"/>
  <c r="AL76" i="34" s="1"/>
  <c r="AL63" i="35"/>
  <c r="AL64" i="35" s="1"/>
  <c r="AL77" i="35" s="1"/>
  <c r="AL80" i="35" s="1"/>
  <c r="AM62" i="35"/>
  <c r="AN61" i="35" s="1"/>
  <c r="AL63" i="34"/>
  <c r="AL64" i="34" s="1"/>
  <c r="AM62" i="34"/>
  <c r="AN61" i="34" s="1"/>
  <c r="AL30" i="10"/>
  <c r="AL14" i="10" s="1"/>
  <c r="AL24" i="10" s="1"/>
  <c r="AL81" i="35" l="1"/>
  <c r="AM63" i="34"/>
  <c r="AM64" i="34" s="1"/>
  <c r="AM77" i="34" s="1"/>
  <c r="AM80" i="34" s="1"/>
  <c r="AL77" i="34"/>
  <c r="AL80" i="34" s="1"/>
  <c r="AL81" i="34" s="1"/>
  <c r="AM63" i="35"/>
  <c r="AM64" i="35" s="1"/>
  <c r="AM77" i="35" s="1"/>
  <c r="AM80" i="35" s="1"/>
  <c r="AN62" i="35"/>
  <c r="AO61" i="35" s="1"/>
  <c r="AN62" i="34"/>
  <c r="AO61" i="34" s="1"/>
  <c r="AM81" i="35" l="1"/>
  <c r="AM81" i="34"/>
  <c r="AN63" i="35"/>
  <c r="AN64" i="35" s="1"/>
  <c r="AN77" i="35" s="1"/>
  <c r="AN80" i="35" s="1"/>
  <c r="I33" i="29"/>
  <c r="AO62" i="35"/>
  <c r="AP61" i="35" s="1"/>
  <c r="AN63" i="34"/>
  <c r="AN64" i="34" s="1"/>
  <c r="AN77" i="34" s="1"/>
  <c r="AN80" i="34" s="1"/>
  <c r="AO62" i="34"/>
  <c r="AP61" i="34" s="1"/>
  <c r="AN81" i="35" l="1"/>
  <c r="AN81" i="34"/>
  <c r="I31" i="29"/>
  <c r="AO63" i="35"/>
  <c r="AO64" i="35" s="1"/>
  <c r="AO77" i="35" s="1"/>
  <c r="AO80" i="35" s="1"/>
  <c r="I34" i="29"/>
  <c r="AP62" i="35"/>
  <c r="AQ61" i="35" s="1"/>
  <c r="AO63" i="34"/>
  <c r="AO64" i="34" s="1"/>
  <c r="AO77" i="34" s="1"/>
  <c r="AO80" i="34" s="1"/>
  <c r="AP62" i="34"/>
  <c r="AQ61" i="34" s="1"/>
  <c r="I28" i="29"/>
  <c r="AO81" i="35" l="1"/>
  <c r="AO81" i="34"/>
  <c r="AP63" i="35"/>
  <c r="AP64" i="35" s="1"/>
  <c r="AP77" i="35" s="1"/>
  <c r="AP80" i="35" s="1"/>
  <c r="I35" i="29"/>
  <c r="I32" i="29"/>
  <c r="AQ62" i="35"/>
  <c r="AR61" i="35" s="1"/>
  <c r="AP63" i="34"/>
  <c r="AP64" i="34" s="1"/>
  <c r="AP77" i="34" s="1"/>
  <c r="AP80" i="34" s="1"/>
  <c r="AQ62" i="34"/>
  <c r="AR61" i="34" s="1"/>
  <c r="AP81" i="35" l="1"/>
  <c r="AP81" i="34"/>
  <c r="AQ63" i="35"/>
  <c r="AQ64" i="35" s="1"/>
  <c r="AQ77" i="35" s="1"/>
  <c r="AQ80" i="35" s="1"/>
  <c r="AQ81" i="35" s="1"/>
  <c r="C6" i="35" s="1"/>
  <c r="I30" i="29" s="1"/>
  <c r="AR62" i="35"/>
  <c r="AS61" i="35" s="1"/>
  <c r="AQ63" i="34"/>
  <c r="AQ64" i="34" s="1"/>
  <c r="AQ77" i="34" s="1"/>
  <c r="AQ80" i="34" s="1"/>
  <c r="AQ81" i="34" s="1"/>
  <c r="C6" i="34" s="1"/>
  <c r="I29" i="29" s="1"/>
  <c r="AR62" i="34"/>
  <c r="AS61" i="34" s="1"/>
  <c r="AR63" i="35" l="1"/>
  <c r="AR64" i="35" s="1"/>
  <c r="AR77" i="35" s="1"/>
  <c r="AR80" i="35" s="1"/>
  <c r="AR81" i="35" s="1"/>
  <c r="AS62" i="35"/>
  <c r="AT61" i="35" s="1"/>
  <c r="AR63" i="34"/>
  <c r="AR64" i="34" s="1"/>
  <c r="AR77" i="34" s="1"/>
  <c r="AR80" i="34" s="1"/>
  <c r="AR81" i="34" s="1"/>
  <c r="AS62" i="34"/>
  <c r="AT61" i="34" s="1"/>
  <c r="AS63" i="35" l="1"/>
  <c r="AS64" i="35" s="1"/>
  <c r="AS77" i="35" s="1"/>
  <c r="AS80" i="35" s="1"/>
  <c r="AS81" i="35" s="1"/>
  <c r="AT62" i="35"/>
  <c r="AU61" i="35" s="1"/>
  <c r="AS63" i="34"/>
  <c r="AS64" i="34" s="1"/>
  <c r="AS77" i="34" s="1"/>
  <c r="AS80" i="34" s="1"/>
  <c r="AS81" i="34" s="1"/>
  <c r="AT62" i="34"/>
  <c r="AU61" i="34" s="1"/>
  <c r="AT63" i="34" l="1"/>
  <c r="AT64" i="34" s="1"/>
  <c r="AT77" i="34" s="1"/>
  <c r="AT80" i="34" s="1"/>
  <c r="AT81" i="34" s="1"/>
  <c r="AT63" i="35"/>
  <c r="AT64" i="35" s="1"/>
  <c r="AT77" i="35" s="1"/>
  <c r="AT80" i="35" s="1"/>
  <c r="AT81" i="35" s="1"/>
  <c r="AU62" i="35"/>
  <c r="AV61" i="35" s="1"/>
  <c r="AU62" i="34"/>
  <c r="AV61" i="34" s="1"/>
  <c r="AU63" i="35" l="1"/>
  <c r="AU64" i="35" s="1"/>
  <c r="AU77" i="35" s="1"/>
  <c r="AU80" i="35" s="1"/>
  <c r="AU81" i="35" s="1"/>
  <c r="AV62" i="35"/>
  <c r="AW61" i="35" s="1"/>
  <c r="AU63" i="34"/>
  <c r="AU64" i="34" s="1"/>
  <c r="AU77" i="34" s="1"/>
  <c r="AU80" i="34" s="1"/>
  <c r="AU81" i="34" s="1"/>
  <c r="AV62" i="34"/>
  <c r="AW61" i="34" s="1"/>
  <c r="AV63" i="35" l="1"/>
  <c r="AV64" i="35" s="1"/>
  <c r="AV77" i="35" s="1"/>
  <c r="AV80" i="35" s="1"/>
  <c r="AV81" i="35" s="1"/>
  <c r="AW62" i="35"/>
  <c r="AX61" i="35" s="1"/>
  <c r="AV63" i="34"/>
  <c r="AV64" i="34" s="1"/>
  <c r="AV77" i="34" s="1"/>
  <c r="AV80" i="34" s="1"/>
  <c r="AV81" i="34" s="1"/>
  <c r="AW62" i="34"/>
  <c r="AX61" i="34" s="1"/>
  <c r="AW63" i="35" l="1"/>
  <c r="AW64" i="35" s="1"/>
  <c r="AW77" i="35" s="1"/>
  <c r="AW80" i="35" s="1"/>
  <c r="AW81" i="35" s="1"/>
  <c r="AX62" i="35"/>
  <c r="AY61" i="35" s="1"/>
  <c r="AW63" i="34"/>
  <c r="AW64" i="34" s="1"/>
  <c r="AW77" i="34" s="1"/>
  <c r="AW80" i="34" s="1"/>
  <c r="AW81" i="34" s="1"/>
  <c r="AX62" i="34"/>
  <c r="AY61" i="34" s="1"/>
  <c r="AX63" i="35" l="1"/>
  <c r="AX64" i="35" s="1"/>
  <c r="AX77" i="35" s="1"/>
  <c r="AX80" i="35" s="1"/>
  <c r="AX81" i="35" s="1"/>
  <c r="AX63" i="34"/>
  <c r="AX64" i="34" s="1"/>
  <c r="AX77" i="34" s="1"/>
  <c r="AX80" i="34" s="1"/>
  <c r="AX81" i="34" s="1"/>
  <c r="AY62" i="35"/>
  <c r="AZ61" i="35" s="1"/>
  <c r="AY62" i="34"/>
  <c r="AZ61" i="34" s="1"/>
  <c r="AY63" i="34" l="1"/>
  <c r="AY64" i="34" s="1"/>
  <c r="AY77" i="34" s="1"/>
  <c r="AY80" i="34" s="1"/>
  <c r="AY81" i="34" s="1"/>
  <c r="AY63" i="35"/>
  <c r="AY64" i="35" s="1"/>
  <c r="AY77" i="35" s="1"/>
  <c r="AY80" i="35" s="1"/>
  <c r="AY81" i="35" s="1"/>
  <c r="AZ62" i="35"/>
  <c r="BA61" i="35" s="1"/>
  <c r="AZ62" i="34"/>
  <c r="BA61" i="34" s="1"/>
  <c r="AZ63" i="35" l="1"/>
  <c r="AZ64" i="35" s="1"/>
  <c r="AZ77" i="35" s="1"/>
  <c r="AZ80" i="35" s="1"/>
  <c r="AZ81" i="35" s="1"/>
  <c r="C7" i="35" s="1"/>
  <c r="BA62" i="35"/>
  <c r="BB61" i="35" s="1"/>
  <c r="AZ63" i="34"/>
  <c r="AZ64" i="34" s="1"/>
  <c r="AZ77" i="34" s="1"/>
  <c r="AZ80" i="34" s="1"/>
  <c r="AZ81" i="34" s="1"/>
  <c r="BA62" i="34"/>
  <c r="BB61" i="34" s="1"/>
  <c r="J33" i="29" l="1"/>
  <c r="J34" i="29"/>
  <c r="BA63" i="35"/>
  <c r="BA64" i="35" s="1"/>
  <c r="BA77" i="35" s="1"/>
  <c r="BA80" i="35" s="1"/>
  <c r="BA81" i="35" s="1"/>
  <c r="BB62" i="35"/>
  <c r="BC61" i="35" s="1"/>
  <c r="BB62" i="34"/>
  <c r="BC61" i="34" s="1"/>
  <c r="BA63" i="34"/>
  <c r="BA64" i="34" s="1"/>
  <c r="BA77" i="34" s="1"/>
  <c r="BA80" i="34" s="1"/>
  <c r="BA81" i="34" s="1"/>
  <c r="BB63" i="35" l="1"/>
  <c r="BB64" i="35" s="1"/>
  <c r="BB77" i="35" s="1"/>
  <c r="BB80" i="35" s="1"/>
  <c r="BB81" i="35" s="1"/>
  <c r="J31" i="29"/>
  <c r="J28" i="29"/>
  <c r="BB63" i="34"/>
  <c r="BB64" i="34" s="1"/>
  <c r="BB77" i="34" s="1"/>
  <c r="BB80" i="34" s="1"/>
  <c r="BB81" i="34" s="1"/>
  <c r="J35" i="29"/>
  <c r="BC62" i="35"/>
  <c r="BD61" i="35" s="1"/>
  <c r="BC62" i="34"/>
  <c r="BD61" i="34" s="1"/>
  <c r="BC63" i="35" l="1"/>
  <c r="BC64" i="35" s="1"/>
  <c r="BC77" i="35" s="1"/>
  <c r="BC80" i="35" s="1"/>
  <c r="BC81" i="35" s="1"/>
  <c r="J32" i="29"/>
  <c r="BD62" i="35"/>
  <c r="BD63" i="35" s="1"/>
  <c r="BD64" i="35" s="1"/>
  <c r="BD77" i="35" s="1"/>
  <c r="BD80" i="35" s="1"/>
  <c r="BC63" i="34"/>
  <c r="BC64" i="34" s="1"/>
  <c r="BC77" i="34" s="1"/>
  <c r="BC80" i="34" s="1"/>
  <c r="BC81" i="34" s="1"/>
  <c r="BD62" i="34"/>
  <c r="BD63" i="34" s="1"/>
  <c r="BD64" i="34" s="1"/>
  <c r="BD77" i="34" s="1"/>
  <c r="BD80" i="34" s="1"/>
  <c r="BD81" i="35" l="1"/>
  <c r="J30" i="29" s="1"/>
  <c r="BD81" i="34"/>
  <c r="C7" i="34" s="1"/>
  <c r="J29" i="29" s="1"/>
</calcChain>
</file>

<file path=xl/comments1.xml><?xml version="1.0" encoding="utf-8"?>
<comments xmlns="http://schemas.openxmlformats.org/spreadsheetml/2006/main">
  <authors>
    <author>Williams, Rhys (Future Networks)</author>
  </authors>
  <commentList>
    <comment ref="C19" authorId="0">
      <text>
        <r>
          <rPr>
            <b/>
            <sz val="9"/>
            <color indexed="81"/>
            <rFont val="Tahoma"/>
            <family val="2"/>
          </rPr>
          <t>Williams, Rhys (Future Networks):</t>
        </r>
        <r>
          <rPr>
            <sz val="9"/>
            <color indexed="81"/>
            <rFont val="Tahoma"/>
            <family val="2"/>
          </rPr>
          <t xml:space="preserve">
9MVA of generation released due to single generator ANM</t>
        </r>
      </text>
    </comment>
    <comment ref="F19" authorId="0">
      <text>
        <r>
          <rPr>
            <b/>
            <sz val="9"/>
            <color indexed="81"/>
            <rFont val="Tahoma"/>
            <family val="2"/>
          </rPr>
          <t>Williams, Rhys (Future Networks):</t>
        </r>
        <r>
          <rPr>
            <sz val="9"/>
            <color indexed="81"/>
            <rFont val="Tahoma"/>
            <family val="2"/>
          </rPr>
          <t xml:space="preserve">
9 MVA of generation released due to full ANM scheme being implemented</t>
        </r>
      </text>
    </comment>
    <comment ref="M19" authorId="0">
      <text>
        <r>
          <rPr>
            <b/>
            <sz val="9"/>
            <color indexed="81"/>
            <rFont val="Tahoma"/>
            <family val="2"/>
          </rPr>
          <t>Williams, Rhys (Future Networks):</t>
        </r>
        <r>
          <rPr>
            <sz val="9"/>
            <color indexed="81"/>
            <rFont val="Tahoma"/>
            <family val="2"/>
          </rPr>
          <t xml:space="preserve">
9MVA of generation released as a result of traditional reinforcement occurring</t>
        </r>
      </text>
    </comment>
    <comment ref="C20" authorId="0">
      <text>
        <r>
          <rPr>
            <b/>
            <sz val="9"/>
            <color indexed="81"/>
            <rFont val="Tahoma"/>
            <family val="2"/>
          </rPr>
          <t>Williams, Rhys (Future Networks):</t>
        </r>
        <r>
          <rPr>
            <sz val="9"/>
            <color indexed="81"/>
            <rFont val="Tahoma"/>
            <family val="2"/>
          </rPr>
          <t xml:space="preserve">
ANM generator outout after being in operation for part of ther year</t>
        </r>
      </text>
    </comment>
    <comment ref="D20" authorId="0">
      <text>
        <r>
          <rPr>
            <b/>
            <sz val="9"/>
            <color indexed="81"/>
            <rFont val="Tahoma"/>
            <family val="2"/>
          </rPr>
          <t>Williams, Rhys (Future Networks):</t>
        </r>
        <r>
          <rPr>
            <sz val="9"/>
            <color indexed="81"/>
            <rFont val="Tahoma"/>
            <family val="2"/>
          </rPr>
          <t xml:space="preserve">
ANM generator output after being in operation for 1 full year</t>
        </r>
      </text>
    </comment>
    <comment ref="C23" authorId="0">
      <text>
        <r>
          <rPr>
            <b/>
            <sz val="9"/>
            <color indexed="81"/>
            <rFont val="Tahoma"/>
            <family val="2"/>
          </rPr>
          <t>Williams, Rhys (Future Networks):</t>
        </r>
        <r>
          <rPr>
            <sz val="9"/>
            <color indexed="81"/>
            <rFont val="Tahoma"/>
            <family val="2"/>
          </rPr>
          <t xml:space="preserve">
Actual ANM costs</t>
        </r>
      </text>
    </comment>
    <comment ref="D23" authorId="0">
      <text>
        <r>
          <rPr>
            <b/>
            <sz val="9"/>
            <color indexed="81"/>
            <rFont val="Tahoma"/>
            <family val="2"/>
          </rPr>
          <t>Williams, Rhys (Future Networks):</t>
        </r>
        <r>
          <rPr>
            <sz val="9"/>
            <color indexed="81"/>
            <rFont val="Tahoma"/>
            <family val="2"/>
          </rPr>
          <t xml:space="preserve">
Actual ANM costs</t>
        </r>
      </text>
    </comment>
    <comment ref="F23" authorId="0">
      <text>
        <r>
          <rPr>
            <b/>
            <sz val="9"/>
            <color indexed="81"/>
            <rFont val="Tahoma"/>
            <family val="2"/>
          </rPr>
          <t>Williams, Rhys (Future Networks):</t>
        </r>
        <r>
          <rPr>
            <sz val="9"/>
            <color indexed="81"/>
            <rFont val="Tahoma"/>
            <family val="2"/>
          </rPr>
          <t xml:space="preserve">
Full ANM scheme implemented.  Cost assumed to be equal to Isle of Wight implementation costs</t>
        </r>
      </text>
    </comment>
    <comment ref="G23" authorId="0">
      <text>
        <r>
          <rPr>
            <b/>
            <sz val="9"/>
            <color indexed="81"/>
            <rFont val="Tahoma"/>
            <family val="2"/>
          </rPr>
          <t>Williams, Rhys (Future Networks):</t>
        </r>
        <r>
          <rPr>
            <sz val="9"/>
            <color indexed="81"/>
            <rFont val="Tahoma"/>
            <family val="2"/>
          </rPr>
          <t xml:space="preserve">
An additional £5000 cost is incurred as a result of adding one more ANM generator</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<sst xmlns="http://schemas.openxmlformats.org/spreadsheetml/2006/main" count="868" uniqueCount="376">
  <si>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</si>
  <si>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</si>
  <si>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</si>
  <si>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</si>
  <si>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</si>
  <si>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</si>
  <si>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</si>
  <si>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</si>
  <si>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</si>
  <si>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</si>
  <si>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</si>
  <si>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</si>
  <si>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</si>
  <si>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</si>
  <si>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</si>
  <si>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</si>
  <si>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</si>
  <si>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</si>
  <si>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</si>
  <si>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</si>
  <si>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</si>
  <si>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</si>
  <si>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</si>
  <si>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</si>
  <si>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</si>
  <si>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</si>
  <si>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</si>
  <si>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</si>
  <si>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</si>
  <si>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</si>
  <si>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</si>
  <si>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</si>
  <si>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</si>
  <si>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</si>
  <si>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</si>
  <si>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</si>
  <si>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</si>
  <si>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</si>
  <si>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</si>
  <si>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</si>
  <si>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</si>
  <si>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</si>
  <si>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</si>
  <si>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</si>
  <si>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</si>
  <si>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</si>
  <si>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</si>
  <si>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</si>
  <si>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</si>
  <si>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</si>
  <si>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</si>
  <si>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</si>
  <si>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</si>
  <si>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</si>
  <si>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</si>
  <si>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</si>
  <si>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</si>
  <si>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</si>
  <si>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</si>
  <si>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</si>
  <si>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</si>
  <si>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</si>
  <si>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</si>
  <si>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</si>
  <si>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</si>
  <si>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</si>
  <si>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</si>
  <si>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</si>
  <si>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</si>
  <si>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</si>
  <si>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</si>
  <si>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</si>
  <si>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</si>
  <si>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</si>
  <si>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</si>
  <si>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</si>
  <si>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</si>
  <si>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</si>
  <si>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</si>
  <si>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</si>
  <si>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</si>
  <si>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</si>
  <si>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</si>
  <si>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</si>
  <si>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</si>
  <si>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</si>
  <si>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</si>
  <si>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</si>
  <si>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</si>
  <si>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</si>
  <si>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</si>
  <si>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</si>
  <si>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</si>
  <si>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</si>
  <si>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</si>
  <si>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</si>
  <si>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</si>
  <si>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</si>
  <si>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</si>
  <si>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</si>
  <si>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</si>
  <si>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</si>
  <si>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</si>
  <si>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</si>
  <si>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</si>
  <si>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</si>
  <si>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</si>
  <si>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</si>
  <si>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</si>
  <si>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</si>
  <si>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</si>
  <si>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</si>
  <si>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</si>
  <si>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</si>
  <si>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</si>
  <si>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</si>
  <si>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</si>
  <si>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</si>
  <si>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</si>
  <si>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</si>
  <si>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</si>
  <si>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</si>
  <si>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</si>
  <si>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</si>
  <si>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</si>
  <si>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</si>
  <si>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</si>
  <si>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</si>
  <si>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</si>
  <si>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</si>
  <si>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</si>
  <si>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</si>
  <si>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</si>
  <si>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</si>
  <si>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</si>
  <si>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</si>
  <si>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</si>
  <si>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</si>
  <si>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</si>
  <si>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</si>
  <si>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</si>
  <si>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</si>
  <si>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</si>
  <si>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</si>
  <si>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</si>
  <si>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</si>
  <si>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</si>
  <si>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</si>
  <si>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</si>
  <si>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</si>
  <si>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</si>
  <si>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</si>
  <si>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</si>
  <si>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</si>
  <si>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</si>
  <si>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</si>
  <si>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</si>
  <si>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</si>
  <si>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</si>
  <si>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</si>
  <si>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</si>
  <si>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</si>
  <si>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</si>
  <si>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</si>
  <si>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</si>
  <si>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</si>
  <si>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</si>
  <si>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</si>
  <si>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</si>
  <si>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</si>
  <si>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</si>
  <si>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</si>
  <si>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</si>
  <si>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</si>
  <si>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</si>
  <si>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</si>
  <si>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</si>
  <si>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</si>
  <si>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</si>
  <si>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</si>
  <si>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</si>
  <si>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</si>
  <si>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</si>
  <si>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</si>
  <si>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</si>
  <si>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</si>
  <si>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</si>
  <si>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</si>
  <si>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</si>
  <si>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</si>
  <si>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</si>
  <si>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</si>
  <si>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</si>
  <si>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</si>
  <si>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</si>
  <si>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</si>
  <si>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</si>
  <si>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</si>
  <si>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</si>
  <si>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</si>
  <si>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</si>
  <si>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</si>
  <si>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</si>
  <si>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</si>
  <si>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</si>
  <si>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</si>
  <si>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</si>
  <si>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</si>
  <si>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</si>
  <si>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</si>
  <si>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</si>
  <si>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</si>
  <si>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</si>
  <si>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</si>
  <si>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</si>
  <si>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</si>
  <si>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</si>
  <si>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</si>
  <si>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</si>
  <si>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</si>
  <si>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</si>
  <si>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</si>
  <si>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</si>
  <si>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</si>
  <si>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</si>
  <si>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</si>
  <si>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</si>
  <si>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</si>
  <si>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</si>
  <si>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</si>
  <si>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</si>
  <si>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</si>
  <si>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</si>
  <si>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</si>
  <si>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</si>
  <si>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</si>
  <si>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</si>
  <si>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</si>
  <si>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</si>
  <si>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</si>
  <si>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</si>
  <si>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</si>
  <si>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</si>
  <si>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</si>
  <si>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</si>
  <si>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</si>
  <si>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</si>
  <si>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</si>
  <si>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</si>
  <si>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</si>
  <si>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</si>
  <si>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</si>
  <si>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</si>
  <si>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</si>
  <si>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</si>
  <si>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</si>
  <si>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</si>
  <si>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</si>
  <si>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</si>
  <si>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</si>
  <si>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</si>
  <si>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</si>
  <si>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</si>
  <si>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</si>
  <si>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</si>
  <si>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</si>
  <si>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</si>
  <si>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</si>
  <si>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</si>
  <si>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</si>
  <si>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</si>
  <si>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</si>
  <si>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</si>
  <si>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</si>
  <si>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</si>
  <si>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</si>
  <si>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</si>
  <si>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</si>
  <si>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</si>
  <si>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</si>
  <si>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</si>
  <si>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</si>
  <si>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</si>
  <si>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</si>
  <si>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</si>
  <si>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</si>
  <si>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</si>
  <si>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</si>
  <si>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</si>
  <si>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</si>
  <si>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</si>
  <si>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</si>
  <si>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</si>
  <si>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</si>
  <si>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</si>
  <si>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</si>
  <si>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</si>
  <si>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</si>
  <si>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</si>
  <si>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</si>
  <si>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</si>
  <si>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</si>
  <si>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</si>
  <si>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</si>
  <si>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</si>
  <si>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</si>
  <si>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</si>
  <si>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</si>
  <si>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</si>
  <si>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</si>
  <si>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</si>
  <si>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</si>
  <si>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</si>
  <si>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</si>
  <si>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</si>
  <si>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</si>
  <si>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</si>
  <si>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</si>
  <si>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</si>
  <si>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</si>
  <si>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</si>
  <si>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</si>
  <si>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</si>
  <si>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</si>
  <si>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</si>
  <si>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</si>
  <si>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</si>
  <si>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</si>
  <si>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</si>
  <si>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</si>
  <si>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</si>
  <si>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</si>
  <si>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</si>
  <si>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</si>
  <si>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</si>
  <si>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</si>
  <si>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</si>
  <si>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</si>
  <si>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</si>
  <si>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</si>
  <si>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</si>
  <si>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</si>
  <si>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</si>
  <si>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</si>
  <si>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</si>
  <si>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</si>
  <si>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Option 2</t>
  </si>
  <si>
    <t>Option 3</t>
  </si>
  <si>
    <t>Option 4</t>
  </si>
  <si>
    <t>Option 5</t>
  </si>
  <si>
    <t>Option 6</t>
  </si>
  <si>
    <t>Option 7</t>
  </si>
  <si>
    <t>Option 8</t>
  </si>
  <si>
    <t>Do nothing</t>
  </si>
  <si>
    <t>Constrained volume avoided</t>
  </si>
  <si>
    <t>Reinforecement of 132kv line followed by reinforcement of subsea cable</t>
  </si>
  <si>
    <t>Install Active Network Management scheme to manage the load deferring reinforcement in option 2</t>
  </si>
  <si>
    <t>MVA Connected</t>
  </si>
  <si>
    <t>MWhrs of renewable generation</t>
  </si>
  <si>
    <t>Tonnes of CO2 Avoided</t>
  </si>
  <si>
    <t>Option Baseline (Do Nothing)</t>
  </si>
  <si>
    <t>Option 2 (Traditional Reinforcement)</t>
  </si>
  <si>
    <t>Option 3 (ANM &amp; Traditional Reinforcement)</t>
  </si>
  <si>
    <t>*do nothing scenario.  No new generators can connect as network is at full capacity</t>
  </si>
  <si>
    <t>*Single generator ANM is installed in 2016 allowing 9MVA of wind generation to connect.  No more generators can connect as capacity is full.  In 2019 a full ANM scheme is implemented allowing 9MVA of additional generation to connect.  No more generators can connect until reinforcement is complete.</t>
  </si>
  <si>
    <t>*2016 &amp; 2017 MWhrs figures based on real data.  2016 is low as ANM was installed towards the end of the year.  2018-2023 data are forecasts and assume MWhrs output will equal that of 2017 when generators were active for the entire year.</t>
  </si>
  <si>
    <t>Traditional Reinforcement cost (£m)</t>
  </si>
  <si>
    <t>ANM Cost (£m)</t>
  </si>
  <si>
    <t>*Traditional reinforcement occurs in late 2015/16 regulatory year.  No new generators can conect until reinforcement is complete in 2020.  Only 9MVA of additional capacity is released as a result of reinforcement</t>
  </si>
  <si>
    <t>*Cost of reinforcement is £20m. See WI report</t>
  </si>
  <si>
    <t>*Generation is only constrained 0.09% i.e. it is available 99.91% of the time.  MWhrs of generation has taken this into account by adding on unconstrained percentage</t>
  </si>
  <si>
    <t>*Cost of traditional reinforcement assumed to be deferred by 6 years</t>
  </si>
  <si>
    <t>*Cost of ANM schemes</t>
  </si>
  <si>
    <t>ANM Released Capacity</t>
  </si>
  <si>
    <t>Traditional Reinforcement Released Capacity</t>
  </si>
  <si>
    <t>*Note: It is assumed that the subsea cables connecting Wis to mainland Scotland will have to be replaced at some point within the next 16 years.  Once replacement occurrs more MVA will be made available and so ANM will not be necessary.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</si>
</sst>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000;[Red]\(#,##0.0000\);\-"/>
    <numFmt numFmtId="176" formatCode="#,##0.0000;[Red]#,##0.0000"/>
  </numFmts>
  <fonts count="38">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b/>
      <sz val="11"/>
      <color theme="0"/>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89">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5" fontId="4" fillId="0" borderId="0" xfId="0" applyNumberFormat="1" applyFont="1" applyProtection="1"/>
    <xf numFmtId="0" fontId="35" fillId="10" borderId="1" xfId="0" applyFont="1" applyFill="1" applyBorder="1"/>
    <xf numFmtId="1" fontId="0" fillId="0" borderId="0" xfId="0" applyNumberFormat="1"/>
    <xf numFmtId="0" fontId="24" fillId="0" borderId="0" xfId="0" applyFont="1"/>
    <xf numFmtId="8" fontId="4" fillId="0" borderId="0" xfId="0" applyNumberFormat="1" applyFont="1"/>
    <xf numFmtId="176" fontId="4" fillId="0" borderId="0" xfId="0" applyNumberFormat="1" applyFont="1" applyProtection="1"/>
    <xf numFmtId="6" fontId="0" fillId="0" borderId="0" xfId="0" applyNumberFormat="1"/>
    <xf numFmtId="166" fontId="0" fillId="0" borderId="0" xfId="0" applyNumberFormat="1"/>
    <xf numFmtId="170" fontId="0" fillId="0" borderId="0" xfId="0" applyNumberFormat="1"/>
    <xf numFmtId="166" fontId="16" fillId="0" borderId="0" xfId="0" applyNumberFormat="1" applyFont="1" applyFill="1" applyBorder="1" applyAlignment="1" applyProtection="1">
      <alignment vertical="center"/>
      <protection locked="0"/>
    </xf>
    <xf numFmtId="0" fontId="0" fillId="12" borderId="0" xfId="0" applyFill="1"/>
    <xf numFmtId="0" fontId="0" fillId="11" borderId="0" xfId="0" applyFill="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0" fillId="0" borderId="3" xfId="0" applyBorder="1" applyAlignment="1">
      <alignment horizontal="center"/>
    </xf>
    <xf numFmtId="0" fontId="0" fillId="0" borderId="3" xfId="0" applyBorder="1" applyAlignment="1">
      <alignment horizontal="center" wrapText="1"/>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cols>
    <col min="1" max="1" width="2.42578125" customWidth="1"/>
    <col min="2" max="2" width="29.28515625" customWidth="1"/>
    <col min="3" max="3" width="52.28515625" customWidth="1"/>
    <col min="4" max="4" width="12" customWidth="1"/>
    <col min="5" max="5" width="138.140625" customWidth="1"/>
  </cols>
  <sheetData>
    <row r="2" spans="1:5">
      <c r="B2" s="101" t="s">
        <v>228</v>
      </c>
      <c r="C2" s="101" t="s">
        <v>236</v>
      </c>
      <c r="D2" s="101" t="s">
        <v>235</v>
      </c>
      <c r="E2" s="101" t="s">
        <v>229</v>
      </c>
    </row>
    <row r="3" spans="1:5" s="100" customFormat="1" ht="62.25" customHeight="1">
      <c r="B3" s="102" t="s">
        <v>230</v>
      </c>
      <c r="C3" s="102" t="s">
        <v>233</v>
      </c>
      <c r="D3" s="102"/>
      <c r="E3" s="103" t="s">
        <v>234</v>
      </c>
    </row>
    <row r="4" spans="1:5" s="100" customFormat="1" ht="62.25" customHeight="1">
      <c r="B4" s="102" t="s">
        <v>231</v>
      </c>
      <c r="C4" s="102" t="s">
        <v>237</v>
      </c>
      <c r="D4" s="104">
        <v>41352</v>
      </c>
      <c r="E4" s="102" t="s">
        <v>238</v>
      </c>
    </row>
    <row r="5" spans="1:5" s="100" customFormat="1" ht="84" customHeight="1">
      <c r="B5" s="102" t="s">
        <v>232</v>
      </c>
      <c r="C5" s="102" t="s">
        <v>243</v>
      </c>
      <c r="D5" s="104" t="s">
        <v>239</v>
      </c>
      <c r="E5" s="102" t="s">
        <v>240</v>
      </c>
    </row>
    <row r="6" spans="1:5" ht="111" customHeight="1">
      <c r="A6" s="130"/>
      <c r="B6" s="131" t="s">
        <v>241</v>
      </c>
      <c r="C6" s="131" t="s">
        <v>242</v>
      </c>
      <c r="D6" s="132">
        <v>41380</v>
      </c>
      <c r="E6" s="131" t="s">
        <v>314</v>
      </c>
    </row>
    <row r="7" spans="1:5" ht="21.75" customHeight="1">
      <c r="B7" s="134"/>
      <c r="C7" s="134"/>
      <c r="D7" s="135">
        <v>41393</v>
      </c>
      <c r="E7" s="134" t="s">
        <v>338</v>
      </c>
    </row>
    <row r="8" spans="1:5" ht="21.75" customHeight="1">
      <c r="D8" s="135">
        <v>41649</v>
      </c>
      <c r="E8" s="137" t="s">
        <v>339</v>
      </c>
    </row>
    <row r="9" spans="1:5" ht="21.75" customHeight="1">
      <c r="D9" s="135">
        <v>41649</v>
      </c>
      <c r="E9" s="134" t="s">
        <v>342</v>
      </c>
    </row>
    <row r="10" spans="1:5" ht="21.75" customHeight="1">
      <c r="D10" s="135">
        <v>41649</v>
      </c>
      <c r="E10" s="134" t="s">
        <v>343</v>
      </c>
    </row>
    <row r="11" spans="1:5">
      <c r="B11" s="133"/>
      <c r="C11" s="133"/>
      <c r="D11" s="133"/>
      <c r="E11" s="13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B13" sqref="B13"/>
    </sheetView>
  </sheetViews>
  <sheetFormatPr defaultRowHeight="12.75"/>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5.75">
      <c r="B1" s="99" t="s">
        <v>77</v>
      </c>
    </row>
    <row r="2" spans="2:3">
      <c r="B2" s="25"/>
    </row>
    <row r="3" spans="2:3">
      <c r="B3" s="25"/>
    </row>
    <row r="4" spans="2:3">
      <c r="B4" s="89" t="s">
        <v>14</v>
      </c>
      <c r="C4" s="89" t="s">
        <v>26</v>
      </c>
    </row>
    <row r="5" spans="2:3" ht="38.25">
      <c r="B5" s="96" t="s">
        <v>38</v>
      </c>
      <c r="C5" s="31" t="s">
        <v>95</v>
      </c>
    </row>
    <row r="6" spans="2:3">
      <c r="B6" s="96" t="s">
        <v>217</v>
      </c>
      <c r="C6" s="31" t="s">
        <v>218</v>
      </c>
    </row>
    <row r="7" spans="2:3" ht="56.25" customHeight="1">
      <c r="B7" s="97" t="s">
        <v>302</v>
      </c>
      <c r="C7" s="31" t="s">
        <v>337</v>
      </c>
    </row>
    <row r="8" spans="2:3">
      <c r="B8" s="98" t="s">
        <v>303</v>
      </c>
      <c r="C8" s="31" t="s">
        <v>304</v>
      </c>
    </row>
    <row r="9" spans="2:3" ht="25.5">
      <c r="B9" s="97" t="s">
        <v>224</v>
      </c>
      <c r="C9" s="31" t="s">
        <v>336</v>
      </c>
    </row>
    <row r="10" spans="2:3">
      <c r="B10" s="98" t="s">
        <v>215</v>
      </c>
      <c r="C10" s="31" t="s">
        <v>216</v>
      </c>
    </row>
    <row r="12" spans="2:3">
      <c r="B12" s="25" t="s">
        <v>24</v>
      </c>
    </row>
    <row r="13" spans="2:3">
      <c r="B13" s="93" t="s">
        <v>25</v>
      </c>
    </row>
    <row r="14" spans="2:3">
      <c r="B14" s="94" t="s">
        <v>217</v>
      </c>
    </row>
    <row r="15" spans="2:3">
      <c r="B15" s="88" t="s">
        <v>223</v>
      </c>
    </row>
    <row r="16" spans="2:3">
      <c r="B16" s="95" t="s">
        <v>219</v>
      </c>
    </row>
    <row r="17" spans="2:4">
      <c r="B17" s="25"/>
    </row>
    <row r="18" spans="2:4">
      <c r="B18" s="2" t="s">
        <v>64</v>
      </c>
    </row>
    <row r="19" spans="2:4" ht="19.5" customHeight="1">
      <c r="B19" s="2" t="s">
        <v>220</v>
      </c>
    </row>
    <row r="20" spans="2:4">
      <c r="B20" s="91" t="s">
        <v>225</v>
      </c>
    </row>
    <row r="21" spans="2:4">
      <c r="B21" s="91" t="s">
        <v>226</v>
      </c>
    </row>
    <row r="22" spans="2:4" ht="25.5" customHeight="1">
      <c r="B22" s="90" t="s">
        <v>97</v>
      </c>
    </row>
    <row r="23" spans="2:4" ht="10.5" customHeight="1"/>
    <row r="24" spans="2:4" ht="24.75" customHeight="1">
      <c r="B24" s="91" t="s">
        <v>221</v>
      </c>
      <c r="C24" s="91"/>
      <c r="D24" s="91"/>
    </row>
    <row r="25" spans="2:4" ht="26.25" customHeight="1">
      <c r="B25" s="91" t="s">
        <v>315</v>
      </c>
      <c r="C25" s="91"/>
      <c r="D25" s="91"/>
    </row>
    <row r="26" spans="2:4" ht="32.25" customHeight="1">
      <c r="B26" s="150" t="s">
        <v>222</v>
      </c>
      <c r="C26" s="150"/>
      <c r="D26" s="150"/>
    </row>
    <row r="28" spans="2:4">
      <c r="B28" s="2" t="s">
        <v>96</v>
      </c>
    </row>
    <row r="32" spans="2:4">
      <c r="B32" s="25"/>
    </row>
    <row r="33" spans="2:2">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
  <sheetViews>
    <sheetView showGridLines="0" tabSelected="1" zoomScale="80" zoomScaleNormal="80" workbookViewId="0">
      <pane ySplit="3" topLeftCell="A13" activePane="bottomLeft" state="frozen"/>
      <selection pane="bottomLeft" activeCell="M29" sqref="M29"/>
    </sheetView>
  </sheetViews>
  <sheetFormatPr defaultRowHeight="12.75"/>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c r="B1" s="25" t="s">
        <v>340</v>
      </c>
      <c r="Z1" s="26" t="s">
        <v>29</v>
      </c>
    </row>
    <row r="2" spans="2:26">
      <c r="B2" s="154"/>
      <c r="C2" s="155"/>
      <c r="D2" s="155"/>
      <c r="E2" s="155"/>
      <c r="F2" s="156"/>
      <c r="Z2" s="26" t="s">
        <v>79</v>
      </c>
    </row>
    <row r="3" spans="2:26" ht="24.75" customHeight="1">
      <c r="B3" s="157"/>
      <c r="C3" s="158"/>
      <c r="D3" s="158"/>
      <c r="E3" s="158"/>
      <c r="F3" s="159"/>
    </row>
    <row r="4" spans="2:26" ht="18" customHeight="1">
      <c r="B4" s="25" t="s">
        <v>78</v>
      </c>
      <c r="C4" s="27"/>
      <c r="D4" s="27"/>
      <c r="E4" s="27"/>
      <c r="F4" s="27"/>
    </row>
    <row r="5" spans="2:26" ht="24.75" customHeight="1">
      <c r="B5" s="165"/>
      <c r="C5" s="166"/>
      <c r="D5" s="166"/>
      <c r="E5" s="166"/>
      <c r="F5" s="167"/>
    </row>
    <row r="6" spans="2:26" ht="13.5" customHeight="1">
      <c r="B6" s="27"/>
      <c r="C6" s="27"/>
      <c r="D6" s="27"/>
      <c r="E6" s="27"/>
      <c r="F6" s="27"/>
    </row>
    <row r="7" spans="2:26">
      <c r="B7" s="25" t="s">
        <v>48</v>
      </c>
    </row>
    <row r="8" spans="2:26">
      <c r="B8" s="161" t="s">
        <v>341</v>
      </c>
      <c r="C8" s="162"/>
      <c r="D8" s="160" t="s">
        <v>30</v>
      </c>
      <c r="E8" s="160"/>
      <c r="F8" s="160"/>
    </row>
    <row r="9" spans="2:26" ht="22.5" customHeight="1">
      <c r="B9" s="163" t="s">
        <v>345</v>
      </c>
      <c r="C9" s="164"/>
      <c r="D9" s="153" t="s">
        <v>353</v>
      </c>
      <c r="E9" s="153"/>
      <c r="F9" s="153"/>
    </row>
    <row r="10" spans="2:26" ht="22.5" customHeight="1">
      <c r="B10" s="151" t="s">
        <v>346</v>
      </c>
      <c r="C10" s="152"/>
      <c r="D10" s="153" t="s">
        <v>355</v>
      </c>
      <c r="E10" s="153"/>
      <c r="F10" s="153"/>
    </row>
    <row r="11" spans="2:26" ht="22.5" customHeight="1">
      <c r="B11" s="151" t="s">
        <v>347</v>
      </c>
      <c r="C11" s="152"/>
      <c r="D11" s="153" t="s">
        <v>356</v>
      </c>
      <c r="E11" s="153"/>
      <c r="F11" s="153"/>
    </row>
    <row r="12" spans="2:26" ht="22.5" customHeight="1">
      <c r="B12" s="151" t="s">
        <v>348</v>
      </c>
      <c r="C12" s="152"/>
      <c r="D12" s="153"/>
      <c r="E12" s="153"/>
      <c r="F12" s="153"/>
    </row>
    <row r="13" spans="2:26" ht="22.5" customHeight="1">
      <c r="B13" s="151" t="s">
        <v>349</v>
      </c>
      <c r="C13" s="152"/>
      <c r="D13" s="153"/>
      <c r="E13" s="153"/>
      <c r="F13" s="153"/>
    </row>
    <row r="14" spans="2:26" ht="22.5" customHeight="1">
      <c r="B14" s="151" t="s">
        <v>350</v>
      </c>
      <c r="C14" s="152"/>
      <c r="D14" s="153"/>
      <c r="E14" s="153"/>
      <c r="F14" s="153"/>
    </row>
    <row r="15" spans="2:26" ht="22.5" customHeight="1">
      <c r="B15" s="151" t="s">
        <v>351</v>
      </c>
      <c r="C15" s="152"/>
      <c r="D15" s="153"/>
      <c r="E15" s="153"/>
      <c r="F15" s="153"/>
    </row>
    <row r="16" spans="2:26" ht="22.5" customHeight="1">
      <c r="B16" s="151" t="s">
        <v>352</v>
      </c>
      <c r="C16" s="152"/>
      <c r="D16" s="153"/>
      <c r="E16" s="153"/>
      <c r="F16" s="153"/>
    </row>
    <row r="17" spans="2:15" ht="22.5" customHeight="1">
      <c r="B17" s="151"/>
      <c r="C17" s="152"/>
      <c r="D17" s="153"/>
      <c r="E17" s="153"/>
      <c r="F17" s="153"/>
    </row>
    <row r="18" spans="2:15" ht="22.5" customHeight="1">
      <c r="B18" s="151"/>
      <c r="C18" s="152"/>
      <c r="D18" s="153"/>
      <c r="E18" s="153"/>
      <c r="F18" s="153"/>
    </row>
    <row r="19" spans="2:15" ht="22.5" customHeight="1">
      <c r="B19" s="151"/>
      <c r="C19" s="152"/>
      <c r="D19" s="153"/>
      <c r="E19" s="153"/>
      <c r="F19" s="153"/>
    </row>
    <row r="20" spans="2:15" ht="22.5" customHeight="1">
      <c r="B20" s="151"/>
      <c r="C20" s="152"/>
      <c r="D20" s="153"/>
      <c r="E20" s="153"/>
      <c r="F20" s="153"/>
    </row>
    <row r="21" spans="2:15" ht="22.5" customHeight="1">
      <c r="B21" s="151"/>
      <c r="C21" s="152"/>
      <c r="D21" s="153"/>
      <c r="E21" s="153"/>
      <c r="F21" s="153"/>
    </row>
    <row r="22" spans="2:15" ht="22.5" customHeight="1">
      <c r="B22" s="151"/>
      <c r="C22" s="152"/>
      <c r="D22" s="153"/>
      <c r="E22" s="153"/>
      <c r="F22" s="153"/>
    </row>
    <row r="23" spans="2:15" ht="22.5" customHeight="1">
      <c r="B23" s="151"/>
      <c r="C23" s="152"/>
      <c r="D23" s="153"/>
      <c r="E23" s="153"/>
      <c r="F23" s="153"/>
    </row>
    <row r="24" spans="2:15" ht="12.75" customHeight="1">
      <c r="B24" s="28"/>
      <c r="C24" s="28"/>
      <c r="D24" s="29"/>
      <c r="E24" s="29"/>
      <c r="F24" s="29"/>
    </row>
    <row r="25" spans="2:15">
      <c r="B25" s="25" t="s">
        <v>49</v>
      </c>
    </row>
    <row r="26" spans="2:15" ht="38.25" customHeight="1">
      <c r="B26" s="169" t="s">
        <v>47</v>
      </c>
      <c r="C26" s="171" t="s">
        <v>27</v>
      </c>
      <c r="D26" s="171" t="s">
        <v>28</v>
      </c>
      <c r="E26" s="171" t="s">
        <v>30</v>
      </c>
      <c r="F26" s="169" t="s">
        <v>344</v>
      </c>
      <c r="G26" s="168" t="s">
        <v>99</v>
      </c>
      <c r="H26" s="168"/>
      <c r="I26" s="168"/>
      <c r="J26" s="168"/>
      <c r="K26" s="168"/>
    </row>
    <row r="27" spans="2:15" ht="36" customHeight="1">
      <c r="B27" s="170"/>
      <c r="C27" s="172"/>
      <c r="D27" s="172"/>
      <c r="E27" s="172"/>
      <c r="F27" s="170"/>
      <c r="G27" s="64" t="s">
        <v>100</v>
      </c>
      <c r="H27" s="64" t="s">
        <v>101</v>
      </c>
      <c r="I27" s="64" t="s">
        <v>102</v>
      </c>
      <c r="J27" s="64" t="s">
        <v>103</v>
      </c>
      <c r="K27" s="64" t="s">
        <v>104</v>
      </c>
    </row>
    <row r="28" spans="2:15" ht="27.75" customHeight="1">
      <c r="B28" s="30">
        <v>1</v>
      </c>
      <c r="C28" s="31" t="s">
        <v>345</v>
      </c>
      <c r="D28" s="30" t="s">
        <v>79</v>
      </c>
      <c r="E28" s="31"/>
      <c r="F28" s="30"/>
      <c r="G28" s="65" t="e">
        <f>#REF!</f>
        <v>#REF!</v>
      </c>
      <c r="H28" s="65" t="e">
        <f>#REF!</f>
        <v>#REF!</v>
      </c>
      <c r="I28" s="65" t="e">
        <f>#REF!</f>
        <v>#REF!</v>
      </c>
      <c r="J28" s="65" t="e">
        <f>#REF!</f>
        <v>#REF!</v>
      </c>
      <c r="K28" s="66"/>
    </row>
    <row r="29" spans="2:15" ht="27.75" customHeight="1">
      <c r="B29" s="30">
        <v>2</v>
      </c>
      <c r="C29" s="30" t="s">
        <v>346</v>
      </c>
      <c r="D29" s="30" t="s">
        <v>79</v>
      </c>
      <c r="E29" s="31"/>
      <c r="F29" s="30"/>
      <c r="G29" s="65">
        <f>'Option 2'!$C$4</f>
        <v>-11.53359192401803</v>
      </c>
      <c r="H29" s="65">
        <f>'Option 2'!$C$5</f>
        <v>-14.123045943074692</v>
      </c>
      <c r="I29" s="65">
        <f>'Option 2'!$C$6</f>
        <v>-15.831354913800983</v>
      </c>
      <c r="J29" s="65">
        <f>'Option 2'!$C$7</f>
        <v>-17.543238857139421</v>
      </c>
      <c r="K29" s="30"/>
      <c r="M29" s="142">
        <f>G29-G30</f>
        <v>-10.762255992052305</v>
      </c>
      <c r="N29" s="142"/>
      <c r="O29" s="142"/>
    </row>
    <row r="30" spans="2:15" ht="27.75" customHeight="1">
      <c r="B30" s="30">
        <v>3</v>
      </c>
      <c r="C30" s="30" t="s">
        <v>347</v>
      </c>
      <c r="D30" s="30" t="s">
        <v>29</v>
      </c>
      <c r="E30" s="31"/>
      <c r="F30" s="30"/>
      <c r="G30" s="65">
        <f>'Option 3'!$C$4</f>
        <v>-0.77133593196572425</v>
      </c>
      <c r="H30" s="65">
        <f>'Option 3'!$C$5</f>
        <v>-3.7904964249157032</v>
      </c>
      <c r="I30" s="65">
        <f>'Option 3'!$C$6</f>
        <v>-5.8231011490018894</v>
      </c>
      <c r="J30" s="65">
        <f>'Option 3'!$C$7</f>
        <v>-7.9406129945965995</v>
      </c>
      <c r="K30" s="30"/>
      <c r="L30" s="142"/>
      <c r="M30" s="142"/>
    </row>
    <row r="31" spans="2:15" ht="27.75" customHeight="1">
      <c r="B31" s="30">
        <v>4</v>
      </c>
      <c r="C31" s="30" t="s">
        <v>348</v>
      </c>
      <c r="D31" s="30" t="s">
        <v>29</v>
      </c>
      <c r="E31" s="31"/>
      <c r="F31" s="30"/>
      <c r="G31" s="65" t="e">
        <f>#REF!</f>
        <v>#REF!</v>
      </c>
      <c r="H31" s="65" t="e">
        <f>#REF!</f>
        <v>#REF!</v>
      </c>
      <c r="I31" s="65" t="e">
        <f>#REF!</f>
        <v>#REF!</v>
      </c>
      <c r="J31" s="65" t="e">
        <f>#REF!</f>
        <v>#REF!</v>
      </c>
      <c r="K31" s="30"/>
    </row>
    <row r="32" spans="2:15" ht="27.75" customHeight="1">
      <c r="B32" s="30">
        <v>5</v>
      </c>
      <c r="C32" s="30" t="s">
        <v>349</v>
      </c>
      <c r="D32" s="30" t="s">
        <v>29</v>
      </c>
      <c r="E32" s="31"/>
      <c r="F32" s="30"/>
      <c r="G32" s="65" t="e">
        <f>#REF!</f>
        <v>#REF!</v>
      </c>
      <c r="H32" s="65" t="e">
        <f>#REF!</f>
        <v>#REF!</v>
      </c>
      <c r="I32" s="65" t="e">
        <f>#REF!</f>
        <v>#REF!</v>
      </c>
      <c r="J32" s="65" t="e">
        <f>#REF!</f>
        <v>#REF!</v>
      </c>
      <c r="K32" s="30"/>
    </row>
    <row r="33" spans="2:11" ht="27.75" customHeight="1">
      <c r="B33" s="30">
        <v>6</v>
      </c>
      <c r="C33" s="30" t="s">
        <v>350</v>
      </c>
      <c r="D33" s="30" t="s">
        <v>29</v>
      </c>
      <c r="E33" s="31"/>
      <c r="F33" s="30"/>
      <c r="G33" s="65" t="e">
        <f>#REF!</f>
        <v>#REF!</v>
      </c>
      <c r="H33" s="65" t="e">
        <f>#REF!</f>
        <v>#REF!</v>
      </c>
      <c r="I33" s="65" t="e">
        <f>#REF!</f>
        <v>#REF!</v>
      </c>
      <c r="J33" s="65" t="e">
        <f>#REF!</f>
        <v>#REF!</v>
      </c>
      <c r="K33" s="30"/>
    </row>
    <row r="34" spans="2:11" ht="27.75" customHeight="1">
      <c r="B34" s="30">
        <v>7</v>
      </c>
      <c r="C34" s="30" t="s">
        <v>351</v>
      </c>
      <c r="D34" s="30" t="s">
        <v>29</v>
      </c>
      <c r="E34" s="31"/>
      <c r="F34" s="30"/>
      <c r="G34" s="65" t="e">
        <f>#REF!</f>
        <v>#REF!</v>
      </c>
      <c r="H34" s="65" t="e">
        <f>#REF!</f>
        <v>#REF!</v>
      </c>
      <c r="I34" s="65" t="e">
        <f>#REF!</f>
        <v>#REF!</v>
      </c>
      <c r="J34" s="65" t="e">
        <f>#REF!</f>
        <v>#REF!</v>
      </c>
      <c r="K34" s="30"/>
    </row>
    <row r="35" spans="2:11" ht="27.75" customHeight="1">
      <c r="B35" s="30">
        <v>8</v>
      </c>
      <c r="C35" s="30" t="s">
        <v>352</v>
      </c>
      <c r="D35" s="30" t="s">
        <v>29</v>
      </c>
      <c r="E35" s="31"/>
      <c r="F35" s="30"/>
      <c r="G35" s="65" t="e">
        <f>#REF!</f>
        <v>#REF!</v>
      </c>
      <c r="H35" s="65" t="e">
        <f>#REF!</f>
        <v>#REF!</v>
      </c>
      <c r="I35" s="65" t="e">
        <f>#REF!</f>
        <v>#REF!</v>
      </c>
      <c r="J35" s="65" t="e">
        <f>#REF!</f>
        <v>#REF!</v>
      </c>
      <c r="K35" s="30"/>
    </row>
    <row r="39" spans="2:11">
      <c r="B39"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H12" sqref="H12"/>
    </sheetView>
  </sheetViews>
  <sheetFormatPr defaultRowHeight="12.75"/>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5.75">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5.75">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c r="A3" s="21"/>
      <c r="B3" s="22" t="s">
        <v>61</v>
      </c>
      <c r="C3" s="33">
        <v>4.2000000000000003E-2</v>
      </c>
      <c r="D3" s="109" t="s">
        <v>294</v>
      </c>
      <c r="E3" s="21"/>
      <c r="F3" s="77"/>
      <c r="G3" s="127" t="s">
        <v>308</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4.25">
      <c r="A4" s="21"/>
      <c r="B4" s="22" t="s">
        <v>9</v>
      </c>
      <c r="C4" s="23">
        <v>3.5000000000000003E-2</v>
      </c>
      <c r="D4" s="21"/>
      <c r="E4" s="21"/>
      <c r="F4" s="4" t="s">
        <v>312</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c r="A5" s="21"/>
      <c r="B5" s="22" t="s">
        <v>10</v>
      </c>
      <c r="C5" s="23">
        <v>0.03</v>
      </c>
      <c r="D5" s="21"/>
      <c r="E5" s="21"/>
      <c r="F5" s="51" t="s">
        <v>313</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4.25">
      <c r="A9" s="21"/>
      <c r="B9" s="21"/>
      <c r="C9" s="21"/>
      <c r="D9" s="21"/>
      <c r="E9" s="22"/>
      <c r="F9" s="51" t="s">
        <v>309</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4.25">
      <c r="A10" s="21"/>
      <c r="B10" s="21"/>
      <c r="C10" s="21"/>
      <c r="D10" s="21"/>
      <c r="E10" s="21"/>
      <c r="F10" s="51" t="s">
        <v>310</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4.25">
      <c r="A12" s="21"/>
      <c r="B12" s="21" t="s">
        <v>71</v>
      </c>
      <c r="C12" s="21"/>
      <c r="D12" s="21"/>
      <c r="E12" s="21"/>
      <c r="F12" s="51" t="s">
        <v>311</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c r="A13" s="21"/>
      <c r="B13" s="173" t="s">
        <v>73</v>
      </c>
      <c r="C13" s="174"/>
      <c r="D13" s="126" t="s">
        <v>327</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c r="A14" s="21"/>
      <c r="B14" s="175"/>
      <c r="C14" s="176"/>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
      <c r="A15" s="21"/>
      <c r="B15" s="177" t="s">
        <v>328</v>
      </c>
      <c r="C15" s="42" t="s">
        <v>321</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c r="A16" s="21"/>
      <c r="B16" s="177"/>
      <c r="C16" s="42" t="s">
        <v>322</v>
      </c>
      <c r="D16" s="125">
        <v>1.3004251926654264</v>
      </c>
      <c r="E16" s="83"/>
      <c r="F16" s="71" t="s">
        <v>154</v>
      </c>
      <c r="G16" s="39"/>
      <c r="H16" s="39"/>
      <c r="I16" s="76" t="s">
        <v>329</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c r="A17" s="21"/>
      <c r="B17" s="177"/>
      <c r="C17" s="42" t="s">
        <v>323</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c r="A18" s="21"/>
      <c r="B18" s="177"/>
      <c r="C18" s="42" t="s">
        <v>324</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c r="A19" s="21"/>
      <c r="B19" s="177"/>
      <c r="C19" s="42" t="s">
        <v>325</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c r="A20" s="21"/>
      <c r="B20" s="177"/>
      <c r="C20" s="42" t="s">
        <v>326</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c r="A21" s="21"/>
      <c r="B21" s="177"/>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c r="A22" s="21"/>
      <c r="B22" s="177"/>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c r="A23" s="21"/>
      <c r="B23" s="177"/>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c r="A24" s="21"/>
      <c r="B24" s="177"/>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c r="B27" s="105" t="s">
        <v>316</v>
      </c>
    </row>
    <row r="28" spans="1:59">
      <c r="B28" s="20" t="s">
        <v>247</v>
      </c>
      <c r="E28" s="74"/>
    </row>
    <row r="29" spans="1:59">
      <c r="B29" s="20" t="s">
        <v>248</v>
      </c>
    </row>
    <row r="31" spans="1:59">
      <c r="B31" s="20" t="str">
        <f>"Power sector emissions reduce by"&amp;" "&amp;ROUND($D$78,2)&amp;" g/kWh p.a. between now and 2030."</f>
        <v>Power sector emissions reduce by 14.5 g/kWh p.a. between now and 2030.</v>
      </c>
    </row>
    <row r="32" spans="1:59">
      <c r="B32" s="20" t="s">
        <v>249</v>
      </c>
      <c r="H32" s="73"/>
    </row>
    <row r="33" spans="2:5" ht="47.25" customHeight="1">
      <c r="D33" s="106" t="s">
        <v>290</v>
      </c>
    </row>
    <row r="34" spans="2:5">
      <c r="B34" s="111" t="s">
        <v>244</v>
      </c>
      <c r="C34" s="20" t="s">
        <v>250</v>
      </c>
      <c r="D34" s="20">
        <f>0.58982*1000</f>
        <v>589.82000000000005</v>
      </c>
      <c r="E34" s="20" t="s">
        <v>291</v>
      </c>
    </row>
    <row r="35" spans="2:5">
      <c r="B35" s="111" t="s">
        <v>245</v>
      </c>
      <c r="C35" s="20" t="s">
        <v>251</v>
      </c>
      <c r="D35" s="73">
        <f>D34-$D$78</f>
        <v>575.32450000000006</v>
      </c>
    </row>
    <row r="36" spans="2:5">
      <c r="B36" s="111" t="s">
        <v>246</v>
      </c>
      <c r="C36" s="20" t="s">
        <v>72</v>
      </c>
      <c r="D36" s="73">
        <f t="shared" ref="D36:D73" si="2">D35-$D$78</f>
        <v>560.82900000000006</v>
      </c>
    </row>
    <row r="37" spans="2:5">
      <c r="C37" s="20" t="s">
        <v>106</v>
      </c>
      <c r="D37" s="73">
        <f t="shared" si="2"/>
        <v>546.33350000000007</v>
      </c>
    </row>
    <row r="38" spans="2:5">
      <c r="C38" s="20" t="s">
        <v>252</v>
      </c>
      <c r="D38" s="73">
        <f t="shared" si="2"/>
        <v>531.83800000000008</v>
      </c>
    </row>
    <row r="39" spans="2:5">
      <c r="C39" s="20" t="s">
        <v>253</v>
      </c>
      <c r="D39" s="73">
        <f t="shared" si="2"/>
        <v>517.34250000000009</v>
      </c>
    </row>
    <row r="40" spans="2:5">
      <c r="C40" s="20" t="s">
        <v>254</v>
      </c>
      <c r="D40" s="73">
        <f t="shared" si="2"/>
        <v>502.84700000000009</v>
      </c>
    </row>
    <row r="41" spans="2:5">
      <c r="C41" s="20" t="s">
        <v>255</v>
      </c>
      <c r="D41" s="73">
        <f t="shared" si="2"/>
        <v>488.3515000000001</v>
      </c>
    </row>
    <row r="42" spans="2:5">
      <c r="C42" s="20" t="s">
        <v>256</v>
      </c>
      <c r="D42" s="73">
        <f t="shared" si="2"/>
        <v>473.85600000000011</v>
      </c>
    </row>
    <row r="43" spans="2:5">
      <c r="C43" s="20" t="s">
        <v>257</v>
      </c>
      <c r="D43" s="73">
        <f t="shared" si="2"/>
        <v>459.36050000000012</v>
      </c>
    </row>
    <row r="44" spans="2:5">
      <c r="C44" s="20" t="s">
        <v>258</v>
      </c>
      <c r="D44" s="73">
        <f t="shared" si="2"/>
        <v>444.86500000000012</v>
      </c>
    </row>
    <row r="45" spans="2:5">
      <c r="C45" s="20" t="s">
        <v>259</v>
      </c>
      <c r="D45" s="73">
        <f t="shared" si="2"/>
        <v>430.36950000000013</v>
      </c>
    </row>
    <row r="46" spans="2:5">
      <c r="C46" s="20" t="s">
        <v>260</v>
      </c>
      <c r="D46" s="73">
        <f t="shared" si="2"/>
        <v>415.87400000000014</v>
      </c>
    </row>
    <row r="47" spans="2:5">
      <c r="C47" s="20" t="s">
        <v>261</v>
      </c>
      <c r="D47" s="73">
        <f t="shared" si="2"/>
        <v>401.37850000000014</v>
      </c>
    </row>
    <row r="48" spans="2:5">
      <c r="C48" s="20" t="s">
        <v>262</v>
      </c>
      <c r="D48" s="73">
        <f t="shared" si="2"/>
        <v>386.88300000000015</v>
      </c>
    </row>
    <row r="49" spans="3:4">
      <c r="C49" s="20" t="s">
        <v>263</v>
      </c>
      <c r="D49" s="73">
        <f t="shared" si="2"/>
        <v>372.38750000000016</v>
      </c>
    </row>
    <row r="50" spans="3:4">
      <c r="C50" s="20" t="s">
        <v>264</v>
      </c>
      <c r="D50" s="73">
        <f t="shared" si="2"/>
        <v>357.89200000000017</v>
      </c>
    </row>
    <row r="51" spans="3:4">
      <c r="C51" s="20" t="s">
        <v>265</v>
      </c>
      <c r="D51" s="73">
        <f t="shared" si="2"/>
        <v>343.39650000000017</v>
      </c>
    </row>
    <row r="52" spans="3:4">
      <c r="C52" s="20" t="s">
        <v>266</v>
      </c>
      <c r="D52" s="73">
        <f t="shared" si="2"/>
        <v>328.90100000000018</v>
      </c>
    </row>
    <row r="53" spans="3:4">
      <c r="C53" s="20" t="s">
        <v>267</v>
      </c>
      <c r="D53" s="73">
        <f t="shared" si="2"/>
        <v>314.40550000000019</v>
      </c>
    </row>
    <row r="54" spans="3:4">
      <c r="C54" s="20" t="s">
        <v>268</v>
      </c>
      <c r="D54" s="73">
        <f t="shared" si="2"/>
        <v>299.9100000000002</v>
      </c>
    </row>
    <row r="55" spans="3:4">
      <c r="C55" s="20" t="s">
        <v>269</v>
      </c>
      <c r="D55" s="73">
        <f t="shared" si="2"/>
        <v>285.4145000000002</v>
      </c>
    </row>
    <row r="56" spans="3:4">
      <c r="C56" s="20" t="s">
        <v>270</v>
      </c>
      <c r="D56" s="73">
        <f t="shared" si="2"/>
        <v>270.91900000000021</v>
      </c>
    </row>
    <row r="57" spans="3:4">
      <c r="C57" s="20" t="s">
        <v>271</v>
      </c>
      <c r="D57" s="73">
        <f t="shared" si="2"/>
        <v>256.42350000000022</v>
      </c>
    </row>
    <row r="58" spans="3:4">
      <c r="C58" s="20" t="s">
        <v>272</v>
      </c>
      <c r="D58" s="73">
        <f t="shared" si="2"/>
        <v>241.92800000000022</v>
      </c>
    </row>
    <row r="59" spans="3:4">
      <c r="C59" s="20" t="s">
        <v>273</v>
      </c>
      <c r="D59" s="73">
        <f t="shared" si="2"/>
        <v>227.43250000000023</v>
      </c>
    </row>
    <row r="60" spans="3:4">
      <c r="C60" s="20" t="s">
        <v>274</v>
      </c>
      <c r="D60" s="73">
        <f t="shared" si="2"/>
        <v>212.93700000000024</v>
      </c>
    </row>
    <row r="61" spans="3:4">
      <c r="C61" s="20" t="s">
        <v>275</v>
      </c>
      <c r="D61" s="73">
        <f t="shared" si="2"/>
        <v>198.44150000000025</v>
      </c>
    </row>
    <row r="62" spans="3:4">
      <c r="C62" s="20" t="s">
        <v>276</v>
      </c>
      <c r="D62" s="73">
        <f t="shared" si="2"/>
        <v>183.94600000000025</v>
      </c>
    </row>
    <row r="63" spans="3:4">
      <c r="C63" s="20" t="s">
        <v>277</v>
      </c>
      <c r="D63" s="73">
        <f t="shared" si="2"/>
        <v>169.45050000000026</v>
      </c>
    </row>
    <row r="64" spans="3:4">
      <c r="C64" s="20" t="s">
        <v>278</v>
      </c>
      <c r="D64" s="73">
        <f t="shared" si="2"/>
        <v>154.95500000000027</v>
      </c>
    </row>
    <row r="65" spans="3:5">
      <c r="C65" s="20" t="s">
        <v>279</v>
      </c>
      <c r="D65" s="73">
        <f t="shared" si="2"/>
        <v>140.45950000000028</v>
      </c>
    </row>
    <row r="66" spans="3:5">
      <c r="C66" s="20" t="s">
        <v>280</v>
      </c>
      <c r="D66" s="73">
        <f t="shared" si="2"/>
        <v>125.96400000000027</v>
      </c>
    </row>
    <row r="67" spans="3:5">
      <c r="C67" s="20" t="s">
        <v>281</v>
      </c>
      <c r="D67" s="73">
        <f t="shared" si="2"/>
        <v>111.46850000000026</v>
      </c>
    </row>
    <row r="68" spans="3:5">
      <c r="C68" s="20" t="s">
        <v>282</v>
      </c>
      <c r="D68" s="73">
        <f t="shared" si="2"/>
        <v>96.973000000000255</v>
      </c>
    </row>
    <row r="69" spans="3:5">
      <c r="C69" s="20" t="s">
        <v>283</v>
      </c>
      <c r="D69" s="73">
        <f t="shared" si="2"/>
        <v>82.477500000000248</v>
      </c>
    </row>
    <row r="70" spans="3:5">
      <c r="C70" s="20" t="s">
        <v>284</v>
      </c>
      <c r="D70" s="73">
        <f t="shared" si="2"/>
        <v>67.982000000000241</v>
      </c>
    </row>
    <row r="71" spans="3:5">
      <c r="C71" s="20" t="s">
        <v>285</v>
      </c>
      <c r="D71" s="73">
        <f t="shared" si="2"/>
        <v>53.486500000000241</v>
      </c>
    </row>
    <row r="72" spans="3:5">
      <c r="C72" s="20" t="s">
        <v>286</v>
      </c>
      <c r="D72" s="73">
        <f t="shared" si="2"/>
        <v>38.991000000000241</v>
      </c>
    </row>
    <row r="73" spans="3:5">
      <c r="C73" s="20" t="s">
        <v>287</v>
      </c>
      <c r="D73" s="73">
        <f t="shared" si="2"/>
        <v>24.495500000000241</v>
      </c>
    </row>
    <row r="74" spans="3:5">
      <c r="C74" s="20" t="s">
        <v>288</v>
      </c>
      <c r="D74" s="73">
        <v>10</v>
      </c>
    </row>
    <row r="75" spans="3:5">
      <c r="C75" s="20" t="s">
        <v>289</v>
      </c>
      <c r="D75" s="73">
        <f>D73-D78</f>
        <v>10.00000000000024</v>
      </c>
      <c r="E75" s="20" t="s">
        <v>292</v>
      </c>
    </row>
    <row r="78" spans="3:5">
      <c r="D78" s="107">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H8" sqref="H8"/>
    </sheetView>
  </sheetViews>
  <sheetFormatPr defaultRowHeight="12.75"/>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c r="A1" s="2"/>
      <c r="B1" s="3" t="s">
        <v>299</v>
      </c>
      <c r="C1" s="3" t="s">
        <v>301</v>
      </c>
      <c r="D1" s="3"/>
      <c r="E1" s="3"/>
      <c r="F1" s="3"/>
      <c r="G1" s="3"/>
      <c r="H1" s="3"/>
      <c r="I1" s="3"/>
      <c r="J1" s="3"/>
      <c r="K1" s="3"/>
      <c r="AQ1" s="22"/>
      <c r="AR1" s="22"/>
      <c r="AS1" s="22"/>
      <c r="AT1" s="22"/>
      <c r="AU1" s="22"/>
      <c r="AV1" s="22"/>
      <c r="AW1" s="22"/>
      <c r="AX1" s="22"/>
      <c r="AY1" s="22"/>
      <c r="AZ1" s="22"/>
      <c r="BA1" s="22"/>
      <c r="BB1" s="22"/>
      <c r="BC1" s="22"/>
      <c r="BD1" s="22"/>
    </row>
    <row r="2" spans="1:56">
      <c r="AQ2" s="22"/>
      <c r="AR2" s="22"/>
      <c r="AS2" s="22"/>
      <c r="AT2" s="22"/>
      <c r="AU2" s="22"/>
      <c r="AV2" s="22"/>
      <c r="AW2" s="22"/>
      <c r="AX2" s="22"/>
      <c r="AY2" s="22"/>
      <c r="AZ2" s="22"/>
      <c r="BA2" s="22"/>
      <c r="BB2" s="22"/>
      <c r="BC2" s="22"/>
      <c r="BD2" s="22"/>
    </row>
    <row r="3" spans="1:56">
      <c r="B3" s="9"/>
      <c r="C3" s="9"/>
      <c r="D3" s="9"/>
      <c r="E3" s="9"/>
      <c r="F3" s="9"/>
      <c r="G3" s="9"/>
      <c r="AQ3" s="22"/>
      <c r="AR3" s="22"/>
      <c r="AS3" s="22"/>
      <c r="AT3" s="22"/>
      <c r="AU3" s="22"/>
      <c r="AV3" s="22"/>
      <c r="AW3" s="22"/>
      <c r="AX3" s="22"/>
      <c r="AY3" s="22"/>
      <c r="AZ3" s="22"/>
      <c r="BA3" s="22"/>
      <c r="BB3" s="22"/>
      <c r="BC3" s="22"/>
      <c r="BD3" s="22"/>
    </row>
    <row r="4" spans="1:56">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c r="A7" s="182" t="s">
        <v>11</v>
      </c>
      <c r="B7" s="61" t="s">
        <v>173</v>
      </c>
      <c r="C7" s="60"/>
      <c r="D7" s="61" t="s">
        <v>39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c r="A8" s="183"/>
      <c r="B8" s="61" t="s">
        <v>158</v>
      </c>
      <c r="C8" s="60"/>
      <c r="D8" s="61" t="s">
        <v>39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c r="A9" s="183"/>
      <c r="B9" s="61" t="s">
        <v>195</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c r="A10" s="183"/>
      <c r="B10" s="61" t="s">
        <v>195</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c r="A11" s="183"/>
      <c r="B11" s="61" t="s">
        <v>195</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3.5" thickBot="1">
      <c r="A12" s="184"/>
      <c r="B12" s="123" t="s">
        <v>194</v>
      </c>
      <c r="C12" s="58"/>
      <c r="D12" s="124" t="s">
        <v>39</v>
      </c>
      <c r="E12" s="59">
        <f>SUM(E7:E11)</f>
        <v>0</v>
      </c>
      <c r="F12" s="59">
        <f t="shared" ref="F12:AW12" si="0">SUM(F7:F11)</f>
        <v>0</v>
      </c>
      <c r="G12" s="59">
        <f t="shared" si="0"/>
        <v>0</v>
      </c>
      <c r="H12" s="59">
        <f t="shared" si="0"/>
        <v>0</v>
      </c>
      <c r="I12" s="59">
        <f t="shared" si="0"/>
        <v>0</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c r="A13" s="178" t="s">
        <v>306</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c r="A14" s="179"/>
      <c r="B14" s="9" t="s">
        <v>199</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c r="A15" s="179"/>
      <c r="B15" s="9" t="s">
        <v>295</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c r="A16" s="179"/>
      <c r="B16" s="9" t="s">
        <v>296</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c r="A17" s="179"/>
      <c r="B17" s="4" t="s">
        <v>200</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c r="A18" s="179"/>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c r="A19" s="179"/>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c r="A20" s="179"/>
      <c r="B20" s="4" t="s">
        <v>81</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c r="A21" s="179"/>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c r="A22" s="179"/>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c r="A23" s="179"/>
      <c r="B23" s="9" t="s">
        <v>208</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c r="A24" s="180"/>
      <c r="B24" s="13" t="s">
        <v>98</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c r="A25" s="75"/>
      <c r="B25" s="14"/>
    </row>
    <row r="26" spans="1:56">
      <c r="A26" s="75"/>
    </row>
    <row r="27" spans="1:56">
      <c r="A27" s="115"/>
      <c r="B27" s="122" t="s">
        <v>214</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c r="A29" s="181" t="s">
        <v>305</v>
      </c>
      <c r="B29" s="4" t="s">
        <v>209</v>
      </c>
      <c r="D29" s="4" t="s">
        <v>85</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c r="A30" s="181"/>
      <c r="B30" s="4" t="s">
        <v>210</v>
      </c>
      <c r="D30" s="4" t="s">
        <v>87</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c r="A31" s="181"/>
      <c r="B31" s="4" t="s">
        <v>211</v>
      </c>
      <c r="D31" s="4" t="s">
        <v>206</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c r="A32" s="181"/>
      <c r="B32" s="4" t="s">
        <v>212</v>
      </c>
      <c r="D32" s="4" t="s">
        <v>86</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4.25">
      <c r="A33" s="181"/>
      <c r="B33" s="4" t="s">
        <v>330</v>
      </c>
      <c r="D33" s="4" t="s">
        <v>87</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4.25">
      <c r="A34" s="181"/>
      <c r="B34" s="4" t="s">
        <v>331</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4.25">
      <c r="A35" s="181"/>
      <c r="B35" s="4" t="s">
        <v>332</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c r="A36" s="181"/>
      <c r="B36" s="4" t="s">
        <v>213</v>
      </c>
      <c r="D36" s="4" t="s">
        <v>88</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c r="C37" s="37"/>
    </row>
    <row r="38" spans="1:56" ht="14.25">
      <c r="A38" s="86"/>
      <c r="C38" s="37"/>
    </row>
    <row r="39" spans="1:56" ht="14.25">
      <c r="A39" s="86">
        <v>1</v>
      </c>
      <c r="B39" s="4" t="s">
        <v>333</v>
      </c>
    </row>
    <row r="40" spans="1:56">
      <c r="B40" s="128" t="s">
        <v>152</v>
      </c>
    </row>
    <row r="41" spans="1:56">
      <c r="B41" s="4" t="s">
        <v>317</v>
      </c>
    </row>
    <row r="42" spans="1:56">
      <c r="B42" s="4" t="s">
        <v>334</v>
      </c>
    </row>
    <row r="43" spans="1:56" ht="14.25">
      <c r="A43" s="86">
        <v>2</v>
      </c>
      <c r="B43" s="70" t="s">
        <v>151</v>
      </c>
    </row>
    <row r="48" spans="1:56">
      <c r="C48" s="37"/>
    </row>
    <row r="113" spans="2:2">
      <c r="B113" s="4" t="s">
        <v>195</v>
      </c>
    </row>
    <row r="114" spans="2:2">
      <c r="B114" s="4" t="s">
        <v>194</v>
      </c>
    </row>
    <row r="115" spans="2:2">
      <c r="B115" s="4" t="s">
        <v>318</v>
      </c>
    </row>
    <row r="116" spans="2:2">
      <c r="B116" s="4" t="s">
        <v>155</v>
      </c>
    </row>
    <row r="117" spans="2:2">
      <c r="B117" s="4" t="s">
        <v>156</v>
      </c>
    </row>
    <row r="118" spans="2:2">
      <c r="B118" s="4" t="s">
        <v>157</v>
      </c>
    </row>
    <row r="119" spans="2:2">
      <c r="B119" s="4" t="s">
        <v>158</v>
      </c>
    </row>
    <row r="120" spans="2:2">
      <c r="B120" s="4" t="s">
        <v>159</v>
      </c>
    </row>
    <row r="121" spans="2:2">
      <c r="B121" s="4" t="s">
        <v>160</v>
      </c>
    </row>
    <row r="122" spans="2:2">
      <c r="B122" s="4" t="s">
        <v>161</v>
      </c>
    </row>
    <row r="123" spans="2:2">
      <c r="B123" s="4" t="s">
        <v>162</v>
      </c>
    </row>
    <row r="124" spans="2:2">
      <c r="B124" s="4" t="s">
        <v>163</v>
      </c>
    </row>
    <row r="125" spans="2:2">
      <c r="B125" s="4" t="s">
        <v>196</v>
      </c>
    </row>
    <row r="126" spans="2:2">
      <c r="B126" s="4" t="s">
        <v>164</v>
      </c>
    </row>
    <row r="127" spans="2:2">
      <c r="B127" s="4" t="s">
        <v>165</v>
      </c>
    </row>
    <row r="128" spans="2:2">
      <c r="B128" s="4" t="s">
        <v>166</v>
      </c>
    </row>
    <row r="129" spans="2:2">
      <c r="B129" s="4" t="s">
        <v>167</v>
      </c>
    </row>
    <row r="130" spans="2:2">
      <c r="B130" s="4" t="s">
        <v>168</v>
      </c>
    </row>
    <row r="131" spans="2:2">
      <c r="B131" s="4" t="s">
        <v>169</v>
      </c>
    </row>
    <row r="132" spans="2:2">
      <c r="B132" s="4" t="s">
        <v>170</v>
      </c>
    </row>
    <row r="133" spans="2:2">
      <c r="B133" s="4" t="s">
        <v>171</v>
      </c>
    </row>
    <row r="134" spans="2:2">
      <c r="B134" s="4" t="s">
        <v>172</v>
      </c>
    </row>
    <row r="135" spans="2:2">
      <c r="B135" s="4" t="s">
        <v>197</v>
      </c>
    </row>
    <row r="136" spans="2:2">
      <c r="B136" s="4" t="s">
        <v>198</v>
      </c>
    </row>
    <row r="137" spans="2:2">
      <c r="B137" s="4" t="s">
        <v>173</v>
      </c>
    </row>
    <row r="138" spans="2:2">
      <c r="B138" s="4" t="s">
        <v>174</v>
      </c>
    </row>
    <row r="139" spans="2:2">
      <c r="B139" s="4" t="s">
        <v>175</v>
      </c>
    </row>
    <row r="140" spans="2:2">
      <c r="B140" s="4" t="s">
        <v>176</v>
      </c>
    </row>
    <row r="141" spans="2:2">
      <c r="B141" s="4" t="s">
        <v>177</v>
      </c>
    </row>
    <row r="142" spans="2:2">
      <c r="B142" s="4" t="s">
        <v>178</v>
      </c>
    </row>
    <row r="143" spans="2:2">
      <c r="B143" s="4" t="s">
        <v>179</v>
      </c>
    </row>
    <row r="144" spans="2:2">
      <c r="B144" s="4" t="s">
        <v>180</v>
      </c>
    </row>
    <row r="145" spans="2:2">
      <c r="B145" s="4" t="s">
        <v>181</v>
      </c>
    </row>
    <row r="146" spans="2:2">
      <c r="B146" s="4" t="s">
        <v>182</v>
      </c>
    </row>
    <row r="147" spans="2:2">
      <c r="B147" s="4" t="s">
        <v>183</v>
      </c>
    </row>
    <row r="148" spans="2:2">
      <c r="B148" s="4" t="s">
        <v>184</v>
      </c>
    </row>
    <row r="149" spans="2:2">
      <c r="B149" s="4" t="s">
        <v>185</v>
      </c>
    </row>
    <row r="150" spans="2:2">
      <c r="B150" s="4" t="s">
        <v>186</v>
      </c>
    </row>
    <row r="151" spans="2:2">
      <c r="B151" s="4" t="s">
        <v>187</v>
      </c>
    </row>
    <row r="152" spans="2:2">
      <c r="B152" s="4" t="s">
        <v>188</v>
      </c>
    </row>
    <row r="153" spans="2:2">
      <c r="B153" s="4" t="s">
        <v>189</v>
      </c>
    </row>
    <row r="154" spans="2:2">
      <c r="B154" s="4" t="s">
        <v>190</v>
      </c>
    </row>
    <row r="155" spans="2:2">
      <c r="B155" s="4" t="s">
        <v>191</v>
      </c>
    </row>
    <row r="156" spans="2:2">
      <c r="B156" s="4" t="s">
        <v>192</v>
      </c>
    </row>
    <row r="157" spans="2:2">
      <c r="B157" s="4" t="s">
        <v>193</v>
      </c>
    </row>
  </sheetData>
  <mergeCells count="3">
    <mergeCell ref="A13:A24"/>
    <mergeCell ref="A29:A36"/>
    <mergeCell ref="A7:A12"/>
  </mergeCells>
  <dataValidations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B30"/>
  <sheetViews>
    <sheetView topLeftCell="I1" workbookViewId="0">
      <selection activeCell="T28" sqref="T28"/>
    </sheetView>
  </sheetViews>
  <sheetFormatPr defaultRowHeight="15"/>
  <cols>
    <col min="1" max="1" width="5.85546875" customWidth="1"/>
    <col min="2" max="2" width="64.85546875" customWidth="1"/>
    <col min="13" max="13" width="12.28515625" customWidth="1"/>
  </cols>
  <sheetData>
    <row r="1" spans="1:54" ht="15.75" customHeight="1">
      <c r="A1" s="1" t="s">
        <v>300</v>
      </c>
      <c r="L1" s="148"/>
      <c r="M1" t="s">
        <v>373</v>
      </c>
    </row>
    <row r="2" spans="1:54">
      <c r="A2" t="s">
        <v>76</v>
      </c>
      <c r="L2" s="149"/>
      <c r="M2" t="s">
        <v>374</v>
      </c>
    </row>
    <row r="4" spans="1:54">
      <c r="C4" s="185" t="s">
        <v>15</v>
      </c>
      <c r="D4" s="185"/>
      <c r="E4" s="185"/>
      <c r="F4" s="185"/>
      <c r="G4" s="185"/>
      <c r="H4" s="185"/>
      <c r="I4" s="185"/>
      <c r="J4" s="185"/>
      <c r="K4" s="186" t="s">
        <v>19</v>
      </c>
      <c r="L4" s="186"/>
      <c r="M4" s="186"/>
      <c r="N4" s="186"/>
      <c r="O4" s="186"/>
      <c r="P4" s="186"/>
      <c r="Q4" s="186"/>
      <c r="R4" s="186"/>
      <c r="S4" s="185" t="s">
        <v>20</v>
      </c>
      <c r="T4" s="185"/>
      <c r="U4" s="185"/>
      <c r="V4" s="185"/>
      <c r="W4" s="185"/>
      <c r="X4" s="185"/>
      <c r="Y4" s="185"/>
      <c r="Z4" s="185"/>
      <c r="AA4" s="185" t="s">
        <v>21</v>
      </c>
      <c r="AB4" s="185"/>
      <c r="AC4" s="185"/>
      <c r="AD4" s="185"/>
      <c r="AE4" s="185"/>
      <c r="AF4" s="185"/>
      <c r="AG4" s="185"/>
      <c r="AH4" s="185"/>
      <c r="AI4" s="185" t="s">
        <v>22</v>
      </c>
      <c r="AJ4" s="185"/>
      <c r="AK4" s="185"/>
      <c r="AL4" s="185"/>
      <c r="AM4" s="185"/>
      <c r="AN4" s="185"/>
      <c r="AO4" s="185"/>
      <c r="AP4" s="185"/>
      <c r="AQ4" s="185" t="s">
        <v>23</v>
      </c>
      <c r="AR4" s="185"/>
      <c r="AS4" s="185"/>
      <c r="AT4" s="185"/>
      <c r="AU4" s="185"/>
      <c r="AV4" s="185"/>
      <c r="AW4" s="185"/>
      <c r="AX4" s="185"/>
      <c r="AY4" s="185" t="s">
        <v>50</v>
      </c>
      <c r="AZ4" s="185"/>
      <c r="BA4" s="185"/>
      <c r="BB4" s="185"/>
    </row>
    <row r="5" spans="1:54">
      <c r="C5" s="139">
        <v>2016</v>
      </c>
      <c r="D5" s="139">
        <v>2017</v>
      </c>
      <c r="E5" s="139">
        <v>2018</v>
      </c>
      <c r="F5" s="139">
        <v>2019</v>
      </c>
      <c r="G5" s="139">
        <v>2020</v>
      </c>
      <c r="H5" s="139">
        <v>2021</v>
      </c>
      <c r="I5" s="139">
        <v>2022</v>
      </c>
      <c r="J5" s="139">
        <v>2023</v>
      </c>
      <c r="K5" s="139">
        <v>2024</v>
      </c>
      <c r="L5" s="139">
        <v>2025</v>
      </c>
      <c r="M5" s="139">
        <v>2026</v>
      </c>
      <c r="N5" s="139">
        <v>2027</v>
      </c>
      <c r="O5" s="139">
        <v>2028</v>
      </c>
      <c r="P5" s="139">
        <v>2029</v>
      </c>
      <c r="Q5" s="139">
        <v>2030</v>
      </c>
      <c r="R5" s="139">
        <v>2031</v>
      </c>
      <c r="S5" s="139">
        <v>2032</v>
      </c>
      <c r="T5" s="139">
        <v>2033</v>
      </c>
      <c r="U5" s="139">
        <v>2034</v>
      </c>
      <c r="V5" s="139">
        <v>2035</v>
      </c>
      <c r="W5" s="139">
        <v>2036</v>
      </c>
      <c r="X5" s="139">
        <v>2037</v>
      </c>
      <c r="Y5" s="139">
        <v>2038</v>
      </c>
      <c r="Z5" s="139">
        <v>2039</v>
      </c>
      <c r="AA5" s="139">
        <v>2040</v>
      </c>
      <c r="AB5" s="139">
        <v>2041</v>
      </c>
      <c r="AC5" s="139">
        <v>2042</v>
      </c>
      <c r="AD5" s="139">
        <v>2043</v>
      </c>
      <c r="AE5" s="139">
        <v>2044</v>
      </c>
      <c r="AF5" s="139">
        <v>2045</v>
      </c>
      <c r="AG5" s="139">
        <v>2046</v>
      </c>
      <c r="AH5" s="139">
        <v>2047</v>
      </c>
      <c r="AI5" s="139">
        <v>2048</v>
      </c>
      <c r="AJ5" s="139">
        <v>2049</v>
      </c>
      <c r="AK5" s="139">
        <v>2050</v>
      </c>
      <c r="AL5" s="139">
        <v>2051</v>
      </c>
      <c r="AM5" s="139">
        <v>2052</v>
      </c>
      <c r="AN5" s="139">
        <v>2053</v>
      </c>
      <c r="AO5" s="139">
        <v>2054</v>
      </c>
      <c r="AP5" s="139">
        <v>2055</v>
      </c>
      <c r="AQ5" s="139">
        <v>2056</v>
      </c>
      <c r="AR5" s="139">
        <v>2057</v>
      </c>
      <c r="AS5" s="139">
        <v>2058</v>
      </c>
      <c r="AT5" s="139">
        <v>2059</v>
      </c>
      <c r="AU5" s="139">
        <v>2060</v>
      </c>
      <c r="AV5" s="139">
        <v>2061</v>
      </c>
      <c r="AW5" s="139">
        <v>2062</v>
      </c>
      <c r="AX5" s="139">
        <v>2063</v>
      </c>
      <c r="AY5" s="139">
        <v>2064</v>
      </c>
      <c r="AZ5" s="139">
        <v>2065</v>
      </c>
      <c r="BA5" s="139">
        <v>2066</v>
      </c>
      <c r="BB5" s="139">
        <v>2067</v>
      </c>
    </row>
    <row r="7" spans="1:54">
      <c r="B7" s="141" t="s">
        <v>360</v>
      </c>
    </row>
    <row r="8" spans="1:54">
      <c r="B8" t="s">
        <v>357</v>
      </c>
      <c r="C8">
        <v>0</v>
      </c>
      <c r="D8">
        <v>0</v>
      </c>
      <c r="E8">
        <v>0</v>
      </c>
      <c r="F8">
        <v>0</v>
      </c>
      <c r="G8">
        <v>0</v>
      </c>
      <c r="H8">
        <v>0</v>
      </c>
      <c r="I8">
        <v>0</v>
      </c>
      <c r="J8">
        <v>0</v>
      </c>
      <c r="K8">
        <v>0</v>
      </c>
      <c r="L8">
        <v>0</v>
      </c>
      <c r="M8">
        <v>0</v>
      </c>
      <c r="N8">
        <v>0</v>
      </c>
      <c r="O8">
        <v>0</v>
      </c>
      <c r="P8">
        <v>0</v>
      </c>
      <c r="Q8">
        <v>0</v>
      </c>
      <c r="R8">
        <v>0</v>
      </c>
      <c r="S8" t="s">
        <v>363</v>
      </c>
    </row>
    <row r="9" spans="1:54">
      <c r="B9" t="s">
        <v>358</v>
      </c>
      <c r="C9">
        <v>0</v>
      </c>
      <c r="D9">
        <v>0</v>
      </c>
      <c r="E9">
        <v>0</v>
      </c>
      <c r="F9">
        <v>0</v>
      </c>
      <c r="G9">
        <f>D14*1.0009</f>
        <v>0</v>
      </c>
      <c r="H9">
        <f>G9*2</f>
        <v>0</v>
      </c>
      <c r="I9">
        <f>G9*3</f>
        <v>0</v>
      </c>
      <c r="J9">
        <f>G9*4</f>
        <v>0</v>
      </c>
      <c r="K9">
        <f t="shared" ref="K9" si="0">J9*2</f>
        <v>0</v>
      </c>
      <c r="L9">
        <f t="shared" ref="L9" si="1">J9*3</f>
        <v>0</v>
      </c>
      <c r="M9">
        <f t="shared" ref="M9" si="2">J9*4</f>
        <v>0</v>
      </c>
      <c r="N9">
        <f t="shared" ref="N9" si="3">M9*2</f>
        <v>0</v>
      </c>
      <c r="O9">
        <f t="shared" ref="O9" si="4">M9*3</f>
        <v>0</v>
      </c>
      <c r="P9">
        <f t="shared" ref="P9" si="5">M9*4</f>
        <v>0</v>
      </c>
      <c r="Q9">
        <f t="shared" ref="Q9" si="6">P9*2</f>
        <v>0</v>
      </c>
      <c r="R9">
        <f t="shared" ref="R9" si="7">P9*3</f>
        <v>0</v>
      </c>
    </row>
    <row r="10" spans="1:54">
      <c r="B10" t="s">
        <v>359</v>
      </c>
      <c r="C10">
        <v>0</v>
      </c>
      <c r="D10">
        <v>0</v>
      </c>
      <c r="E10">
        <v>0</v>
      </c>
      <c r="F10" s="140">
        <v>0</v>
      </c>
      <c r="G10" s="140">
        <f>'Fixed data'!$H$12*'Workings baseline'!G9</f>
        <v>0</v>
      </c>
      <c r="H10" s="140">
        <f>'Fixed data'!$H$12*'Workings baseline'!H9</f>
        <v>0</v>
      </c>
      <c r="I10" s="140">
        <f>'Fixed data'!$H$12*'Workings baseline'!I9</f>
        <v>0</v>
      </c>
      <c r="J10" s="140">
        <f>'Fixed data'!$H$12*'Workings baseline'!J9</f>
        <v>0</v>
      </c>
      <c r="K10" s="140">
        <f>'Fixed data'!$H$12*'Workings baseline'!K9</f>
        <v>0</v>
      </c>
      <c r="L10" s="140">
        <f>'Fixed data'!$H$12*'Workings baseline'!L9</f>
        <v>0</v>
      </c>
      <c r="M10" s="140">
        <f>'Fixed data'!$H$12*'Workings baseline'!M9</f>
        <v>0</v>
      </c>
      <c r="N10" s="140">
        <f>'Fixed data'!$H$12*'Workings baseline'!N9</f>
        <v>0</v>
      </c>
      <c r="O10" s="140">
        <f>'Fixed data'!$H$12*'Workings baseline'!O9</f>
        <v>0</v>
      </c>
      <c r="P10" s="140">
        <f>'Fixed data'!$H$12*'Workings baseline'!P9</f>
        <v>0</v>
      </c>
      <c r="Q10" s="140">
        <f>'Fixed data'!$H$12*'Workings baseline'!Q9</f>
        <v>0</v>
      </c>
      <c r="R10" s="140">
        <f>'Fixed data'!$H$12*'Workings baseline'!R9</f>
        <v>0</v>
      </c>
      <c r="T10" s="140"/>
      <c r="U10" s="140"/>
      <c r="V10" s="140"/>
      <c r="W10" s="140"/>
      <c r="X10" s="140"/>
      <c r="Y10" s="140"/>
      <c r="Z10" s="140"/>
    </row>
    <row r="12" spans="1:54">
      <c r="B12" s="141" t="s">
        <v>361</v>
      </c>
    </row>
    <row r="13" spans="1:54">
      <c r="B13" t="s">
        <v>357</v>
      </c>
      <c r="C13">
        <v>0</v>
      </c>
      <c r="D13">
        <v>0</v>
      </c>
      <c r="E13">
        <v>0</v>
      </c>
      <c r="F13">
        <v>0</v>
      </c>
      <c r="G13" s="149">
        <v>9</v>
      </c>
      <c r="H13">
        <v>0</v>
      </c>
      <c r="I13">
        <v>0</v>
      </c>
      <c r="J13">
        <v>0</v>
      </c>
      <c r="K13">
        <v>0</v>
      </c>
      <c r="L13">
        <v>0</v>
      </c>
      <c r="M13">
        <v>0</v>
      </c>
      <c r="N13">
        <v>0</v>
      </c>
      <c r="O13">
        <v>0</v>
      </c>
      <c r="P13">
        <v>0</v>
      </c>
      <c r="Q13">
        <v>0</v>
      </c>
      <c r="R13">
        <v>0</v>
      </c>
      <c r="S13" t="s">
        <v>368</v>
      </c>
    </row>
    <row r="14" spans="1:54">
      <c r="B14" t="s">
        <v>358</v>
      </c>
      <c r="C14">
        <v>0</v>
      </c>
      <c r="D14">
        <v>0</v>
      </c>
      <c r="E14">
        <v>0</v>
      </c>
      <c r="F14">
        <v>0</v>
      </c>
      <c r="G14">
        <f>D20*1.0009</f>
        <v>26632.337550999997</v>
      </c>
      <c r="H14">
        <f>$G$14</f>
        <v>26632.337550999997</v>
      </c>
      <c r="I14">
        <f t="shared" ref="I14:R14" si="8">$G$14</f>
        <v>26632.337550999997</v>
      </c>
      <c r="J14">
        <f t="shared" si="8"/>
        <v>26632.337550999997</v>
      </c>
      <c r="K14">
        <f t="shared" si="8"/>
        <v>26632.337550999997</v>
      </c>
      <c r="L14">
        <f t="shared" si="8"/>
        <v>26632.337550999997</v>
      </c>
      <c r="M14">
        <f t="shared" si="8"/>
        <v>26632.337550999997</v>
      </c>
      <c r="N14">
        <f t="shared" si="8"/>
        <v>26632.337550999997</v>
      </c>
      <c r="O14">
        <f t="shared" si="8"/>
        <v>26632.337550999997</v>
      </c>
      <c r="P14">
        <f t="shared" si="8"/>
        <v>26632.337550999997</v>
      </c>
      <c r="Q14">
        <f t="shared" si="8"/>
        <v>26632.337550999997</v>
      </c>
      <c r="R14">
        <f t="shared" si="8"/>
        <v>26632.337550999997</v>
      </c>
      <c r="S14" t="s">
        <v>370</v>
      </c>
    </row>
    <row r="15" spans="1:54">
      <c r="B15" t="s">
        <v>359</v>
      </c>
      <c r="C15">
        <v>0</v>
      </c>
      <c r="D15">
        <v>0</v>
      </c>
      <c r="E15">
        <v>0</v>
      </c>
      <c r="F15" s="140">
        <v>0</v>
      </c>
      <c r="G15" s="140">
        <f>'Fixed data'!L12*'Workings baseline'!G14</f>
        <v>11847.794844625616</v>
      </c>
      <c r="H15" s="140">
        <f>'Fixed data'!M12*'Workings baseline'!H14</f>
        <v>11461.745795655097</v>
      </c>
      <c r="I15" s="140">
        <f>'Fixed data'!N12*'Workings baseline'!I14</f>
        <v>11075.696746684576</v>
      </c>
      <c r="J15" s="140">
        <f>'Fixed data'!O12*'Workings baseline'!J14</f>
        <v>10689.647697714056</v>
      </c>
      <c r="K15" s="140">
        <f>'Fixed data'!P12*'Workings baseline'!K14</f>
        <v>10303.598648743535</v>
      </c>
      <c r="L15" s="140">
        <f>'Fixed data'!Q12*'Workings baseline'!L14</f>
        <v>9917.5495997730159</v>
      </c>
      <c r="M15" s="140">
        <f>'Fixed data'!R12*'Workings baseline'!M14</f>
        <v>9531.5005508024951</v>
      </c>
      <c r="N15" s="140">
        <f>'Fixed data'!S12*'Workings baseline'!N14</f>
        <v>9145.4515018319744</v>
      </c>
      <c r="O15" s="140">
        <f>'Fixed data'!T12*'Workings baseline'!O14</f>
        <v>8759.4024528614536</v>
      </c>
      <c r="P15" s="140">
        <f>'Fixed data'!U12*'Workings baseline'!P14</f>
        <v>8373.3534038909347</v>
      </c>
      <c r="Q15" s="140">
        <f>'Fixed data'!V12*'Workings baseline'!Q14</f>
        <v>7987.304354920414</v>
      </c>
      <c r="R15" s="140">
        <f>'Fixed data'!W12*'Workings baseline'!R14</f>
        <v>7601.2553059498932</v>
      </c>
      <c r="T15" s="140"/>
      <c r="U15" s="140"/>
      <c r="V15" s="140"/>
      <c r="W15" s="140"/>
      <c r="X15" s="140"/>
      <c r="Y15" s="140"/>
      <c r="Z15" s="140"/>
    </row>
    <row r="16" spans="1:54">
      <c r="B16" t="s">
        <v>366</v>
      </c>
      <c r="C16" s="144">
        <v>20</v>
      </c>
      <c r="D16" s="146">
        <v>0</v>
      </c>
      <c r="E16" s="146">
        <v>0</v>
      </c>
      <c r="F16" s="146">
        <v>0</v>
      </c>
      <c r="G16" s="146">
        <v>0</v>
      </c>
      <c r="H16" s="146">
        <v>0</v>
      </c>
      <c r="I16" s="146">
        <v>0</v>
      </c>
      <c r="J16" s="146">
        <v>0</v>
      </c>
      <c r="K16" s="146">
        <v>0</v>
      </c>
      <c r="L16" s="146">
        <v>0</v>
      </c>
      <c r="M16" s="146">
        <v>0</v>
      </c>
      <c r="N16" s="146">
        <v>0</v>
      </c>
      <c r="O16" s="146">
        <v>0</v>
      </c>
      <c r="P16" s="146">
        <v>0</v>
      </c>
      <c r="Q16" s="146">
        <v>0</v>
      </c>
      <c r="R16" s="146">
        <v>0</v>
      </c>
      <c r="S16" t="s">
        <v>369</v>
      </c>
      <c r="T16" s="146"/>
      <c r="U16" s="146"/>
      <c r="V16" s="146"/>
      <c r="W16" s="146"/>
      <c r="X16" s="146"/>
      <c r="Y16" s="146"/>
      <c r="Z16" s="146"/>
    </row>
    <row r="18" spans="2:26">
      <c r="B18" s="141" t="s">
        <v>362</v>
      </c>
    </row>
    <row r="19" spans="2:26">
      <c r="B19" t="s">
        <v>357</v>
      </c>
      <c r="C19" s="148">
        <v>9</v>
      </c>
      <c r="D19" s="140">
        <v>0</v>
      </c>
      <c r="E19" s="140">
        <v>0</v>
      </c>
      <c r="F19" s="148">
        <v>9</v>
      </c>
      <c r="G19" s="140">
        <v>0</v>
      </c>
      <c r="H19" s="140">
        <v>0</v>
      </c>
      <c r="I19" s="140">
        <v>0</v>
      </c>
      <c r="J19" s="140">
        <v>0</v>
      </c>
      <c r="K19" s="140">
        <v>0</v>
      </c>
      <c r="L19" s="140">
        <v>0</v>
      </c>
      <c r="M19" s="149">
        <v>9</v>
      </c>
      <c r="N19" s="140">
        <v>0</v>
      </c>
      <c r="O19" s="140">
        <v>0</v>
      </c>
      <c r="P19" s="140">
        <v>0</v>
      </c>
      <c r="Q19" s="140">
        <v>0</v>
      </c>
      <c r="R19" s="140">
        <v>0</v>
      </c>
      <c r="S19" t="s">
        <v>364</v>
      </c>
      <c r="T19" s="140"/>
      <c r="U19" s="140"/>
      <c r="V19" s="140"/>
      <c r="W19" s="140"/>
      <c r="X19" s="140"/>
      <c r="Y19" s="140"/>
      <c r="Z19" s="140"/>
    </row>
    <row r="20" spans="2:26">
      <c r="B20" t="s">
        <v>358</v>
      </c>
      <c r="C20" s="140">
        <v>1508.5440000000001</v>
      </c>
      <c r="D20" s="140">
        <v>26608.39</v>
      </c>
      <c r="E20" s="140">
        <v>26608.39</v>
      </c>
      <c r="F20" s="140">
        <f>$D$20*2</f>
        <v>53216.78</v>
      </c>
      <c r="G20" s="140">
        <f t="shared" ref="G20:L20" si="9">$D$20*2</f>
        <v>53216.78</v>
      </c>
      <c r="H20" s="140">
        <f t="shared" si="9"/>
        <v>53216.78</v>
      </c>
      <c r="I20" s="140">
        <f t="shared" si="9"/>
        <v>53216.78</v>
      </c>
      <c r="J20" s="140">
        <f t="shared" si="9"/>
        <v>53216.78</v>
      </c>
      <c r="K20" s="140">
        <f t="shared" si="9"/>
        <v>53216.78</v>
      </c>
      <c r="L20" s="140">
        <f t="shared" si="9"/>
        <v>53216.78</v>
      </c>
      <c r="M20" s="140">
        <f>$G$14+$L$20</f>
        <v>79849.117551000003</v>
      </c>
      <c r="N20" s="140">
        <f t="shared" ref="N20:R20" si="10">$G$14+$L$20</f>
        <v>79849.117551000003</v>
      </c>
      <c r="O20" s="140">
        <f t="shared" si="10"/>
        <v>79849.117551000003</v>
      </c>
      <c r="P20" s="140">
        <f t="shared" si="10"/>
        <v>79849.117551000003</v>
      </c>
      <c r="Q20" s="140">
        <f t="shared" si="10"/>
        <v>79849.117551000003</v>
      </c>
      <c r="R20" s="140">
        <f t="shared" si="10"/>
        <v>79849.117551000003</v>
      </c>
      <c r="S20" t="s">
        <v>365</v>
      </c>
      <c r="T20" s="140"/>
      <c r="U20" s="140"/>
      <c r="V20" s="140"/>
      <c r="W20" s="140"/>
      <c r="X20" s="140"/>
      <c r="Y20" s="140"/>
      <c r="Z20" s="140"/>
    </row>
    <row r="21" spans="2:26">
      <c r="B21" t="s">
        <v>359</v>
      </c>
      <c r="C21" s="140">
        <f>'Fixed data'!H12*'Workings baseline'!C20</f>
        <v>758.56682476800006</v>
      </c>
      <c r="D21" s="140">
        <f>'Fixed data'!I12*'Workings baseline'!D20</f>
        <v>12994.247169085003</v>
      </c>
      <c r="E21" s="140">
        <f>'Fixed data'!J12*'Workings baseline'!E20</f>
        <v>12608.545251840003</v>
      </c>
      <c r="F21" s="140">
        <f>'Fixed data'!K12*'Workings baseline'!F20</f>
        <v>24445.686669190007</v>
      </c>
      <c r="G21" s="140">
        <f>'Fixed data'!L12*'Workings baseline'!G20</f>
        <v>23674.282834700007</v>
      </c>
      <c r="H21" s="140">
        <f>'Fixed data'!M12*'Workings baseline'!H20</f>
        <v>22902.879000210007</v>
      </c>
      <c r="I21" s="140">
        <f>'Fixed data'!N12*'Workings baseline'!I20</f>
        <v>22131.475165720007</v>
      </c>
      <c r="J21" s="140">
        <f>'Fixed data'!O12*'Workings baseline'!J20</f>
        <v>21360.071331230007</v>
      </c>
      <c r="K21" s="140">
        <f>'Fixed data'!P12*'Workings baseline'!K20</f>
        <v>20588.667496740007</v>
      </c>
      <c r="L21" s="140">
        <f>'Fixed data'!Q12*'Workings baseline'!L20</f>
        <v>19817.263662250007</v>
      </c>
      <c r="M21" s="140">
        <f>'Fixed data'!R12*'Workings baseline'!M20</f>
        <v>28577.360378562506</v>
      </c>
      <c r="N21" s="140">
        <f>'Fixed data'!S12*'Workings baseline'!N20</f>
        <v>27419.907495101987</v>
      </c>
      <c r="O21" s="140">
        <f>'Fixed data'!T12*'Workings baseline'!O20</f>
        <v>26262.454611641464</v>
      </c>
      <c r="P21" s="140">
        <f>'Fixed data'!U12*'Workings baseline'!P20</f>
        <v>25105.001728180945</v>
      </c>
      <c r="Q21" s="140">
        <f>'Fixed data'!V12*'Workings baseline'!Q20</f>
        <v>23947.548844720426</v>
      </c>
      <c r="R21" s="140">
        <f>'Fixed data'!W12*'Workings baseline'!R20</f>
        <v>22790.095961259904</v>
      </c>
      <c r="T21" s="140"/>
      <c r="U21" s="140"/>
      <c r="V21" s="140"/>
      <c r="W21" s="140"/>
      <c r="X21" s="140"/>
      <c r="Y21" s="140"/>
      <c r="Z21" s="140"/>
    </row>
    <row r="22" spans="2:26">
      <c r="B22" t="s">
        <v>366</v>
      </c>
      <c r="C22" s="146">
        <v>0</v>
      </c>
      <c r="D22" s="146">
        <v>0</v>
      </c>
      <c r="E22" s="146">
        <v>0</v>
      </c>
      <c r="F22" s="146">
        <v>0</v>
      </c>
      <c r="G22" s="146">
        <v>0</v>
      </c>
      <c r="H22" s="146">
        <v>0</v>
      </c>
      <c r="I22" s="144">
        <v>20</v>
      </c>
      <c r="J22" s="146">
        <v>0</v>
      </c>
      <c r="K22" s="146">
        <v>0</v>
      </c>
      <c r="L22" s="146">
        <v>0</v>
      </c>
      <c r="M22" s="146">
        <v>0</v>
      </c>
      <c r="N22" s="146">
        <v>0</v>
      </c>
      <c r="O22" s="146">
        <v>0</v>
      </c>
      <c r="P22" s="146">
        <v>0</v>
      </c>
      <c r="Q22" s="146">
        <v>0</v>
      </c>
      <c r="R22" s="146">
        <v>0</v>
      </c>
      <c r="S22" t="s">
        <v>371</v>
      </c>
      <c r="T22" s="146"/>
      <c r="U22" s="146"/>
      <c r="V22" s="146"/>
      <c r="W22" s="146"/>
      <c r="X22" s="146"/>
      <c r="Y22" s="146"/>
      <c r="Z22" s="146"/>
    </row>
    <row r="23" spans="2:26">
      <c r="B23" t="s">
        <v>367</v>
      </c>
      <c r="C23" s="147">
        <v>5.6557000000000003E-2</v>
      </c>
      <c r="D23" s="147">
        <v>6.6160000000000004E-3</v>
      </c>
      <c r="E23" s="147">
        <f>D23</f>
        <v>6.6160000000000004E-3</v>
      </c>
      <c r="F23" s="145">
        <f>0.637097+D23</f>
        <v>0.64371299999999998</v>
      </c>
      <c r="G23" s="147">
        <f>$D$23+0.005</f>
        <v>1.1616000000000001E-2</v>
      </c>
      <c r="H23" s="147">
        <f t="shared" ref="H23:R23" si="11">$D$23+0.005</f>
        <v>1.1616000000000001E-2</v>
      </c>
      <c r="I23" s="147">
        <f t="shared" si="11"/>
        <v>1.1616000000000001E-2</v>
      </c>
      <c r="J23" s="147">
        <f t="shared" si="11"/>
        <v>1.1616000000000001E-2</v>
      </c>
      <c r="K23" s="147">
        <f t="shared" si="11"/>
        <v>1.1616000000000001E-2</v>
      </c>
      <c r="L23" s="147">
        <f t="shared" si="11"/>
        <v>1.1616000000000001E-2</v>
      </c>
      <c r="M23" s="147">
        <f t="shared" si="11"/>
        <v>1.1616000000000001E-2</v>
      </c>
      <c r="N23" s="147">
        <f t="shared" si="11"/>
        <v>1.1616000000000001E-2</v>
      </c>
      <c r="O23" s="147">
        <f t="shared" si="11"/>
        <v>1.1616000000000001E-2</v>
      </c>
      <c r="P23" s="147">
        <f t="shared" si="11"/>
        <v>1.1616000000000001E-2</v>
      </c>
      <c r="Q23" s="147">
        <f t="shared" si="11"/>
        <v>1.1616000000000001E-2</v>
      </c>
      <c r="R23" s="147">
        <f t="shared" si="11"/>
        <v>1.1616000000000001E-2</v>
      </c>
      <c r="S23" t="s">
        <v>372</v>
      </c>
      <c r="T23" s="147"/>
      <c r="U23" s="147"/>
      <c r="V23" s="147"/>
      <c r="W23" s="147"/>
      <c r="X23" s="147"/>
      <c r="Y23" s="147"/>
      <c r="Z23" s="147"/>
    </row>
    <row r="24" spans="2:26">
      <c r="S24" t="s">
        <v>375</v>
      </c>
    </row>
    <row r="30" spans="2:26">
      <c r="B30" s="141"/>
    </row>
  </sheetData>
  <mergeCells count="7">
    <mergeCell ref="AY4:BB4"/>
    <mergeCell ref="C4:J4"/>
    <mergeCell ref="K4:R4"/>
    <mergeCell ref="S4:Z4"/>
    <mergeCell ref="AA4:AH4"/>
    <mergeCell ref="AI4:AP4"/>
    <mergeCell ref="AQ4:AX4"/>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22" activePane="bottomRight" state="frozen"/>
      <selection activeCell="B73" sqref="B73"/>
      <selection pane="topRight" activeCell="B73" sqref="B73"/>
      <selection pane="bottomLeft" activeCell="B73" sqref="B73"/>
      <selection pane="bottomRight" activeCell="E77" sqref="E77"/>
    </sheetView>
  </sheetViews>
  <sheetFormatPr defaultRowHeight="12.75" outlineLevelRow="1"/>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c r="A1" s="2"/>
      <c r="B1" s="3" t="s">
        <v>299</v>
      </c>
      <c r="C1" s="3" t="s">
        <v>307</v>
      </c>
      <c r="D1" s="3"/>
      <c r="E1" s="3"/>
      <c r="F1" s="3"/>
      <c r="G1" s="3"/>
      <c r="H1" s="3"/>
      <c r="I1" s="3"/>
      <c r="J1" s="3"/>
      <c r="K1" s="3"/>
      <c r="AQ1" s="22"/>
      <c r="AR1" s="22"/>
      <c r="AS1" s="22"/>
      <c r="AT1" s="22"/>
      <c r="AU1" s="22"/>
      <c r="AV1" s="22"/>
      <c r="AW1" s="22"/>
      <c r="AX1" s="22"/>
      <c r="AY1" s="22"/>
      <c r="AZ1" s="22"/>
      <c r="BA1" s="22"/>
      <c r="BB1" s="22"/>
      <c r="BC1" s="22"/>
      <c r="BD1" s="22"/>
    </row>
    <row r="2" spans="1:56" ht="13.5" thickBot="1">
      <c r="AQ2" s="22"/>
      <c r="AR2" s="22"/>
      <c r="AS2" s="22"/>
      <c r="AT2" s="22"/>
      <c r="AU2" s="22"/>
      <c r="AV2" s="22"/>
      <c r="AW2" s="22"/>
      <c r="AX2" s="22"/>
      <c r="AY2" s="22"/>
      <c r="AZ2" s="22"/>
      <c r="BA2" s="22"/>
      <c r="BB2" s="22"/>
      <c r="BC2" s="22"/>
      <c r="BD2" s="22"/>
    </row>
    <row r="3" spans="1:56">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c r="B4" s="48">
        <v>16</v>
      </c>
      <c r="C4" s="45">
        <f>INDEX($E$81:$BD$81,1,$C$9+$B4-1)</f>
        <v>-11.53359192401803</v>
      </c>
      <c r="D4" s="9"/>
      <c r="E4" s="9"/>
      <c r="F4" s="87"/>
      <c r="G4" s="9"/>
      <c r="I4" s="41"/>
      <c r="U4" s="17"/>
      <c r="AQ4" s="22"/>
      <c r="AR4" s="22"/>
      <c r="AS4" s="22"/>
      <c r="AT4" s="22"/>
      <c r="AU4" s="22"/>
      <c r="AV4" s="22"/>
      <c r="AW4" s="22"/>
      <c r="AX4" s="22"/>
      <c r="AY4" s="22"/>
      <c r="AZ4" s="22"/>
      <c r="BA4" s="22"/>
      <c r="BB4" s="22"/>
      <c r="BC4" s="22"/>
      <c r="BD4" s="22"/>
    </row>
    <row r="5" spans="1:56">
      <c r="B5" s="48">
        <v>24</v>
      </c>
      <c r="C5" s="45">
        <f>INDEX($E$81:$BD$81,1,$C$9+$B5-1)</f>
        <v>-14.123045943074692</v>
      </c>
      <c r="D5" s="18"/>
      <c r="E5" s="63"/>
      <c r="F5" s="9"/>
      <c r="G5" s="9"/>
      <c r="AQ5" s="22"/>
      <c r="AR5" s="22"/>
      <c r="AS5" s="22"/>
      <c r="AT5" s="22"/>
      <c r="AU5" s="22"/>
      <c r="AV5" s="22"/>
      <c r="AW5" s="22"/>
      <c r="AX5" s="22"/>
      <c r="AY5" s="22"/>
      <c r="AZ5" s="22"/>
      <c r="BA5" s="22"/>
      <c r="BB5" s="22"/>
      <c r="BC5" s="22"/>
      <c r="BD5" s="22"/>
    </row>
    <row r="6" spans="1:56">
      <c r="B6" s="48">
        <v>32</v>
      </c>
      <c r="C6" s="45">
        <f>INDEX($E$81:$BD$81,1,$C$9+$B6-1)</f>
        <v>-15.831354913800983</v>
      </c>
      <c r="D6" s="9"/>
      <c r="E6" s="9"/>
      <c r="F6" s="9"/>
      <c r="G6" s="9"/>
      <c r="AQ6" s="22"/>
      <c r="AR6" s="22"/>
      <c r="AS6" s="22"/>
      <c r="AT6" s="22"/>
      <c r="AU6" s="22"/>
      <c r="AV6" s="22"/>
      <c r="AW6" s="22"/>
      <c r="AX6" s="22"/>
      <c r="AY6" s="22"/>
      <c r="AZ6" s="22"/>
      <c r="BA6" s="22"/>
      <c r="BB6" s="22"/>
      <c r="BC6" s="22"/>
      <c r="BD6" s="22"/>
    </row>
    <row r="7" spans="1:56">
      <c r="B7" s="48">
        <v>45</v>
      </c>
      <c r="C7" s="45">
        <f>INDEX($E$81:$BD$81,1,$C$9+$B7-1)</f>
        <v>-17.543238857139421</v>
      </c>
      <c r="D7" s="9"/>
      <c r="E7" s="9"/>
      <c r="F7" s="9"/>
      <c r="G7" s="9"/>
      <c r="AQ7" s="22"/>
      <c r="AR7" s="22"/>
      <c r="AS7" s="22"/>
      <c r="AT7" s="22"/>
      <c r="AU7" s="22"/>
      <c r="AV7" s="22"/>
      <c r="AW7" s="22"/>
      <c r="AX7" s="22"/>
      <c r="AY7" s="22"/>
      <c r="AZ7" s="22"/>
      <c r="BA7" s="22"/>
      <c r="BB7" s="22"/>
      <c r="BC7" s="22"/>
      <c r="BD7" s="22"/>
    </row>
    <row r="8" spans="1:56">
      <c r="B8" s="49"/>
      <c r="C8" s="45"/>
      <c r="D8" s="9"/>
      <c r="E8" s="9"/>
      <c r="F8" s="9"/>
      <c r="G8" s="9"/>
      <c r="AQ8" s="22"/>
      <c r="AR8" s="22"/>
      <c r="AS8" s="22"/>
      <c r="AT8" s="22"/>
      <c r="AU8" s="22"/>
      <c r="AV8" s="22"/>
      <c r="AW8" s="22"/>
      <c r="AX8" s="22"/>
      <c r="AY8" s="22"/>
      <c r="AZ8" s="22"/>
      <c r="BA8" s="22"/>
      <c r="BB8" s="22"/>
      <c r="BC8" s="22"/>
      <c r="BD8" s="22"/>
    </row>
    <row r="9" spans="1:56" ht="13.5" thickBot="1">
      <c r="B9" s="112" t="s">
        <v>80</v>
      </c>
      <c r="C9" s="136">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c r="A13" s="182" t="s">
        <v>11</v>
      </c>
      <c r="B13" s="61" t="s">
        <v>195</v>
      </c>
      <c r="C13" s="60"/>
      <c r="D13" s="61" t="s">
        <v>39</v>
      </c>
      <c r="E13" s="62">
        <f>-'Workings baseline'!C16</f>
        <v>-20</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c r="A14" s="183"/>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c r="A15" s="183"/>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c r="A16" s="183"/>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c r="A17" s="183"/>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3.5" thickBot="1">
      <c r="A18" s="184"/>
      <c r="B18" s="123" t="s">
        <v>194</v>
      </c>
      <c r="C18" s="129"/>
      <c r="D18" s="124" t="s">
        <v>39</v>
      </c>
      <c r="E18" s="59">
        <f>SUM(E13:E17)</f>
        <v>-20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c r="A19" s="187" t="s">
        <v>298</v>
      </c>
      <c r="B19" s="61" t="s">
        <v>173</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c r="A20" s="187"/>
      <c r="B20" s="61" t="s">
        <v>158</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c r="A21" s="187"/>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c r="A22" s="187"/>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c r="A23" s="187"/>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c r="A24" s="187"/>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c r="A25" s="188"/>
      <c r="B25" s="61" t="s">
        <v>319</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3.5" thickBot="1">
      <c r="A26" s="113"/>
      <c r="B26" s="57" t="s">
        <v>93</v>
      </c>
      <c r="C26" s="58" t="s">
        <v>91</v>
      </c>
      <c r="D26" s="57" t="s">
        <v>39</v>
      </c>
      <c r="E26" s="59">
        <f>E18+E25</f>
        <v>-20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c r="A28" s="114"/>
      <c r="B28" s="9" t="s">
        <v>12</v>
      </c>
      <c r="C28" s="9" t="s">
        <v>42</v>
      </c>
      <c r="D28" s="9" t="s">
        <v>39</v>
      </c>
      <c r="E28" s="35">
        <f>E26*E27</f>
        <v>-14</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c r="A29" s="114"/>
      <c r="B29" s="9" t="s">
        <v>90</v>
      </c>
      <c r="C29" s="11" t="s">
        <v>43</v>
      </c>
      <c r="D29" s="9" t="s">
        <v>39</v>
      </c>
      <c r="E29" s="35">
        <f>E26-E28</f>
        <v>-6</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c r="A30" s="114"/>
      <c r="B30" s="9" t="s">
        <v>1</v>
      </c>
      <c r="C30" s="11" t="s">
        <v>51</v>
      </c>
      <c r="D30" s="9" t="s">
        <v>39</v>
      </c>
      <c r="F30" s="35">
        <f>$E$28/'Fixed data'!$C$7</f>
        <v>-0.31111111111111112</v>
      </c>
      <c r="G30" s="35">
        <f>$E$28/'Fixed data'!$C$7</f>
        <v>-0.31111111111111112</v>
      </c>
      <c r="H30" s="35">
        <f>$E$28/'Fixed data'!$C$7</f>
        <v>-0.31111111111111112</v>
      </c>
      <c r="I30" s="35">
        <f>$E$28/'Fixed data'!$C$7</f>
        <v>-0.31111111111111112</v>
      </c>
      <c r="J30" s="35">
        <f>$E$28/'Fixed data'!$C$7</f>
        <v>-0.31111111111111112</v>
      </c>
      <c r="K30" s="35">
        <f>$E$28/'Fixed data'!$C$7</f>
        <v>-0.31111111111111112</v>
      </c>
      <c r="L30" s="35">
        <f>$E$28/'Fixed data'!$C$7</f>
        <v>-0.31111111111111112</v>
      </c>
      <c r="M30" s="35">
        <f>$E$28/'Fixed data'!$C$7</f>
        <v>-0.31111111111111112</v>
      </c>
      <c r="N30" s="35">
        <f>$E$28/'Fixed data'!$C$7</f>
        <v>-0.31111111111111112</v>
      </c>
      <c r="O30" s="35">
        <f>$E$28/'Fixed data'!$C$7</f>
        <v>-0.31111111111111112</v>
      </c>
      <c r="P30" s="35">
        <f>$E$28/'Fixed data'!$C$7</f>
        <v>-0.31111111111111112</v>
      </c>
      <c r="Q30" s="35">
        <f>$E$28/'Fixed data'!$C$7</f>
        <v>-0.31111111111111112</v>
      </c>
      <c r="R30" s="35">
        <f>$E$28/'Fixed data'!$C$7</f>
        <v>-0.31111111111111112</v>
      </c>
      <c r="S30" s="35">
        <f>$E$28/'Fixed data'!$C$7</f>
        <v>-0.31111111111111112</v>
      </c>
      <c r="T30" s="35">
        <f>$E$28/'Fixed data'!$C$7</f>
        <v>-0.31111111111111112</v>
      </c>
      <c r="U30" s="35">
        <f>$E$28/'Fixed data'!$C$7</f>
        <v>-0.31111111111111112</v>
      </c>
      <c r="V30" s="35">
        <f>$E$28/'Fixed data'!$C$7</f>
        <v>-0.31111111111111112</v>
      </c>
      <c r="W30" s="35">
        <f>$E$28/'Fixed data'!$C$7</f>
        <v>-0.31111111111111112</v>
      </c>
      <c r="X30" s="35">
        <f>$E$28/'Fixed data'!$C$7</f>
        <v>-0.31111111111111112</v>
      </c>
      <c r="Y30" s="35">
        <f>$E$28/'Fixed data'!$C$7</f>
        <v>-0.31111111111111112</v>
      </c>
      <c r="Z30" s="35">
        <f>$E$28/'Fixed data'!$C$7</f>
        <v>-0.31111111111111112</v>
      </c>
      <c r="AA30" s="35">
        <f>$E$28/'Fixed data'!$C$7</f>
        <v>-0.31111111111111112</v>
      </c>
      <c r="AB30" s="35">
        <f>$E$28/'Fixed data'!$C$7</f>
        <v>-0.31111111111111112</v>
      </c>
      <c r="AC30" s="35">
        <f>$E$28/'Fixed data'!$C$7</f>
        <v>-0.31111111111111112</v>
      </c>
      <c r="AD30" s="35">
        <f>$E$28/'Fixed data'!$C$7</f>
        <v>-0.31111111111111112</v>
      </c>
      <c r="AE30" s="35">
        <f>$E$28/'Fixed data'!$C$7</f>
        <v>-0.31111111111111112</v>
      </c>
      <c r="AF30" s="35">
        <f>$E$28/'Fixed data'!$C$7</f>
        <v>-0.31111111111111112</v>
      </c>
      <c r="AG30" s="35">
        <f>$E$28/'Fixed data'!$C$7</f>
        <v>-0.31111111111111112</v>
      </c>
      <c r="AH30" s="35">
        <f>$E$28/'Fixed data'!$C$7</f>
        <v>-0.31111111111111112</v>
      </c>
      <c r="AI30" s="35">
        <f>$E$28/'Fixed data'!$C$7</f>
        <v>-0.31111111111111112</v>
      </c>
      <c r="AJ30" s="35">
        <f>$E$28/'Fixed data'!$C$7</f>
        <v>-0.31111111111111112</v>
      </c>
      <c r="AK30" s="35">
        <f>$E$28/'Fixed data'!$C$7</f>
        <v>-0.31111111111111112</v>
      </c>
      <c r="AL30" s="35">
        <f>$E$28/'Fixed data'!$C$7</f>
        <v>-0.31111111111111112</v>
      </c>
      <c r="AM30" s="35">
        <f>$E$28/'Fixed data'!$C$7</f>
        <v>-0.31111111111111112</v>
      </c>
      <c r="AN30" s="35">
        <f>$E$28/'Fixed data'!$C$7</f>
        <v>-0.31111111111111112</v>
      </c>
      <c r="AO30" s="35">
        <f>$E$28/'Fixed data'!$C$7</f>
        <v>-0.31111111111111112</v>
      </c>
      <c r="AP30" s="35">
        <f>$E$28/'Fixed data'!$C$7</f>
        <v>-0.31111111111111112</v>
      </c>
      <c r="AQ30" s="35">
        <f>$E$28/'Fixed data'!$C$7</f>
        <v>-0.31111111111111112</v>
      </c>
      <c r="AR30" s="35">
        <f>$E$28/'Fixed data'!$C$7</f>
        <v>-0.31111111111111112</v>
      </c>
      <c r="AS30" s="35">
        <f>$E$28/'Fixed data'!$C$7</f>
        <v>-0.31111111111111112</v>
      </c>
      <c r="AT30" s="35">
        <f>$E$28/'Fixed data'!$C$7</f>
        <v>-0.31111111111111112</v>
      </c>
      <c r="AU30" s="35">
        <f>$E$28/'Fixed data'!$C$7</f>
        <v>-0.31111111111111112</v>
      </c>
      <c r="AV30" s="35">
        <f>$E$28/'Fixed data'!$C$7</f>
        <v>-0.31111111111111112</v>
      </c>
      <c r="AW30" s="35">
        <f>$E$28/'Fixed data'!$C$7</f>
        <v>-0.31111111111111112</v>
      </c>
      <c r="AX30" s="35">
        <f>$E$28/'Fixed data'!$C$7</f>
        <v>-0.31111111111111112</v>
      </c>
      <c r="AY30" s="35"/>
      <c r="AZ30" s="35"/>
      <c r="BA30" s="35"/>
      <c r="BB30" s="35"/>
      <c r="BC30" s="35"/>
      <c r="BD30" s="35"/>
    </row>
    <row r="31" spans="1:56" ht="16.5" hidden="1" customHeight="1" outlineLevel="1">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5.75" collapsed="1">
      <c r="A60" s="114"/>
      <c r="B60" s="9" t="s">
        <v>7</v>
      </c>
      <c r="C60" s="9" t="s">
        <v>59</v>
      </c>
      <c r="D60" s="9" t="s">
        <v>39</v>
      </c>
      <c r="E60" s="35">
        <f>SUM(E30:E59)</f>
        <v>0</v>
      </c>
      <c r="F60" s="35">
        <f t="shared" ref="F60:BD60" si="5">SUM(F30:F59)</f>
        <v>-0.31111111111111112</v>
      </c>
      <c r="G60" s="35">
        <f t="shared" si="5"/>
        <v>-0.31111111111111112</v>
      </c>
      <c r="H60" s="35">
        <f t="shared" si="5"/>
        <v>-0.31111111111111112</v>
      </c>
      <c r="I60" s="35">
        <f t="shared" si="5"/>
        <v>-0.31111111111111112</v>
      </c>
      <c r="J60" s="35">
        <f t="shared" si="5"/>
        <v>-0.31111111111111112</v>
      </c>
      <c r="K60" s="35">
        <f t="shared" si="5"/>
        <v>-0.31111111111111112</v>
      </c>
      <c r="L60" s="35">
        <f t="shared" si="5"/>
        <v>-0.31111111111111112</v>
      </c>
      <c r="M60" s="35">
        <f t="shared" si="5"/>
        <v>-0.31111111111111112</v>
      </c>
      <c r="N60" s="35">
        <f t="shared" si="5"/>
        <v>-0.31111111111111112</v>
      </c>
      <c r="O60" s="35">
        <f t="shared" si="5"/>
        <v>-0.31111111111111112</v>
      </c>
      <c r="P60" s="35">
        <f t="shared" si="5"/>
        <v>-0.31111111111111112</v>
      </c>
      <c r="Q60" s="35">
        <f t="shared" si="5"/>
        <v>-0.31111111111111112</v>
      </c>
      <c r="R60" s="35">
        <f t="shared" si="5"/>
        <v>-0.31111111111111112</v>
      </c>
      <c r="S60" s="35">
        <f t="shared" si="5"/>
        <v>-0.31111111111111112</v>
      </c>
      <c r="T60" s="35">
        <f t="shared" si="5"/>
        <v>-0.31111111111111112</v>
      </c>
      <c r="U60" s="35">
        <f t="shared" si="5"/>
        <v>-0.31111111111111112</v>
      </c>
      <c r="V60" s="35">
        <f t="shared" si="5"/>
        <v>-0.31111111111111112</v>
      </c>
      <c r="W60" s="35">
        <f t="shared" si="5"/>
        <v>-0.31111111111111112</v>
      </c>
      <c r="X60" s="35">
        <f t="shared" si="5"/>
        <v>-0.31111111111111112</v>
      </c>
      <c r="Y60" s="35">
        <f t="shared" si="5"/>
        <v>-0.31111111111111112</v>
      </c>
      <c r="Z60" s="35">
        <f t="shared" si="5"/>
        <v>-0.31111111111111112</v>
      </c>
      <c r="AA60" s="35">
        <f t="shared" si="5"/>
        <v>-0.31111111111111112</v>
      </c>
      <c r="AB60" s="35">
        <f t="shared" si="5"/>
        <v>-0.31111111111111112</v>
      </c>
      <c r="AC60" s="35">
        <f t="shared" si="5"/>
        <v>-0.31111111111111112</v>
      </c>
      <c r="AD60" s="35">
        <f t="shared" si="5"/>
        <v>-0.31111111111111112</v>
      </c>
      <c r="AE60" s="35">
        <f t="shared" si="5"/>
        <v>-0.31111111111111112</v>
      </c>
      <c r="AF60" s="35">
        <f t="shared" si="5"/>
        <v>-0.31111111111111112</v>
      </c>
      <c r="AG60" s="35">
        <f t="shared" si="5"/>
        <v>-0.31111111111111112</v>
      </c>
      <c r="AH60" s="35">
        <f t="shared" si="5"/>
        <v>-0.31111111111111112</v>
      </c>
      <c r="AI60" s="35">
        <f t="shared" si="5"/>
        <v>-0.31111111111111112</v>
      </c>
      <c r="AJ60" s="35">
        <f t="shared" si="5"/>
        <v>-0.31111111111111112</v>
      </c>
      <c r="AK60" s="35">
        <f t="shared" si="5"/>
        <v>-0.31111111111111112</v>
      </c>
      <c r="AL60" s="35">
        <f t="shared" si="5"/>
        <v>-0.31111111111111112</v>
      </c>
      <c r="AM60" s="35">
        <f t="shared" si="5"/>
        <v>-0.31111111111111112</v>
      </c>
      <c r="AN60" s="35">
        <f t="shared" si="5"/>
        <v>-0.31111111111111112</v>
      </c>
      <c r="AO60" s="35">
        <f t="shared" si="5"/>
        <v>-0.31111111111111112</v>
      </c>
      <c r="AP60" s="35">
        <f t="shared" si="5"/>
        <v>-0.31111111111111112</v>
      </c>
      <c r="AQ60" s="35">
        <f t="shared" si="5"/>
        <v>-0.31111111111111112</v>
      </c>
      <c r="AR60" s="35">
        <f t="shared" si="5"/>
        <v>-0.31111111111111112</v>
      </c>
      <c r="AS60" s="35">
        <f t="shared" si="5"/>
        <v>-0.31111111111111112</v>
      </c>
      <c r="AT60" s="35">
        <f t="shared" si="5"/>
        <v>-0.31111111111111112</v>
      </c>
      <c r="AU60" s="35">
        <f t="shared" si="5"/>
        <v>-0.31111111111111112</v>
      </c>
      <c r="AV60" s="35">
        <f t="shared" si="5"/>
        <v>-0.31111111111111112</v>
      </c>
      <c r="AW60" s="35">
        <f t="shared" si="5"/>
        <v>-0.31111111111111112</v>
      </c>
      <c r="AX60" s="35">
        <f t="shared" si="5"/>
        <v>-0.31111111111111112</v>
      </c>
      <c r="AY60" s="35">
        <f t="shared" si="5"/>
        <v>0</v>
      </c>
      <c r="AZ60" s="35">
        <f t="shared" si="5"/>
        <v>0</v>
      </c>
      <c r="BA60" s="35">
        <f t="shared" si="5"/>
        <v>0</v>
      </c>
      <c r="BB60" s="35">
        <f t="shared" si="5"/>
        <v>0</v>
      </c>
      <c r="BC60" s="35">
        <f t="shared" si="5"/>
        <v>0</v>
      </c>
      <c r="BD60" s="35">
        <f t="shared" si="5"/>
        <v>0</v>
      </c>
    </row>
    <row r="61" spans="1:56" ht="17.25" hidden="1" customHeight="1" outlineLevel="1">
      <c r="A61" s="114"/>
      <c r="B61" s="9" t="s">
        <v>34</v>
      </c>
      <c r="C61" s="9" t="s">
        <v>60</v>
      </c>
      <c r="D61" s="9" t="s">
        <v>39</v>
      </c>
      <c r="E61" s="35">
        <v>0</v>
      </c>
      <c r="F61" s="35">
        <f>E62</f>
        <v>-14</v>
      </c>
      <c r="G61" s="35">
        <f t="shared" ref="G61:BD61" si="6">F62</f>
        <v>-13.688888888888888</v>
      </c>
      <c r="H61" s="35">
        <f t="shared" si="6"/>
        <v>-13.377777777777776</v>
      </c>
      <c r="I61" s="35">
        <f t="shared" si="6"/>
        <v>-13.066666666666665</v>
      </c>
      <c r="J61" s="35">
        <f t="shared" si="6"/>
        <v>-12.755555555555553</v>
      </c>
      <c r="K61" s="35">
        <f t="shared" si="6"/>
        <v>-12.444444444444441</v>
      </c>
      <c r="L61" s="35">
        <f t="shared" si="6"/>
        <v>-12.133333333333329</v>
      </c>
      <c r="M61" s="35">
        <f t="shared" si="6"/>
        <v>-11.822222222222218</v>
      </c>
      <c r="N61" s="35">
        <f t="shared" si="6"/>
        <v>-11.511111111111106</v>
      </c>
      <c r="O61" s="35">
        <f t="shared" si="6"/>
        <v>-11.199999999999994</v>
      </c>
      <c r="P61" s="35">
        <f t="shared" si="6"/>
        <v>-10.888888888888882</v>
      </c>
      <c r="Q61" s="35">
        <f t="shared" si="6"/>
        <v>-10.57777777777777</v>
      </c>
      <c r="R61" s="35">
        <f t="shared" si="6"/>
        <v>-10.266666666666659</v>
      </c>
      <c r="S61" s="35">
        <f t="shared" si="6"/>
        <v>-9.9555555555555468</v>
      </c>
      <c r="T61" s="35">
        <f t="shared" si="6"/>
        <v>-9.644444444444435</v>
      </c>
      <c r="U61" s="35">
        <f t="shared" si="6"/>
        <v>-9.3333333333333233</v>
      </c>
      <c r="V61" s="35">
        <f t="shared" si="6"/>
        <v>-9.0222222222222115</v>
      </c>
      <c r="W61" s="35">
        <f t="shared" si="6"/>
        <v>-8.7111111111110997</v>
      </c>
      <c r="X61" s="35">
        <f t="shared" si="6"/>
        <v>-8.3999999999999879</v>
      </c>
      <c r="Y61" s="35">
        <f t="shared" si="6"/>
        <v>-8.0888888888888761</v>
      </c>
      <c r="Z61" s="35">
        <f t="shared" si="6"/>
        <v>-7.7777777777777652</v>
      </c>
      <c r="AA61" s="35">
        <f t="shared" si="6"/>
        <v>-7.4666666666666544</v>
      </c>
      <c r="AB61" s="35">
        <f t="shared" si="6"/>
        <v>-7.1555555555555435</v>
      </c>
      <c r="AC61" s="35">
        <f t="shared" si="6"/>
        <v>-6.8444444444444326</v>
      </c>
      <c r="AD61" s="35">
        <f t="shared" si="6"/>
        <v>-6.5333333333333217</v>
      </c>
      <c r="AE61" s="35">
        <f t="shared" si="6"/>
        <v>-6.2222222222222108</v>
      </c>
      <c r="AF61" s="35">
        <f t="shared" si="6"/>
        <v>-5.9111111111110999</v>
      </c>
      <c r="AG61" s="35">
        <f t="shared" si="6"/>
        <v>-5.599999999999989</v>
      </c>
      <c r="AH61" s="35">
        <f t="shared" si="6"/>
        <v>-5.2888888888888781</v>
      </c>
      <c r="AI61" s="35">
        <f t="shared" si="6"/>
        <v>-4.9777777777777672</v>
      </c>
      <c r="AJ61" s="35">
        <f t="shared" si="6"/>
        <v>-4.6666666666666563</v>
      </c>
      <c r="AK61" s="35">
        <f t="shared" si="6"/>
        <v>-4.3555555555555454</v>
      </c>
      <c r="AL61" s="35">
        <f t="shared" si="6"/>
        <v>-4.0444444444444345</v>
      </c>
      <c r="AM61" s="35">
        <f t="shared" si="6"/>
        <v>-3.7333333333333236</v>
      </c>
      <c r="AN61" s="35">
        <f t="shared" si="6"/>
        <v>-3.4222222222222127</v>
      </c>
      <c r="AO61" s="35">
        <f t="shared" si="6"/>
        <v>-3.1111111111111018</v>
      </c>
      <c r="AP61" s="35">
        <f t="shared" si="6"/>
        <v>-2.7999999999999909</v>
      </c>
      <c r="AQ61" s="35">
        <f t="shared" si="6"/>
        <v>-2.48888888888888</v>
      </c>
      <c r="AR61" s="35">
        <f t="shared" si="6"/>
        <v>-2.1777777777777692</v>
      </c>
      <c r="AS61" s="35">
        <f t="shared" si="6"/>
        <v>-1.866666666666658</v>
      </c>
      <c r="AT61" s="35">
        <f t="shared" si="6"/>
        <v>-1.5555555555555469</v>
      </c>
      <c r="AU61" s="35">
        <f t="shared" si="6"/>
        <v>-1.2444444444444358</v>
      </c>
      <c r="AV61" s="35">
        <f t="shared" si="6"/>
        <v>-0.93333333333332469</v>
      </c>
      <c r="AW61" s="35">
        <f t="shared" si="6"/>
        <v>-0.62222222222221357</v>
      </c>
      <c r="AX61" s="35">
        <f t="shared" si="6"/>
        <v>-0.31111111111110246</v>
      </c>
      <c r="AY61" s="35">
        <f t="shared" si="6"/>
        <v>8.659739592076221E-15</v>
      </c>
      <c r="AZ61" s="35">
        <f t="shared" si="6"/>
        <v>8.659739592076221E-15</v>
      </c>
      <c r="BA61" s="35">
        <f t="shared" si="6"/>
        <v>8.659739592076221E-15</v>
      </c>
      <c r="BB61" s="35">
        <f t="shared" si="6"/>
        <v>8.659739592076221E-15</v>
      </c>
      <c r="BC61" s="35">
        <f t="shared" si="6"/>
        <v>8.659739592076221E-15</v>
      </c>
      <c r="BD61" s="35">
        <f t="shared" si="6"/>
        <v>8.659739592076221E-15</v>
      </c>
    </row>
    <row r="62" spans="1:56" ht="16.5" hidden="1" customHeight="1" outlineLevel="1">
      <c r="A62" s="114"/>
      <c r="B62" s="9" t="s">
        <v>33</v>
      </c>
      <c r="C62" s="9" t="s">
        <v>67</v>
      </c>
      <c r="D62" s="9" t="s">
        <v>39</v>
      </c>
      <c r="E62" s="35">
        <f t="shared" ref="E62:BD62" si="7">E28-E60+E61</f>
        <v>-14</v>
      </c>
      <c r="F62" s="35">
        <f t="shared" si="7"/>
        <v>-13.688888888888888</v>
      </c>
      <c r="G62" s="35">
        <f t="shared" si="7"/>
        <v>-13.377777777777776</v>
      </c>
      <c r="H62" s="35">
        <f t="shared" si="7"/>
        <v>-13.066666666666665</v>
      </c>
      <c r="I62" s="35">
        <f t="shared" si="7"/>
        <v>-12.755555555555553</v>
      </c>
      <c r="J62" s="35">
        <f t="shared" si="7"/>
        <v>-12.444444444444441</v>
      </c>
      <c r="K62" s="35">
        <f t="shared" si="7"/>
        <v>-12.133333333333329</v>
      </c>
      <c r="L62" s="35">
        <f t="shared" si="7"/>
        <v>-11.822222222222218</v>
      </c>
      <c r="M62" s="35">
        <f t="shared" si="7"/>
        <v>-11.511111111111106</v>
      </c>
      <c r="N62" s="35">
        <f t="shared" si="7"/>
        <v>-11.199999999999994</v>
      </c>
      <c r="O62" s="35">
        <f t="shared" si="7"/>
        <v>-10.888888888888882</v>
      </c>
      <c r="P62" s="35">
        <f t="shared" si="7"/>
        <v>-10.57777777777777</v>
      </c>
      <c r="Q62" s="35">
        <f t="shared" si="7"/>
        <v>-10.266666666666659</v>
      </c>
      <c r="R62" s="35">
        <f t="shared" si="7"/>
        <v>-9.9555555555555468</v>
      </c>
      <c r="S62" s="35">
        <f t="shared" si="7"/>
        <v>-9.644444444444435</v>
      </c>
      <c r="T62" s="35">
        <f t="shared" si="7"/>
        <v>-9.3333333333333233</v>
      </c>
      <c r="U62" s="35">
        <f t="shared" si="7"/>
        <v>-9.0222222222222115</v>
      </c>
      <c r="V62" s="35">
        <f t="shared" si="7"/>
        <v>-8.7111111111110997</v>
      </c>
      <c r="W62" s="35">
        <f t="shared" si="7"/>
        <v>-8.3999999999999879</v>
      </c>
      <c r="X62" s="35">
        <f t="shared" si="7"/>
        <v>-8.0888888888888761</v>
      </c>
      <c r="Y62" s="35">
        <f t="shared" si="7"/>
        <v>-7.7777777777777652</v>
      </c>
      <c r="Z62" s="35">
        <f t="shared" si="7"/>
        <v>-7.4666666666666544</v>
      </c>
      <c r="AA62" s="35">
        <f t="shared" si="7"/>
        <v>-7.1555555555555435</v>
      </c>
      <c r="AB62" s="35">
        <f t="shared" si="7"/>
        <v>-6.8444444444444326</v>
      </c>
      <c r="AC62" s="35">
        <f t="shared" si="7"/>
        <v>-6.5333333333333217</v>
      </c>
      <c r="AD62" s="35">
        <f t="shared" si="7"/>
        <v>-6.2222222222222108</v>
      </c>
      <c r="AE62" s="35">
        <f t="shared" si="7"/>
        <v>-5.9111111111110999</v>
      </c>
      <c r="AF62" s="35">
        <f t="shared" si="7"/>
        <v>-5.599999999999989</v>
      </c>
      <c r="AG62" s="35">
        <f t="shared" si="7"/>
        <v>-5.2888888888888781</v>
      </c>
      <c r="AH62" s="35">
        <f t="shared" si="7"/>
        <v>-4.9777777777777672</v>
      </c>
      <c r="AI62" s="35">
        <f t="shared" si="7"/>
        <v>-4.6666666666666563</v>
      </c>
      <c r="AJ62" s="35">
        <f t="shared" si="7"/>
        <v>-4.3555555555555454</v>
      </c>
      <c r="AK62" s="35">
        <f t="shared" si="7"/>
        <v>-4.0444444444444345</v>
      </c>
      <c r="AL62" s="35">
        <f t="shared" si="7"/>
        <v>-3.7333333333333236</v>
      </c>
      <c r="AM62" s="35">
        <f t="shared" si="7"/>
        <v>-3.4222222222222127</v>
      </c>
      <c r="AN62" s="35">
        <f t="shared" si="7"/>
        <v>-3.1111111111111018</v>
      </c>
      <c r="AO62" s="35">
        <f t="shared" si="7"/>
        <v>-2.7999999999999909</v>
      </c>
      <c r="AP62" s="35">
        <f t="shared" si="7"/>
        <v>-2.48888888888888</v>
      </c>
      <c r="AQ62" s="35">
        <f t="shared" si="7"/>
        <v>-2.1777777777777692</v>
      </c>
      <c r="AR62" s="35">
        <f t="shared" si="7"/>
        <v>-1.866666666666658</v>
      </c>
      <c r="AS62" s="35">
        <f t="shared" si="7"/>
        <v>-1.5555555555555469</v>
      </c>
      <c r="AT62" s="35">
        <f t="shared" si="7"/>
        <v>-1.2444444444444358</v>
      </c>
      <c r="AU62" s="35">
        <f t="shared" si="7"/>
        <v>-0.93333333333332469</v>
      </c>
      <c r="AV62" s="35">
        <f t="shared" si="7"/>
        <v>-0.62222222222221357</v>
      </c>
      <c r="AW62" s="35">
        <f t="shared" si="7"/>
        <v>-0.31111111111110246</v>
      </c>
      <c r="AX62" s="35">
        <f t="shared" si="7"/>
        <v>8.659739592076221E-15</v>
      </c>
      <c r="AY62" s="35">
        <f t="shared" si="7"/>
        <v>8.659739592076221E-15</v>
      </c>
      <c r="AZ62" s="35">
        <f t="shared" si="7"/>
        <v>8.659739592076221E-15</v>
      </c>
      <c r="BA62" s="35">
        <f t="shared" si="7"/>
        <v>8.659739592076221E-15</v>
      </c>
      <c r="BB62" s="35">
        <f t="shared" si="7"/>
        <v>8.659739592076221E-15</v>
      </c>
      <c r="BC62" s="35">
        <f t="shared" si="7"/>
        <v>8.659739592076221E-15</v>
      </c>
      <c r="BD62" s="35">
        <f t="shared" si="7"/>
        <v>8.659739592076221E-15</v>
      </c>
    </row>
    <row r="63" spans="1:56" ht="14.25" collapsed="1">
      <c r="A63" s="114"/>
      <c r="B63" s="9" t="s">
        <v>8</v>
      </c>
      <c r="C63" s="11" t="s">
        <v>66</v>
      </c>
      <c r="D63" s="9" t="s">
        <v>39</v>
      </c>
      <c r="E63" s="35">
        <f>AVERAGE(E61:E62)*'Fixed data'!$C$3</f>
        <v>-0.29400000000000004</v>
      </c>
      <c r="F63" s="35">
        <f>AVERAGE(F61:F62)*'Fixed data'!$C$3</f>
        <v>-0.58146666666666669</v>
      </c>
      <c r="G63" s="35">
        <f>AVERAGE(G61:G62)*'Fixed data'!$C$3</f>
        <v>-0.56839999999999991</v>
      </c>
      <c r="H63" s="35">
        <f>AVERAGE(H61:H62)*'Fixed data'!$C$3</f>
        <v>-0.55533333333333335</v>
      </c>
      <c r="I63" s="35">
        <f>AVERAGE(I61:I62)*'Fixed data'!$C$3</f>
        <v>-0.54226666666666656</v>
      </c>
      <c r="J63" s="35">
        <f>AVERAGE(J61:J62)*'Fixed data'!$C$3</f>
        <v>-0.52919999999999989</v>
      </c>
      <c r="K63" s="35">
        <f>AVERAGE(K61:K62)*'Fixed data'!$C$3</f>
        <v>-0.51613333333333322</v>
      </c>
      <c r="L63" s="35">
        <f>AVERAGE(L61:L62)*'Fixed data'!$C$3</f>
        <v>-0.50306666666666655</v>
      </c>
      <c r="M63" s="35">
        <f>AVERAGE(M61:M62)*'Fixed data'!$C$3</f>
        <v>-0.48999999999999977</v>
      </c>
      <c r="N63" s="35">
        <f>AVERAGE(N61:N62)*'Fixed data'!$C$3</f>
        <v>-0.47693333333333315</v>
      </c>
      <c r="O63" s="35">
        <f>AVERAGE(O61:O62)*'Fixed data'!$C$3</f>
        <v>-0.46386666666666637</v>
      </c>
      <c r="P63" s="35">
        <f>AVERAGE(P61:P62)*'Fixed data'!$C$3</f>
        <v>-0.45079999999999976</v>
      </c>
      <c r="Q63" s="35">
        <f>AVERAGE(Q61:Q62)*'Fixed data'!$C$3</f>
        <v>-0.43773333333333297</v>
      </c>
      <c r="R63" s="35">
        <f>AVERAGE(R61:R62)*'Fixed data'!$C$3</f>
        <v>-0.42466666666666636</v>
      </c>
      <c r="S63" s="35">
        <f>AVERAGE(S61:S62)*'Fixed data'!$C$3</f>
        <v>-0.41159999999999963</v>
      </c>
      <c r="T63" s="35">
        <f>AVERAGE(T61:T62)*'Fixed data'!$C$3</f>
        <v>-0.39853333333333296</v>
      </c>
      <c r="U63" s="35">
        <f>AVERAGE(U61:U62)*'Fixed data'!$C$3</f>
        <v>-0.38546666666666624</v>
      </c>
      <c r="V63" s="35">
        <f>AVERAGE(V61:V62)*'Fixed data'!$C$3</f>
        <v>-0.37239999999999962</v>
      </c>
      <c r="W63" s="35">
        <f>AVERAGE(W61:W62)*'Fixed data'!$C$3</f>
        <v>-0.35933333333333284</v>
      </c>
      <c r="X63" s="35">
        <f>AVERAGE(X61:X62)*'Fixed data'!$C$3</f>
        <v>-0.34626666666666622</v>
      </c>
      <c r="Y63" s="35">
        <f>AVERAGE(Y61:Y62)*'Fixed data'!$C$3</f>
        <v>-0.3331999999999995</v>
      </c>
      <c r="Z63" s="35">
        <f>AVERAGE(Z61:Z62)*'Fixed data'!$C$3</f>
        <v>-0.32013333333333283</v>
      </c>
      <c r="AA63" s="35">
        <f>AVERAGE(AA61:AA62)*'Fixed data'!$C$3</f>
        <v>-0.30706666666666621</v>
      </c>
      <c r="AB63" s="35">
        <f>AVERAGE(AB61:AB62)*'Fixed data'!$C$3</f>
        <v>-0.29399999999999948</v>
      </c>
      <c r="AC63" s="35">
        <f>AVERAGE(AC61:AC62)*'Fixed data'!$C$3</f>
        <v>-0.28093333333333287</v>
      </c>
      <c r="AD63" s="35">
        <f>AVERAGE(AD61:AD62)*'Fixed data'!$C$3</f>
        <v>-0.2678666666666662</v>
      </c>
      <c r="AE63" s="35">
        <f>AVERAGE(AE61:AE62)*'Fixed data'!$C$3</f>
        <v>-0.25479999999999958</v>
      </c>
      <c r="AF63" s="35">
        <f>AVERAGE(AF61:AF62)*'Fixed data'!$C$3</f>
        <v>-0.24173333333333286</v>
      </c>
      <c r="AG63" s="35">
        <f>AVERAGE(AG61:AG62)*'Fixed data'!$C$3</f>
        <v>-0.22866666666666624</v>
      </c>
      <c r="AH63" s="35">
        <f>AVERAGE(AH61:AH62)*'Fixed data'!$C$3</f>
        <v>-0.21559999999999954</v>
      </c>
      <c r="AI63" s="35">
        <f>AVERAGE(AI61:AI62)*'Fixed data'!$C$3</f>
        <v>-0.20253333333333293</v>
      </c>
      <c r="AJ63" s="35">
        <f>AVERAGE(AJ61:AJ62)*'Fixed data'!$C$3</f>
        <v>-0.18946666666666623</v>
      </c>
      <c r="AK63" s="35">
        <f>AVERAGE(AK61:AK62)*'Fixed data'!$C$3</f>
        <v>-0.17639999999999961</v>
      </c>
      <c r="AL63" s="35">
        <f>AVERAGE(AL61:AL62)*'Fixed data'!$C$3</f>
        <v>-0.16333333333333294</v>
      </c>
      <c r="AM63" s="35">
        <f>AVERAGE(AM61:AM62)*'Fixed data'!$C$3</f>
        <v>-0.15026666666666627</v>
      </c>
      <c r="AN63" s="35">
        <f>AVERAGE(AN61:AN62)*'Fixed data'!$C$3</f>
        <v>-0.13719999999999963</v>
      </c>
      <c r="AO63" s="35">
        <f>AVERAGE(AO61:AO62)*'Fixed data'!$C$3</f>
        <v>-0.12413333333333296</v>
      </c>
      <c r="AP63" s="35">
        <f>AVERAGE(AP61:AP62)*'Fixed data'!$C$3</f>
        <v>-0.1110666666666663</v>
      </c>
      <c r="AQ63" s="35">
        <f>AVERAGE(AQ61:AQ62)*'Fixed data'!$C$3</f>
        <v>-9.7999999999999643E-2</v>
      </c>
      <c r="AR63" s="35">
        <f>AVERAGE(AR61:AR62)*'Fixed data'!$C$3</f>
        <v>-8.4933333333332986E-2</v>
      </c>
      <c r="AS63" s="35">
        <f>AVERAGE(AS61:AS62)*'Fixed data'!$C$3</f>
        <v>-7.1866666666666301E-2</v>
      </c>
      <c r="AT63" s="35">
        <f>AVERAGE(AT61:AT62)*'Fixed data'!$C$3</f>
        <v>-5.8799999999999644E-2</v>
      </c>
      <c r="AU63" s="35">
        <f>AVERAGE(AU61:AU62)*'Fixed data'!$C$3</f>
        <v>-4.5733333333332966E-2</v>
      </c>
      <c r="AV63" s="35">
        <f>AVERAGE(AV61:AV62)*'Fixed data'!$C$3</f>
        <v>-3.2666666666666302E-2</v>
      </c>
      <c r="AW63" s="35">
        <f>AVERAGE(AW61:AW62)*'Fixed data'!$C$3</f>
        <v>-1.9599999999999639E-2</v>
      </c>
      <c r="AX63" s="35">
        <f>AVERAGE(AX61:AX62)*'Fixed data'!$C$3</f>
        <v>-6.5333333333329703E-3</v>
      </c>
      <c r="AY63" s="35">
        <f>AVERAGE(AY61:AY62)*'Fixed data'!$C$3</f>
        <v>3.6370906286720131E-16</v>
      </c>
      <c r="AZ63" s="35">
        <f>AVERAGE(AZ61:AZ62)*'Fixed data'!$C$3</f>
        <v>3.6370906286720131E-16</v>
      </c>
      <c r="BA63" s="35">
        <f>AVERAGE(BA61:BA62)*'Fixed data'!$C$3</f>
        <v>3.6370906286720131E-16</v>
      </c>
      <c r="BB63" s="35">
        <f>AVERAGE(BB61:BB62)*'Fixed data'!$C$3</f>
        <v>3.6370906286720131E-16</v>
      </c>
      <c r="BC63" s="35">
        <f>AVERAGE(BC61:BC62)*'Fixed data'!$C$3</f>
        <v>3.6370906286720131E-16</v>
      </c>
      <c r="BD63" s="35">
        <f>AVERAGE(BD61:BD62)*'Fixed data'!$C$3</f>
        <v>3.6370906286720131E-16</v>
      </c>
    </row>
    <row r="64" spans="1:56" ht="13.5" thickBot="1">
      <c r="A64" s="113"/>
      <c r="B64" s="12" t="s">
        <v>92</v>
      </c>
      <c r="C64" s="12" t="s">
        <v>44</v>
      </c>
      <c r="D64" s="12" t="s">
        <v>39</v>
      </c>
      <c r="E64" s="53">
        <f t="shared" ref="E64:BD64" si="8">E29+E60+E63</f>
        <v>-6.2940000000000005</v>
      </c>
      <c r="F64" s="53">
        <f t="shared" si="8"/>
        <v>-0.8925777777777778</v>
      </c>
      <c r="G64" s="53">
        <f t="shared" si="8"/>
        <v>-0.87951111111111102</v>
      </c>
      <c r="H64" s="53">
        <f t="shared" si="8"/>
        <v>-0.86644444444444446</v>
      </c>
      <c r="I64" s="53">
        <f t="shared" si="8"/>
        <v>-0.85337777777777768</v>
      </c>
      <c r="J64" s="53">
        <f t="shared" si="8"/>
        <v>-0.84031111111111101</v>
      </c>
      <c r="K64" s="53">
        <f t="shared" si="8"/>
        <v>-0.82724444444444434</v>
      </c>
      <c r="L64" s="53">
        <f t="shared" si="8"/>
        <v>-0.81417777777777767</v>
      </c>
      <c r="M64" s="53">
        <f t="shared" si="8"/>
        <v>-0.80111111111111089</v>
      </c>
      <c r="N64" s="53">
        <f t="shared" si="8"/>
        <v>-0.78804444444444433</v>
      </c>
      <c r="O64" s="53">
        <f t="shared" si="8"/>
        <v>-0.77497777777777754</v>
      </c>
      <c r="P64" s="53">
        <f t="shared" si="8"/>
        <v>-0.76191111111111087</v>
      </c>
      <c r="Q64" s="53">
        <f t="shared" si="8"/>
        <v>-0.74884444444444409</v>
      </c>
      <c r="R64" s="53">
        <f t="shared" si="8"/>
        <v>-0.73577777777777742</v>
      </c>
      <c r="S64" s="53">
        <f t="shared" si="8"/>
        <v>-0.72271111111111075</v>
      </c>
      <c r="T64" s="53">
        <f t="shared" si="8"/>
        <v>-0.70964444444444408</v>
      </c>
      <c r="U64" s="53">
        <f t="shared" si="8"/>
        <v>-0.6965777777777773</v>
      </c>
      <c r="V64" s="53">
        <f t="shared" si="8"/>
        <v>-0.68351111111111074</v>
      </c>
      <c r="W64" s="53">
        <f t="shared" si="8"/>
        <v>-0.67044444444444395</v>
      </c>
      <c r="X64" s="53">
        <f t="shared" si="8"/>
        <v>-0.65737777777777739</v>
      </c>
      <c r="Y64" s="53">
        <f t="shared" si="8"/>
        <v>-0.64431111111111061</v>
      </c>
      <c r="Z64" s="53">
        <f t="shared" si="8"/>
        <v>-0.63124444444444394</v>
      </c>
      <c r="AA64" s="53">
        <f t="shared" si="8"/>
        <v>-0.61817777777777727</v>
      </c>
      <c r="AB64" s="53">
        <f t="shared" si="8"/>
        <v>-0.6051111111111106</v>
      </c>
      <c r="AC64" s="53">
        <f t="shared" si="8"/>
        <v>-0.59204444444444393</v>
      </c>
      <c r="AD64" s="53">
        <f t="shared" si="8"/>
        <v>-0.57897777777777737</v>
      </c>
      <c r="AE64" s="53">
        <f t="shared" si="8"/>
        <v>-0.5659111111111107</v>
      </c>
      <c r="AF64" s="53">
        <f t="shared" si="8"/>
        <v>-0.55284444444444403</v>
      </c>
      <c r="AG64" s="53">
        <f t="shared" si="8"/>
        <v>-0.53977777777777736</v>
      </c>
      <c r="AH64" s="53">
        <f t="shared" si="8"/>
        <v>-0.52671111111111069</v>
      </c>
      <c r="AI64" s="53">
        <f t="shared" si="8"/>
        <v>-0.51364444444444401</v>
      </c>
      <c r="AJ64" s="53">
        <f t="shared" si="8"/>
        <v>-0.50057777777777734</v>
      </c>
      <c r="AK64" s="53">
        <f t="shared" si="8"/>
        <v>-0.48751111111111073</v>
      </c>
      <c r="AL64" s="53">
        <f t="shared" si="8"/>
        <v>-0.47444444444444406</v>
      </c>
      <c r="AM64" s="53">
        <f t="shared" si="8"/>
        <v>-0.46137777777777739</v>
      </c>
      <c r="AN64" s="53">
        <f t="shared" si="8"/>
        <v>-0.44831111111111077</v>
      </c>
      <c r="AO64" s="53">
        <f t="shared" si="8"/>
        <v>-0.4352444444444441</v>
      </c>
      <c r="AP64" s="53">
        <f t="shared" si="8"/>
        <v>-0.42217777777777743</v>
      </c>
      <c r="AQ64" s="53">
        <f t="shared" si="8"/>
        <v>-0.40911111111111076</v>
      </c>
      <c r="AR64" s="53">
        <f t="shared" si="8"/>
        <v>-0.39604444444444409</v>
      </c>
      <c r="AS64" s="53">
        <f t="shared" si="8"/>
        <v>-0.38297777777777742</v>
      </c>
      <c r="AT64" s="53">
        <f t="shared" si="8"/>
        <v>-0.36991111111111075</v>
      </c>
      <c r="AU64" s="53">
        <f t="shared" si="8"/>
        <v>-0.35684444444444408</v>
      </c>
      <c r="AV64" s="53">
        <f t="shared" si="8"/>
        <v>-0.3437777777777774</v>
      </c>
      <c r="AW64" s="53">
        <f t="shared" si="8"/>
        <v>-0.33071111111111073</v>
      </c>
      <c r="AX64" s="53">
        <f t="shared" si="8"/>
        <v>-0.31764444444444406</v>
      </c>
      <c r="AY64" s="53">
        <f t="shared" si="8"/>
        <v>3.6370906286720131E-16</v>
      </c>
      <c r="AZ64" s="53">
        <f t="shared" si="8"/>
        <v>3.6370906286720131E-16</v>
      </c>
      <c r="BA64" s="53">
        <f t="shared" si="8"/>
        <v>3.6370906286720131E-16</v>
      </c>
      <c r="BB64" s="53">
        <f t="shared" si="8"/>
        <v>3.6370906286720131E-16</v>
      </c>
      <c r="BC64" s="53">
        <f t="shared" si="8"/>
        <v>3.6370906286720131E-16</v>
      </c>
      <c r="BD64" s="53">
        <f t="shared" si="8"/>
        <v>3.6370906286720131E-16</v>
      </c>
    </row>
    <row r="65" spans="1:56" ht="12.75" customHeight="1">
      <c r="A65" s="178"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c r="A66" s="17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c r="A67" s="179"/>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c r="A68" s="179"/>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c r="A69" s="179"/>
      <c r="B69" s="4" t="s">
        <v>200</v>
      </c>
      <c r="D69" s="9" t="s">
        <v>39</v>
      </c>
      <c r="E69" s="35">
        <f>E90*'Fixed data'!H$5/1000000</f>
        <v>0</v>
      </c>
      <c r="F69" s="35">
        <f>F90*'Fixed data'!I$5/1000000</f>
        <v>0</v>
      </c>
      <c r="G69" s="35">
        <f>G90*'Fixed data'!J$5/1000000</f>
        <v>0</v>
      </c>
      <c r="H69" s="35">
        <f>H90*'Fixed data'!K$5/1000000</f>
        <v>0</v>
      </c>
      <c r="I69" s="35">
        <f>I90*'Fixed data'!L$5/1000000</f>
        <v>0.10943921488400489</v>
      </c>
      <c r="J69" s="35">
        <f>J90*'Fixed data'!M$5/1000000</f>
        <v>0.18896206856360376</v>
      </c>
      <c r="K69" s="35">
        <f>K90*'Fixed data'!N$5/1000000</f>
        <v>0.26288780593816635</v>
      </c>
      <c r="L69" s="35">
        <f>L90*'Fixed data'!O$5/1000000</f>
        <v>0.33121642700769266</v>
      </c>
      <c r="M69" s="35">
        <f>M90*'Fixed data'!P$5/1000000</f>
        <v>0.39394793177218268</v>
      </c>
      <c r="N69" s="35">
        <f>N90*'Fixed data'!Q$5/1000000</f>
        <v>0.45108232023163658</v>
      </c>
      <c r="O69" s="35">
        <f>O90*'Fixed data'!R$5/1000000</f>
        <v>0.50261959238605403</v>
      </c>
      <c r="P69" s="35">
        <f>P90*'Fixed data'!S$5/1000000</f>
        <v>0.54855974823543519</v>
      </c>
      <c r="Q69" s="35">
        <f>Q90*'Fixed data'!T$5/1000000</f>
        <v>0.58890278777978011</v>
      </c>
      <c r="R69" s="35">
        <f>R90*'Fixed data'!U$5/1000000</f>
        <v>0.62364871101908903</v>
      </c>
      <c r="S69" s="35">
        <f>S90*'Fixed data'!V$5/1000000</f>
        <v>0.65279751795336138</v>
      </c>
      <c r="T69" s="35">
        <f>T90*'Fixed data'!W$5/1000000</f>
        <v>0.66518074180658582</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c r="A70" s="17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c r="A71" s="17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c r="A72" s="17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c r="A73" s="179"/>
      <c r="B73" s="9" t="s">
        <v>354</v>
      </c>
      <c r="C73" s="9"/>
      <c r="D73" s="9" t="s">
        <v>39</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c r="A74" s="17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c r="A75" s="17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c r="A76" s="180"/>
      <c r="B76" s="13" t="s">
        <v>98</v>
      </c>
      <c r="C76" s="13"/>
      <c r="D76" s="13" t="s">
        <v>39</v>
      </c>
      <c r="E76" s="53">
        <f>SUM(E65:E75)</f>
        <v>0</v>
      </c>
      <c r="F76" s="53">
        <f t="shared" ref="F76:BD76" si="9">SUM(F65:F75)</f>
        <v>0</v>
      </c>
      <c r="G76" s="53">
        <f t="shared" si="9"/>
        <v>0</v>
      </c>
      <c r="H76" s="53">
        <f t="shared" si="9"/>
        <v>0</v>
      </c>
      <c r="I76" s="53">
        <f t="shared" si="9"/>
        <v>0.10943921488400489</v>
      </c>
      <c r="J76" s="53">
        <f t="shared" si="9"/>
        <v>0.18896206856360376</v>
      </c>
      <c r="K76" s="53">
        <f t="shared" si="9"/>
        <v>0.26288780593816635</v>
      </c>
      <c r="L76" s="53">
        <f t="shared" si="9"/>
        <v>0.33121642700769266</v>
      </c>
      <c r="M76" s="53">
        <f t="shared" si="9"/>
        <v>0.39394793177218268</v>
      </c>
      <c r="N76" s="53">
        <f t="shared" si="9"/>
        <v>0.45108232023163658</v>
      </c>
      <c r="O76" s="53">
        <f t="shared" si="9"/>
        <v>0.50261959238605403</v>
      </c>
      <c r="P76" s="53">
        <f t="shared" si="9"/>
        <v>0.54855974823543519</v>
      </c>
      <c r="Q76" s="53">
        <f t="shared" si="9"/>
        <v>0.58890278777978011</v>
      </c>
      <c r="R76" s="53">
        <f t="shared" si="9"/>
        <v>0.62364871101908903</v>
      </c>
      <c r="S76" s="53">
        <f t="shared" si="9"/>
        <v>0.65279751795336138</v>
      </c>
      <c r="T76" s="53">
        <f t="shared" si="9"/>
        <v>0.66518074180658582</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c r="A77" s="75"/>
      <c r="B77" s="14" t="s">
        <v>16</v>
      </c>
      <c r="C77" s="14"/>
      <c r="D77" s="14" t="s">
        <v>39</v>
      </c>
      <c r="E77" s="54">
        <f>IF('Fixed data'!$G$19=FALSE,E64+E76,E64)</f>
        <v>-6.2940000000000005</v>
      </c>
      <c r="F77" s="54">
        <f>IF('Fixed data'!$G$19=FALSE,F64+F76,F64)</f>
        <v>-0.8925777777777778</v>
      </c>
      <c r="G77" s="54">
        <f>IF('Fixed data'!$G$19=FALSE,G64+G76,G64)</f>
        <v>-0.87951111111111102</v>
      </c>
      <c r="H77" s="54">
        <f>IF('Fixed data'!$G$19=FALSE,H64+H76,H64)</f>
        <v>-0.86644444444444446</v>
      </c>
      <c r="I77" s="54">
        <f>IF('Fixed data'!$G$19=FALSE,I64+I76,I64)</f>
        <v>-0.7439385628937728</v>
      </c>
      <c r="J77" s="54">
        <f>IF('Fixed data'!$G$19=FALSE,J64+J76,J64)</f>
        <v>-0.65134904254750725</v>
      </c>
      <c r="K77" s="54">
        <f>IF('Fixed data'!$G$19=FALSE,K64+K76,K64)</f>
        <v>-0.56435663850627793</v>
      </c>
      <c r="L77" s="54">
        <f>IF('Fixed data'!$G$19=FALSE,L64+L76,L64)</f>
        <v>-0.48296135077008501</v>
      </c>
      <c r="M77" s="54">
        <f>IF('Fixed data'!$G$19=FALSE,M64+M76,M64)</f>
        <v>-0.40716317933892821</v>
      </c>
      <c r="N77" s="54">
        <f>IF('Fixed data'!$G$19=FALSE,N64+N76,N64)</f>
        <v>-0.33696212421280775</v>
      </c>
      <c r="O77" s="54">
        <f>IF('Fixed data'!$G$19=FALSE,O64+O76,O64)</f>
        <v>-0.27235818539172352</v>
      </c>
      <c r="P77" s="54">
        <f>IF('Fixed data'!$G$19=FALSE,P64+P76,P64)</f>
        <v>-0.21335136287567569</v>
      </c>
      <c r="Q77" s="54">
        <f>IF('Fixed data'!$G$19=FALSE,Q64+Q76,Q64)</f>
        <v>-0.15994165666466398</v>
      </c>
      <c r="R77" s="54">
        <f>IF('Fixed data'!$G$19=FALSE,R64+R76,R64)</f>
        <v>-0.11212906675868839</v>
      </c>
      <c r="S77" s="54">
        <f>IF('Fixed data'!$G$19=FALSE,S64+S76,S64)</f>
        <v>-6.9913593157749365E-2</v>
      </c>
      <c r="T77" s="54">
        <f>IF('Fixed data'!$G$19=FALSE,T64+T76,T64)</f>
        <v>-4.446370263785826E-2</v>
      </c>
      <c r="U77" s="54">
        <f>IF('Fixed data'!$G$19=FALSE,U64+U76,U64)</f>
        <v>-0.6965777777777773</v>
      </c>
      <c r="V77" s="54">
        <f>IF('Fixed data'!$G$19=FALSE,V64+V76,V64)</f>
        <v>-0.68351111111111074</v>
      </c>
      <c r="W77" s="54">
        <f>IF('Fixed data'!$G$19=FALSE,W64+W76,W64)</f>
        <v>-0.67044444444444395</v>
      </c>
      <c r="X77" s="54">
        <f>IF('Fixed data'!$G$19=FALSE,X64+X76,X64)</f>
        <v>-0.65737777777777739</v>
      </c>
      <c r="Y77" s="54">
        <f>IF('Fixed data'!$G$19=FALSE,Y64+Y76,Y64)</f>
        <v>-0.64431111111111061</v>
      </c>
      <c r="Z77" s="54">
        <f>IF('Fixed data'!$G$19=FALSE,Z64+Z76,Z64)</f>
        <v>-0.63124444444444394</v>
      </c>
      <c r="AA77" s="54">
        <f>IF('Fixed data'!$G$19=FALSE,AA64+AA76,AA64)</f>
        <v>-0.61817777777777727</v>
      </c>
      <c r="AB77" s="54">
        <f>IF('Fixed data'!$G$19=FALSE,AB64+AB76,AB64)</f>
        <v>-0.6051111111111106</v>
      </c>
      <c r="AC77" s="54">
        <f>IF('Fixed data'!$G$19=FALSE,AC64+AC76,AC64)</f>
        <v>-0.59204444444444393</v>
      </c>
      <c r="AD77" s="54">
        <f>IF('Fixed data'!$G$19=FALSE,AD64+AD76,AD64)</f>
        <v>-0.57897777777777737</v>
      </c>
      <c r="AE77" s="54">
        <f>IF('Fixed data'!$G$19=FALSE,AE64+AE76,AE64)</f>
        <v>-0.5659111111111107</v>
      </c>
      <c r="AF77" s="54">
        <f>IF('Fixed data'!$G$19=FALSE,AF64+AF76,AF64)</f>
        <v>-0.55284444444444403</v>
      </c>
      <c r="AG77" s="54">
        <f>IF('Fixed data'!$G$19=FALSE,AG64+AG76,AG64)</f>
        <v>-0.53977777777777736</v>
      </c>
      <c r="AH77" s="54">
        <f>IF('Fixed data'!$G$19=FALSE,AH64+AH76,AH64)</f>
        <v>-0.52671111111111069</v>
      </c>
      <c r="AI77" s="54">
        <f>IF('Fixed data'!$G$19=FALSE,AI64+AI76,AI64)</f>
        <v>-0.51364444444444401</v>
      </c>
      <c r="AJ77" s="54">
        <f>IF('Fixed data'!$G$19=FALSE,AJ64+AJ76,AJ64)</f>
        <v>-0.50057777777777734</v>
      </c>
      <c r="AK77" s="54">
        <f>IF('Fixed data'!$G$19=FALSE,AK64+AK76,AK64)</f>
        <v>-0.48751111111111073</v>
      </c>
      <c r="AL77" s="54">
        <f>IF('Fixed data'!$G$19=FALSE,AL64+AL76,AL64)</f>
        <v>-0.47444444444444406</v>
      </c>
      <c r="AM77" s="54">
        <f>IF('Fixed data'!$G$19=FALSE,AM64+AM76,AM64)</f>
        <v>-0.46137777777777739</v>
      </c>
      <c r="AN77" s="54">
        <f>IF('Fixed data'!$G$19=FALSE,AN64+AN76,AN64)</f>
        <v>-0.44831111111111077</v>
      </c>
      <c r="AO77" s="54">
        <f>IF('Fixed data'!$G$19=FALSE,AO64+AO76,AO64)</f>
        <v>-0.4352444444444441</v>
      </c>
      <c r="AP77" s="54">
        <f>IF('Fixed data'!$G$19=FALSE,AP64+AP76,AP64)</f>
        <v>-0.42217777777777743</v>
      </c>
      <c r="AQ77" s="54">
        <f>IF('Fixed data'!$G$19=FALSE,AQ64+AQ76,AQ64)</f>
        <v>-0.40911111111111076</v>
      </c>
      <c r="AR77" s="54">
        <f>IF('Fixed data'!$G$19=FALSE,AR64+AR76,AR64)</f>
        <v>-0.39604444444444409</v>
      </c>
      <c r="AS77" s="54">
        <f>IF('Fixed data'!$G$19=FALSE,AS64+AS76,AS64)</f>
        <v>-0.38297777777777742</v>
      </c>
      <c r="AT77" s="54">
        <f>IF('Fixed data'!$G$19=FALSE,AT64+AT76,AT64)</f>
        <v>-0.36991111111111075</v>
      </c>
      <c r="AU77" s="54">
        <f>IF('Fixed data'!$G$19=FALSE,AU64+AU76,AU64)</f>
        <v>-0.35684444444444408</v>
      </c>
      <c r="AV77" s="54">
        <f>IF('Fixed data'!$G$19=FALSE,AV64+AV76,AV64)</f>
        <v>-0.3437777777777774</v>
      </c>
      <c r="AW77" s="54">
        <f>IF('Fixed data'!$G$19=FALSE,AW64+AW76,AW64)</f>
        <v>-0.33071111111111073</v>
      </c>
      <c r="AX77" s="54">
        <f>IF('Fixed data'!$G$19=FALSE,AX64+AX76,AX64)</f>
        <v>-0.31764444444444406</v>
      </c>
      <c r="AY77" s="54">
        <f>IF('Fixed data'!$G$19=FALSE,AY64+AY76,AY64)</f>
        <v>3.6370906286720131E-16</v>
      </c>
      <c r="AZ77" s="54">
        <f>IF('Fixed data'!$G$19=FALSE,AZ64+AZ76,AZ64)</f>
        <v>3.6370906286720131E-16</v>
      </c>
      <c r="BA77" s="54">
        <f>IF('Fixed data'!$G$19=FALSE,BA64+BA76,BA64)</f>
        <v>3.6370906286720131E-16</v>
      </c>
      <c r="BB77" s="54">
        <f>IF('Fixed data'!$G$19=FALSE,BB64+BB76,BB64)</f>
        <v>3.6370906286720131E-16</v>
      </c>
      <c r="BC77" s="54">
        <f>IF('Fixed data'!$G$19=FALSE,BC64+BC76,BC64)</f>
        <v>3.6370906286720131E-16</v>
      </c>
      <c r="BD77" s="54">
        <f>IF('Fixed data'!$G$19=FALSE,BD64+BD76,BD64)</f>
        <v>3.6370906286720131E-16</v>
      </c>
    </row>
    <row r="78" spans="1:56" ht="15" outlineLevel="1">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 outlineLevel="1">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c r="A80" s="75"/>
      <c r="B80" s="11" t="s">
        <v>17</v>
      </c>
      <c r="C80" s="14"/>
      <c r="D80" s="9" t="s">
        <v>39</v>
      </c>
      <c r="E80" s="55">
        <f>IF('Fixed data'!$G$19=TRUE,(E77-SUM(E70:E71))*E78+SUM(E70:E71)*E79,E77*E78)</f>
        <v>-6.0811594202898558</v>
      </c>
      <c r="F80" s="55">
        <f t="shared" ref="F80:BD80" si="10">F77*F78</f>
        <v>-0.83323090646482101</v>
      </c>
      <c r="G80" s="55">
        <f t="shared" si="10"/>
        <v>-0.79326863122064417</v>
      </c>
      <c r="H80" s="55">
        <f t="shared" si="10"/>
        <v>-0.75505627684371857</v>
      </c>
      <c r="I80" s="55">
        <f t="shared" si="10"/>
        <v>-0.62637630774784925</v>
      </c>
      <c r="J80" s="55">
        <f t="shared" si="10"/>
        <v>-0.52987286578163506</v>
      </c>
      <c r="K80" s="55">
        <f t="shared" si="10"/>
        <v>-0.44357921646784021</v>
      </c>
      <c r="L80" s="55">
        <f t="shared" si="10"/>
        <v>-0.36676643098061273</v>
      </c>
      <c r="M80" s="55">
        <f t="shared" si="10"/>
        <v>-0.29874823541616602</v>
      </c>
      <c r="N80" s="55">
        <f t="shared" si="10"/>
        <v>-0.23887878936206855</v>
      </c>
      <c r="O80" s="55">
        <f t="shared" si="10"/>
        <v>-0.18655057168313705</v>
      </c>
      <c r="P80" s="55">
        <f t="shared" si="10"/>
        <v>-0.14119236861834547</v>
      </c>
      <c r="Q80" s="55">
        <f t="shared" si="10"/>
        <v>-0.10226735949890706</v>
      </c>
      <c r="R80" s="55">
        <f t="shared" si="10"/>
        <v>-6.9271295604235103E-2</v>
      </c>
      <c r="S80" s="55">
        <f t="shared" si="10"/>
        <v>-4.1730767870211953E-2</v>
      </c>
      <c r="T80" s="55">
        <f t="shared" si="10"/>
        <v>-2.5642480167981249E-2</v>
      </c>
      <c r="U80" s="55">
        <f t="shared" si="10"/>
        <v>-0.38813577044791664</v>
      </c>
      <c r="V80" s="55">
        <f t="shared" si="10"/>
        <v>-0.36797582067308043</v>
      </c>
      <c r="W80" s="55">
        <f t="shared" si="10"/>
        <v>-0.34873549286598032</v>
      </c>
      <c r="X80" s="55">
        <f t="shared" si="10"/>
        <v>-0.33037564429461491</v>
      </c>
      <c r="Y80" s="55">
        <f t="shared" si="10"/>
        <v>-0.31285872792725389</v>
      </c>
      <c r="Z80" s="55">
        <f t="shared" si="10"/>
        <v>-0.29614872927237568</v>
      </c>
      <c r="AA80" s="55">
        <f t="shared" si="10"/>
        <v>-0.28021110566553592</v>
      </c>
      <c r="AB80" s="55">
        <f t="shared" si="10"/>
        <v>-0.26501272790990105</v>
      </c>
      <c r="AC80" s="55">
        <f t="shared" si="10"/>
        <v>-0.25052182418068963</v>
      </c>
      <c r="AD80" s="55">
        <f t="shared" si="10"/>
        <v>-0.23670792610714506</v>
      </c>
      <c r="AE80" s="55">
        <f t="shared" si="10"/>
        <v>-0.2235418169489142</v>
      </c>
      <c r="AF80" s="55">
        <f t="shared" si="10"/>
        <v>-0.21099548178683969</v>
      </c>
      <c r="AG80" s="55">
        <f t="shared" si="10"/>
        <v>-0.19904205965118812</v>
      </c>
      <c r="AH80" s="55">
        <f t="shared" si="10"/>
        <v>-0.18765579751323919</v>
      </c>
      <c r="AI80" s="55">
        <f t="shared" si="10"/>
        <v>-0.20545117496117934</v>
      </c>
      <c r="AJ80" s="55">
        <f t="shared" si="10"/>
        <v>-0.19439288957709513</v>
      </c>
      <c r="AK80" s="55">
        <f t="shared" si="10"/>
        <v>-0.18380448446379172</v>
      </c>
      <c r="AL80" s="55">
        <f t="shared" si="10"/>
        <v>-0.17366796910011861</v>
      </c>
      <c r="AM80" s="55">
        <f t="shared" si="10"/>
        <v>-0.1639660023399496</v>
      </c>
      <c r="AN80" s="55">
        <f t="shared" si="10"/>
        <v>-0.15468186984652429</v>
      </c>
      <c r="AO80" s="55">
        <f t="shared" si="10"/>
        <v>-0.1457994622904048</v>
      </c>
      <c r="AP80" s="55">
        <f t="shared" si="10"/>
        <v>-0.13730325428570986</v>
      </c>
      <c r="AQ80" s="55">
        <f t="shared" si="10"/>
        <v>-0.12917828404011447</v>
      </c>
      <c r="AR80" s="55">
        <f t="shared" si="10"/>
        <v>-0.12141013369490623</v>
      </c>
      <c r="AS80" s="55">
        <f t="shared" si="10"/>
        <v>-0.11398491033216358</v>
      </c>
      <c r="AT80" s="55">
        <f t="shared" si="10"/>
        <v>-0.1068892276268741</v>
      </c>
      <c r="AU80" s="55">
        <f t="shared" si="10"/>
        <v>-0.10011018812253472</v>
      </c>
      <c r="AV80" s="55">
        <f t="shared" si="10"/>
        <v>-9.3635366109480089E-2</v>
      </c>
      <c r="AW80" s="55">
        <f t="shared" si="10"/>
        <v>-8.7452791085865067E-2</v>
      </c>
      <c r="AX80" s="55">
        <f t="shared" si="10"/>
        <v>-8.1550931781885147E-2</v>
      </c>
      <c r="AY80" s="55">
        <f t="shared" si="10"/>
        <v>9.0657671821372844E-17</v>
      </c>
      <c r="AZ80" s="55">
        <f t="shared" si="10"/>
        <v>8.8017157108128975E-17</v>
      </c>
      <c r="BA80" s="55">
        <f t="shared" si="10"/>
        <v>8.54535505904165E-17</v>
      </c>
      <c r="BB80" s="55">
        <f t="shared" si="10"/>
        <v>8.296461222370533E-17</v>
      </c>
      <c r="BC80" s="55">
        <f t="shared" si="10"/>
        <v>8.0548167207480905E-17</v>
      </c>
      <c r="BD80" s="55">
        <f t="shared" si="10"/>
        <v>7.8202104084932921E-17</v>
      </c>
    </row>
    <row r="81" spans="1:56">
      <c r="A81" s="75"/>
      <c r="B81" s="15" t="s">
        <v>18</v>
      </c>
      <c r="C81" s="15"/>
      <c r="D81" s="14" t="s">
        <v>39</v>
      </c>
      <c r="E81" s="56">
        <f>+E80</f>
        <v>-6.0811594202898558</v>
      </c>
      <c r="F81" s="56">
        <f t="shared" ref="F81:BD81" si="11">+E81+F80</f>
        <v>-6.9143903267546767</v>
      </c>
      <c r="G81" s="56">
        <f t="shared" si="11"/>
        <v>-7.7076589579753207</v>
      </c>
      <c r="H81" s="56">
        <f t="shared" si="11"/>
        <v>-8.46271523481904</v>
      </c>
      <c r="I81" s="56">
        <f t="shared" si="11"/>
        <v>-9.089091542566889</v>
      </c>
      <c r="J81" s="56">
        <f t="shared" si="11"/>
        <v>-9.6189644083485248</v>
      </c>
      <c r="K81" s="56">
        <f t="shared" si="11"/>
        <v>-10.062543624816366</v>
      </c>
      <c r="L81" s="56">
        <f t="shared" si="11"/>
        <v>-10.429310055796979</v>
      </c>
      <c r="M81" s="56">
        <f t="shared" si="11"/>
        <v>-10.728058291213145</v>
      </c>
      <c r="N81" s="56">
        <f t="shared" si="11"/>
        <v>-10.966937080575214</v>
      </c>
      <c r="O81" s="56">
        <f t="shared" si="11"/>
        <v>-11.153487652258351</v>
      </c>
      <c r="P81" s="56">
        <f t="shared" si="11"/>
        <v>-11.294680020876696</v>
      </c>
      <c r="Q81" s="56">
        <f t="shared" si="11"/>
        <v>-11.396947380375602</v>
      </c>
      <c r="R81" s="56">
        <f t="shared" si="11"/>
        <v>-11.466218675979837</v>
      </c>
      <c r="S81" s="56">
        <f t="shared" si="11"/>
        <v>-11.507949443850048</v>
      </c>
      <c r="T81" s="56">
        <f t="shared" si="11"/>
        <v>-11.53359192401803</v>
      </c>
      <c r="U81" s="56">
        <f t="shared" si="11"/>
        <v>-11.921727694465947</v>
      </c>
      <c r="V81" s="56">
        <f t="shared" si="11"/>
        <v>-12.289703515139028</v>
      </c>
      <c r="W81" s="56">
        <f t="shared" si="11"/>
        <v>-12.638439008005008</v>
      </c>
      <c r="X81" s="56">
        <f t="shared" si="11"/>
        <v>-12.968814652299622</v>
      </c>
      <c r="Y81" s="56">
        <f t="shared" si="11"/>
        <v>-13.281673380226877</v>
      </c>
      <c r="Z81" s="56">
        <f t="shared" si="11"/>
        <v>-13.577822109499254</v>
      </c>
      <c r="AA81" s="56">
        <f t="shared" si="11"/>
        <v>-13.85803321516479</v>
      </c>
      <c r="AB81" s="56">
        <f t="shared" si="11"/>
        <v>-14.123045943074692</v>
      </c>
      <c r="AC81" s="56">
        <f t="shared" si="11"/>
        <v>-14.373567767255381</v>
      </c>
      <c r="AD81" s="56">
        <f t="shared" si="11"/>
        <v>-14.610275693362526</v>
      </c>
      <c r="AE81" s="56">
        <f t="shared" si="11"/>
        <v>-14.833817510311441</v>
      </c>
      <c r="AF81" s="56">
        <f t="shared" si="11"/>
        <v>-15.044812992098281</v>
      </c>
      <c r="AG81" s="56">
        <f t="shared" si="11"/>
        <v>-15.243855051749469</v>
      </c>
      <c r="AH81" s="56">
        <f t="shared" si="11"/>
        <v>-15.431510849262708</v>
      </c>
      <c r="AI81" s="56">
        <f t="shared" si="11"/>
        <v>-15.636962024223887</v>
      </c>
      <c r="AJ81" s="56">
        <f t="shared" si="11"/>
        <v>-15.831354913800983</v>
      </c>
      <c r="AK81" s="56">
        <f t="shared" si="11"/>
        <v>-16.015159398264775</v>
      </c>
      <c r="AL81" s="56">
        <f t="shared" si="11"/>
        <v>-16.188827367364894</v>
      </c>
      <c r="AM81" s="56">
        <f t="shared" si="11"/>
        <v>-16.352793369704845</v>
      </c>
      <c r="AN81" s="56">
        <f t="shared" si="11"/>
        <v>-16.507475239551368</v>
      </c>
      <c r="AO81" s="56">
        <f t="shared" si="11"/>
        <v>-16.653274701841774</v>
      </c>
      <c r="AP81" s="56">
        <f t="shared" si="11"/>
        <v>-16.790577956127482</v>
      </c>
      <c r="AQ81" s="56">
        <f t="shared" si="11"/>
        <v>-16.919756240167597</v>
      </c>
      <c r="AR81" s="56">
        <f t="shared" si="11"/>
        <v>-17.041166373862502</v>
      </c>
      <c r="AS81" s="56">
        <f t="shared" si="11"/>
        <v>-17.155151284194666</v>
      </c>
      <c r="AT81" s="56">
        <f t="shared" si="11"/>
        <v>-17.262040511821539</v>
      </c>
      <c r="AU81" s="56">
        <f t="shared" si="11"/>
        <v>-17.362150699944074</v>
      </c>
      <c r="AV81" s="56">
        <f t="shared" si="11"/>
        <v>-17.455786066053555</v>
      </c>
      <c r="AW81" s="56">
        <f t="shared" si="11"/>
        <v>-17.543238857139421</v>
      </c>
      <c r="AX81" s="56">
        <f t="shared" si="11"/>
        <v>-17.624789788921305</v>
      </c>
      <c r="AY81" s="56">
        <f t="shared" si="11"/>
        <v>-17.624789788921305</v>
      </c>
      <c r="AZ81" s="56">
        <f t="shared" si="11"/>
        <v>-17.624789788921305</v>
      </c>
      <c r="BA81" s="56">
        <f t="shared" si="11"/>
        <v>-17.624789788921305</v>
      </c>
      <c r="BB81" s="56">
        <f t="shared" si="11"/>
        <v>-17.624789788921305</v>
      </c>
      <c r="BC81" s="56">
        <f t="shared" si="11"/>
        <v>-17.624789788921305</v>
      </c>
      <c r="BD81" s="56">
        <f t="shared" si="11"/>
        <v>-17.624789788921305</v>
      </c>
    </row>
    <row r="82" spans="1:56">
      <c r="A82" s="75"/>
      <c r="B82" s="14"/>
    </row>
    <row r="83" spans="1:56">
      <c r="A83" s="75"/>
      <c r="E83" s="55"/>
    </row>
    <row r="84" spans="1:56">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c r="A85" s="118"/>
      <c r="B85" s="119" t="s">
        <v>320</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c r="A86" s="181"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c r="A87" s="181"/>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c r="A88" s="18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c r="A89" s="18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4.25">
      <c r="A90" s="181"/>
      <c r="B90" s="4" t="s">
        <v>330</v>
      </c>
      <c r="D90" s="4" t="s">
        <v>87</v>
      </c>
      <c r="E90" s="38">
        <f>'Workings baseline'!C15</f>
        <v>0</v>
      </c>
      <c r="F90" s="38">
        <f>'Workings baseline'!D15</f>
        <v>0</v>
      </c>
      <c r="G90" s="38">
        <f>'Workings baseline'!E15</f>
        <v>0</v>
      </c>
      <c r="H90" s="38">
        <f>'Workings baseline'!F15</f>
        <v>0</v>
      </c>
      <c r="I90" s="38">
        <f>'Workings baseline'!G15</f>
        <v>11847.794844625616</v>
      </c>
      <c r="J90" s="38">
        <f>'Workings baseline'!H15</f>
        <v>11461.745795655097</v>
      </c>
      <c r="K90" s="38">
        <f>'Workings baseline'!I15</f>
        <v>11075.696746684576</v>
      </c>
      <c r="L90" s="38">
        <f>'Workings baseline'!J15</f>
        <v>10689.647697714056</v>
      </c>
      <c r="M90" s="38">
        <f>'Workings baseline'!K15</f>
        <v>10303.598648743535</v>
      </c>
      <c r="N90" s="38">
        <f>'Workings baseline'!L15</f>
        <v>9917.5495997730159</v>
      </c>
      <c r="O90" s="38">
        <f>'Workings baseline'!M15</f>
        <v>9531.5005508024951</v>
      </c>
      <c r="P90" s="38">
        <f>'Workings baseline'!N15</f>
        <v>9145.4515018319744</v>
      </c>
      <c r="Q90" s="38">
        <f>'Workings baseline'!O15</f>
        <v>8759.4024528614536</v>
      </c>
      <c r="R90" s="38">
        <f>'Workings baseline'!P15</f>
        <v>8373.3534038909347</v>
      </c>
      <c r="S90" s="38">
        <f>'Workings baseline'!Q15</f>
        <v>7987.304354920414</v>
      </c>
      <c r="T90" s="38">
        <f>'Workings baseline'!R15</f>
        <v>7601.2553059498932</v>
      </c>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4.25">
      <c r="A91" s="181"/>
      <c r="B91" s="4" t="s">
        <v>331</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4.25">
      <c r="A92" s="181"/>
      <c r="B92" s="4" t="s">
        <v>332</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c r="A93" s="181"/>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c r="C94" s="37"/>
    </row>
    <row r="95" spans="1:56" ht="14.25">
      <c r="A95" s="86"/>
      <c r="C95" s="37"/>
    </row>
    <row r="96" spans="1:56" ht="14.25">
      <c r="A96" s="86">
        <v>1</v>
      </c>
      <c r="B96" s="4" t="s">
        <v>333</v>
      </c>
    </row>
    <row r="97" spans="1:3">
      <c r="B97" s="70" t="s">
        <v>152</v>
      </c>
    </row>
    <row r="98" spans="1:3">
      <c r="B98" s="4" t="s">
        <v>317</v>
      </c>
    </row>
    <row r="99" spans="1:3">
      <c r="B99" s="4" t="s">
        <v>335</v>
      </c>
    </row>
    <row r="100" spans="1:3" ht="14.25">
      <c r="A100" s="86">
        <v>2</v>
      </c>
      <c r="B100" s="70" t="s">
        <v>151</v>
      </c>
    </row>
    <row r="105" spans="1:3">
      <c r="C105" s="37"/>
    </row>
    <row r="170" spans="2:2">
      <c r="B170" s="4" t="s">
        <v>195</v>
      </c>
    </row>
    <row r="171" spans="2:2">
      <c r="B171" s="4" t="s">
        <v>194</v>
      </c>
    </row>
    <row r="172" spans="2:2">
      <c r="B172" s="4" t="s">
        <v>318</v>
      </c>
    </row>
    <row r="173" spans="2:2">
      <c r="B173" s="4" t="s">
        <v>155</v>
      </c>
    </row>
    <row r="174" spans="2:2">
      <c r="B174" s="4" t="s">
        <v>156</v>
      </c>
    </row>
    <row r="175" spans="2:2">
      <c r="B175" s="4" t="s">
        <v>157</v>
      </c>
    </row>
    <row r="176" spans="2:2">
      <c r="B176" s="4" t="s">
        <v>158</v>
      </c>
    </row>
    <row r="177" spans="2:2">
      <c r="B177" s="4" t="s">
        <v>159</v>
      </c>
    </row>
    <row r="178" spans="2:2">
      <c r="B178" s="4" t="s">
        <v>160</v>
      </c>
    </row>
    <row r="179" spans="2:2">
      <c r="B179" s="4" t="s">
        <v>161</v>
      </c>
    </row>
    <row r="180" spans="2:2">
      <c r="B180" s="4" t="s">
        <v>162</v>
      </c>
    </row>
    <row r="181" spans="2:2">
      <c r="B181" s="4" t="s">
        <v>163</v>
      </c>
    </row>
    <row r="182" spans="2:2">
      <c r="B182" s="4" t="s">
        <v>196</v>
      </c>
    </row>
    <row r="183" spans="2:2">
      <c r="B183" s="4" t="s">
        <v>164</v>
      </c>
    </row>
    <row r="184" spans="2:2">
      <c r="B184" s="4" t="s">
        <v>165</v>
      </c>
    </row>
    <row r="185" spans="2:2">
      <c r="B185" s="4" t="s">
        <v>166</v>
      </c>
    </row>
    <row r="186" spans="2:2">
      <c r="B186" s="4" t="s">
        <v>167</v>
      </c>
    </row>
    <row r="187" spans="2:2">
      <c r="B187" s="4" t="s">
        <v>168</v>
      </c>
    </row>
    <row r="188" spans="2:2">
      <c r="B188" s="4" t="s">
        <v>169</v>
      </c>
    </row>
    <row r="189" spans="2:2">
      <c r="B189" s="4" t="s">
        <v>170</v>
      </c>
    </row>
    <row r="190" spans="2:2">
      <c r="B190" s="4" t="s">
        <v>171</v>
      </c>
    </row>
    <row r="191" spans="2:2">
      <c r="B191" s="4" t="s">
        <v>172</v>
      </c>
    </row>
    <row r="192" spans="2:2">
      <c r="B192" s="4" t="s">
        <v>197</v>
      </c>
    </row>
    <row r="193" spans="2:2">
      <c r="B193" s="4" t="s">
        <v>198</v>
      </c>
    </row>
    <row r="194" spans="2:2">
      <c r="B194" s="4" t="s">
        <v>173</v>
      </c>
    </row>
    <row r="195" spans="2:2">
      <c r="B195" s="4" t="s">
        <v>174</v>
      </c>
    </row>
    <row r="196" spans="2:2">
      <c r="B196" s="4" t="s">
        <v>175</v>
      </c>
    </row>
    <row r="197" spans="2:2">
      <c r="B197" s="4" t="s">
        <v>176</v>
      </c>
    </row>
    <row r="198" spans="2:2">
      <c r="B198" s="4" t="s">
        <v>177</v>
      </c>
    </row>
    <row r="199" spans="2:2">
      <c r="B199" s="4" t="s">
        <v>178</v>
      </c>
    </row>
    <row r="200" spans="2:2">
      <c r="B200" s="4" t="s">
        <v>179</v>
      </c>
    </row>
    <row r="201" spans="2:2">
      <c r="B201" s="4" t="s">
        <v>180</v>
      </c>
    </row>
    <row r="202" spans="2:2">
      <c r="B202" s="4" t="s">
        <v>181</v>
      </c>
    </row>
    <row r="203" spans="2:2">
      <c r="B203" s="4" t="s">
        <v>182</v>
      </c>
    </row>
    <row r="204" spans="2:2">
      <c r="B204" s="4" t="s">
        <v>183</v>
      </c>
    </row>
    <row r="205" spans="2:2">
      <c r="B205" s="4" t="s">
        <v>184</v>
      </c>
    </row>
    <row r="206" spans="2:2">
      <c r="B206" s="4" t="s">
        <v>185</v>
      </c>
    </row>
    <row r="207" spans="2:2">
      <c r="B207" s="4" t="s">
        <v>186</v>
      </c>
    </row>
    <row r="208" spans="2:2">
      <c r="B208" s="4" t="s">
        <v>187</v>
      </c>
    </row>
    <row r="209" spans="2:2">
      <c r="B209" s="4" t="s">
        <v>188</v>
      </c>
    </row>
    <row r="210" spans="2:2">
      <c r="B210" s="4" t="s">
        <v>189</v>
      </c>
    </row>
    <row r="211" spans="2:2">
      <c r="B211" s="4" t="s">
        <v>190</v>
      </c>
    </row>
    <row r="212" spans="2:2">
      <c r="B212" s="4" t="s">
        <v>191</v>
      </c>
    </row>
    <row r="213" spans="2:2">
      <c r="B213" s="4" t="s">
        <v>192</v>
      </c>
    </row>
    <row r="214" spans="2:2">
      <c r="B214" s="4" t="s">
        <v>193</v>
      </c>
    </row>
  </sheetData>
  <mergeCells count="4">
    <mergeCell ref="A13:A18"/>
    <mergeCell ref="A19:A25"/>
    <mergeCell ref="A65:A76"/>
    <mergeCell ref="A86:A93"/>
  </mergeCells>
  <dataValidations disablePrompts="1"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28" activePane="bottomRight" state="frozen"/>
      <selection activeCell="B73" sqref="B73"/>
      <selection pane="topRight" activeCell="B73" sqref="B73"/>
      <selection pane="bottomLeft" activeCell="B73" sqref="B73"/>
      <selection pane="bottomRight" activeCell="M17" sqref="M17"/>
    </sheetView>
  </sheetViews>
  <sheetFormatPr defaultRowHeight="12.75" outlineLevelRow="1"/>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c r="A1" s="2"/>
      <c r="B1" s="3" t="s">
        <v>299</v>
      </c>
      <c r="C1" s="3" t="s">
        <v>307</v>
      </c>
      <c r="D1" s="3"/>
      <c r="E1" s="3"/>
      <c r="F1" s="3"/>
      <c r="G1" s="3"/>
      <c r="H1" s="3"/>
      <c r="I1" s="3"/>
      <c r="J1" s="3"/>
      <c r="K1" s="3"/>
      <c r="AQ1" s="22"/>
      <c r="AR1" s="22"/>
      <c r="AS1" s="22"/>
      <c r="AT1" s="22"/>
      <c r="AU1" s="22"/>
      <c r="AV1" s="22"/>
      <c r="AW1" s="22"/>
      <c r="AX1" s="22"/>
      <c r="AY1" s="22"/>
      <c r="AZ1" s="22"/>
      <c r="BA1" s="22"/>
      <c r="BB1" s="22"/>
      <c r="BC1" s="22"/>
      <c r="BD1" s="22"/>
    </row>
    <row r="2" spans="1:56" ht="13.5" thickBot="1">
      <c r="AQ2" s="22"/>
      <c r="AR2" s="22"/>
      <c r="AS2" s="22"/>
      <c r="AT2" s="22"/>
      <c r="AU2" s="22"/>
      <c r="AV2" s="22"/>
      <c r="AW2" s="22"/>
      <c r="AX2" s="22"/>
      <c r="AY2" s="22"/>
      <c r="AZ2" s="22"/>
      <c r="BA2" s="22"/>
      <c r="BB2" s="22"/>
      <c r="BC2" s="22"/>
      <c r="BD2" s="22"/>
    </row>
    <row r="3" spans="1:56">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c r="B4" s="48">
        <v>16</v>
      </c>
      <c r="C4" s="45">
        <f>INDEX($E$81:$BD$81,1,$C$9+$B4-1)</f>
        <v>-0.77133593196572425</v>
      </c>
      <c r="D4" s="9"/>
      <c r="E4" s="9"/>
      <c r="F4" s="87"/>
      <c r="G4" s="9"/>
      <c r="I4" s="41"/>
      <c r="T4" s="143"/>
      <c r="U4" s="17"/>
      <c r="AQ4" s="22"/>
      <c r="AR4" s="22"/>
      <c r="AS4" s="22"/>
      <c r="AT4" s="22"/>
      <c r="AU4" s="22"/>
      <c r="AV4" s="22"/>
      <c r="AW4" s="22"/>
      <c r="AX4" s="22"/>
      <c r="AY4" s="22"/>
      <c r="AZ4" s="22"/>
      <c r="BA4" s="22"/>
      <c r="BB4" s="22"/>
      <c r="BC4" s="22"/>
      <c r="BD4" s="22"/>
    </row>
    <row r="5" spans="1:56">
      <c r="B5" s="48">
        <v>24</v>
      </c>
      <c r="C5" s="45">
        <f>INDEX($E$81:$BD$81,1,$C$9+$B5-1)</f>
        <v>-3.7904964249157032</v>
      </c>
      <c r="D5" s="18"/>
      <c r="E5" s="63"/>
      <c r="F5" s="9"/>
      <c r="G5" s="9"/>
      <c r="AQ5" s="22"/>
      <c r="AR5" s="22"/>
      <c r="AS5" s="22"/>
      <c r="AT5" s="22"/>
      <c r="AU5" s="22"/>
      <c r="AV5" s="22"/>
      <c r="AW5" s="22"/>
      <c r="AX5" s="22"/>
      <c r="AY5" s="22"/>
      <c r="AZ5" s="22"/>
      <c r="BA5" s="22"/>
      <c r="BB5" s="22"/>
      <c r="BC5" s="22"/>
      <c r="BD5" s="22"/>
    </row>
    <row r="6" spans="1:56">
      <c r="B6" s="48">
        <v>32</v>
      </c>
      <c r="C6" s="45">
        <f>INDEX($E$81:$BD$81,1,$C$9+$B6-1)</f>
        <v>-5.8231011490018894</v>
      </c>
      <c r="D6" s="9"/>
      <c r="E6" s="9"/>
      <c r="F6" s="9"/>
      <c r="G6" s="9"/>
      <c r="AQ6" s="22"/>
      <c r="AR6" s="22"/>
      <c r="AS6" s="22"/>
      <c r="AT6" s="22"/>
      <c r="AU6" s="22"/>
      <c r="AV6" s="22"/>
      <c r="AW6" s="22"/>
      <c r="AX6" s="22"/>
      <c r="AY6" s="22"/>
      <c r="AZ6" s="22"/>
      <c r="BA6" s="22"/>
      <c r="BB6" s="22"/>
      <c r="BC6" s="22"/>
      <c r="BD6" s="22"/>
    </row>
    <row r="7" spans="1:56">
      <c r="B7" s="48">
        <v>45</v>
      </c>
      <c r="C7" s="45">
        <f>INDEX($E$81:$BD$81,1,$C$9+$B7-1)</f>
        <v>-7.9406129945965995</v>
      </c>
      <c r="D7" s="9"/>
      <c r="E7" s="9"/>
      <c r="F7" s="9"/>
      <c r="G7" s="9"/>
      <c r="AQ7" s="22"/>
      <c r="AR7" s="22"/>
      <c r="AS7" s="22"/>
      <c r="AT7" s="22"/>
      <c r="AU7" s="22"/>
      <c r="AV7" s="22"/>
      <c r="AW7" s="22"/>
      <c r="AX7" s="22"/>
      <c r="AY7" s="22"/>
      <c r="AZ7" s="22"/>
      <c r="BA7" s="22"/>
      <c r="BB7" s="22"/>
      <c r="BC7" s="22"/>
      <c r="BD7" s="22"/>
    </row>
    <row r="8" spans="1:56">
      <c r="B8" s="49"/>
      <c r="C8" s="45"/>
      <c r="D8" s="9"/>
      <c r="E8" s="9"/>
      <c r="F8" s="9"/>
      <c r="G8" s="9"/>
      <c r="AQ8" s="22"/>
      <c r="AR8" s="22"/>
      <c r="AS8" s="22"/>
      <c r="AT8" s="22"/>
      <c r="AU8" s="22"/>
      <c r="AV8" s="22"/>
      <c r="AW8" s="22"/>
      <c r="AX8" s="22"/>
      <c r="AY8" s="22"/>
      <c r="AZ8" s="22"/>
      <c r="BA8" s="22"/>
      <c r="BB8" s="22"/>
      <c r="BC8" s="22"/>
      <c r="BD8" s="22"/>
    </row>
    <row r="9" spans="1:56" ht="13.5" thickBot="1">
      <c r="B9" s="112" t="s">
        <v>80</v>
      </c>
      <c r="C9" s="136">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c r="A13" s="182" t="s">
        <v>11</v>
      </c>
      <c r="B13" s="61" t="s">
        <v>194</v>
      </c>
      <c r="C13" s="60"/>
      <c r="D13" s="61" t="s">
        <v>39</v>
      </c>
      <c r="E13" s="62">
        <f>-'Workings baseline'!C22</f>
        <v>0</v>
      </c>
      <c r="F13" s="62">
        <f>-'Workings baseline'!D22</f>
        <v>0</v>
      </c>
      <c r="G13" s="62">
        <f>-'Workings baseline'!E22</f>
        <v>0</v>
      </c>
      <c r="H13" s="62">
        <f>-'Workings baseline'!F22</f>
        <v>0</v>
      </c>
      <c r="I13" s="62">
        <f>-'Workings baseline'!G22</f>
        <v>0</v>
      </c>
      <c r="J13" s="62">
        <f>-'Workings baseline'!H22</f>
        <v>0</v>
      </c>
      <c r="K13" s="62">
        <f>-'Workings baseline'!I22</f>
        <v>-20</v>
      </c>
      <c r="L13" s="62">
        <f>-'Workings baseline'!J22</f>
        <v>0</v>
      </c>
      <c r="M13" s="62">
        <f>-'Workings baseline'!K22</f>
        <v>0</v>
      </c>
      <c r="N13" s="62">
        <f>-'Workings baseline'!L22</f>
        <v>0</v>
      </c>
      <c r="O13" s="62">
        <f>-'Workings baseline'!M22</f>
        <v>0</v>
      </c>
      <c r="P13" s="62">
        <f>-'Workings baseline'!N22</f>
        <v>0</v>
      </c>
      <c r="Q13" s="62">
        <f>-'Workings baseline'!O22</f>
        <v>0</v>
      </c>
      <c r="R13" s="62">
        <f>-'Workings baseline'!P22</f>
        <v>0</v>
      </c>
      <c r="S13" s="62">
        <f>-'Workings baseline'!Q22</f>
        <v>0</v>
      </c>
      <c r="T13" s="62">
        <f>-'Workings baseline'!R22</f>
        <v>0</v>
      </c>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c r="A14" s="183"/>
      <c r="B14" s="61" t="s">
        <v>195</v>
      </c>
      <c r="C14" s="60"/>
      <c r="D14" s="61" t="s">
        <v>39</v>
      </c>
      <c r="E14" s="62">
        <f>-'Workings baseline'!C23</f>
        <v>-5.6557000000000003E-2</v>
      </c>
      <c r="F14" s="62">
        <f>-'Workings baseline'!D23</f>
        <v>-6.6160000000000004E-3</v>
      </c>
      <c r="G14" s="62">
        <f>-'Workings baseline'!E23</f>
        <v>-6.6160000000000004E-3</v>
      </c>
      <c r="H14" s="62">
        <f>-'Workings baseline'!F23</f>
        <v>-0.64371299999999998</v>
      </c>
      <c r="I14" s="62">
        <f>-'Workings baseline'!G23</f>
        <v>-1.1616000000000001E-2</v>
      </c>
      <c r="J14" s="62">
        <f>-'Workings baseline'!H23</f>
        <v>-1.1616000000000001E-2</v>
      </c>
      <c r="K14" s="62">
        <f>-'Workings baseline'!I23</f>
        <v>-1.1616000000000001E-2</v>
      </c>
      <c r="L14" s="62">
        <f>-'Workings baseline'!J23</f>
        <v>-1.1616000000000001E-2</v>
      </c>
      <c r="M14" s="62">
        <f>-'Workings baseline'!K23</f>
        <v>-1.1616000000000001E-2</v>
      </c>
      <c r="N14" s="62">
        <f>-'Workings baseline'!L23</f>
        <v>-1.1616000000000001E-2</v>
      </c>
      <c r="O14" s="62">
        <f>-'Workings baseline'!M23</f>
        <v>-1.1616000000000001E-2</v>
      </c>
      <c r="P14" s="62">
        <f>-'Workings baseline'!N23</f>
        <v>-1.1616000000000001E-2</v>
      </c>
      <c r="Q14" s="62">
        <f>-'Workings baseline'!O23</f>
        <v>-1.1616000000000001E-2</v>
      </c>
      <c r="R14" s="62">
        <f>-'Workings baseline'!P23</f>
        <v>-1.1616000000000001E-2</v>
      </c>
      <c r="S14" s="62">
        <f>-'Workings baseline'!Q23</f>
        <v>-1.1616000000000001E-2</v>
      </c>
      <c r="T14" s="62">
        <f>-'Workings baseline'!R23</f>
        <v>-1.1616000000000001E-2</v>
      </c>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c r="A15" s="183"/>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c r="A16" s="183"/>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c r="A17" s="183"/>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3.5" thickBot="1">
      <c r="A18" s="184"/>
      <c r="B18" s="123" t="s">
        <v>194</v>
      </c>
      <c r="C18" s="129"/>
      <c r="D18" s="124" t="s">
        <v>39</v>
      </c>
      <c r="E18" s="59">
        <f>SUM(E13:E17)</f>
        <v>-5.6557000000000003E-2</v>
      </c>
      <c r="F18" s="59">
        <f t="shared" ref="F18:AW18" si="0">SUM(F13:F17)</f>
        <v>-6.6160000000000004E-3</v>
      </c>
      <c r="G18" s="59">
        <f t="shared" si="0"/>
        <v>-6.6160000000000004E-3</v>
      </c>
      <c r="H18" s="59">
        <f t="shared" si="0"/>
        <v>-0.64371299999999998</v>
      </c>
      <c r="I18" s="59">
        <f t="shared" si="0"/>
        <v>-1.1616000000000001E-2</v>
      </c>
      <c r="J18" s="59">
        <f t="shared" si="0"/>
        <v>-1.1616000000000001E-2</v>
      </c>
      <c r="K18" s="59">
        <f t="shared" si="0"/>
        <v>-20.011616</v>
      </c>
      <c r="L18" s="59">
        <f t="shared" si="0"/>
        <v>-1.1616000000000001E-2</v>
      </c>
      <c r="M18" s="59">
        <f t="shared" si="0"/>
        <v>-1.1616000000000001E-2</v>
      </c>
      <c r="N18" s="59">
        <f t="shared" si="0"/>
        <v>-1.1616000000000001E-2</v>
      </c>
      <c r="O18" s="59">
        <f t="shared" si="0"/>
        <v>-1.1616000000000001E-2</v>
      </c>
      <c r="P18" s="59">
        <f t="shared" si="0"/>
        <v>-1.1616000000000001E-2</v>
      </c>
      <c r="Q18" s="59">
        <f t="shared" si="0"/>
        <v>-1.1616000000000001E-2</v>
      </c>
      <c r="R18" s="59">
        <f t="shared" si="0"/>
        <v>-1.1616000000000001E-2</v>
      </c>
      <c r="S18" s="59">
        <f t="shared" si="0"/>
        <v>-1.1616000000000001E-2</v>
      </c>
      <c r="T18" s="59">
        <f t="shared" si="0"/>
        <v>-1.1616000000000001E-2</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c r="A19" s="187" t="s">
        <v>298</v>
      </c>
      <c r="B19" s="61" t="s">
        <v>173</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c r="A20" s="187"/>
      <c r="B20" s="61" t="s">
        <v>158</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c r="A21" s="187"/>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c r="A22" s="187"/>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c r="A23" s="187"/>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c r="A24" s="187"/>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c r="A25" s="188"/>
      <c r="B25" s="61" t="s">
        <v>319</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3.5" thickBot="1">
      <c r="A26" s="113"/>
      <c r="B26" s="57" t="s">
        <v>93</v>
      </c>
      <c r="C26" s="58" t="s">
        <v>91</v>
      </c>
      <c r="D26" s="57" t="s">
        <v>39</v>
      </c>
      <c r="E26" s="59">
        <f>E18+E25</f>
        <v>-5.6557000000000003E-2</v>
      </c>
      <c r="F26" s="59">
        <f t="shared" ref="F26:BD26" si="2">F18+F25</f>
        <v>-6.6160000000000004E-3</v>
      </c>
      <c r="G26" s="59">
        <f t="shared" si="2"/>
        <v>-6.6160000000000004E-3</v>
      </c>
      <c r="H26" s="59">
        <f t="shared" si="2"/>
        <v>-0.64371299999999998</v>
      </c>
      <c r="I26" s="59">
        <f t="shared" si="2"/>
        <v>-1.1616000000000001E-2</v>
      </c>
      <c r="J26" s="59">
        <f t="shared" si="2"/>
        <v>-1.1616000000000001E-2</v>
      </c>
      <c r="K26" s="59">
        <f t="shared" si="2"/>
        <v>-20.011616</v>
      </c>
      <c r="L26" s="59">
        <f t="shared" si="2"/>
        <v>-1.1616000000000001E-2</v>
      </c>
      <c r="M26" s="59">
        <f t="shared" si="2"/>
        <v>-1.1616000000000001E-2</v>
      </c>
      <c r="N26" s="59">
        <f t="shared" si="2"/>
        <v>-1.1616000000000001E-2</v>
      </c>
      <c r="O26" s="59">
        <f t="shared" si="2"/>
        <v>-1.1616000000000001E-2</v>
      </c>
      <c r="P26" s="59">
        <f t="shared" si="2"/>
        <v>-1.1616000000000001E-2</v>
      </c>
      <c r="Q26" s="59">
        <f t="shared" si="2"/>
        <v>-1.1616000000000001E-2</v>
      </c>
      <c r="R26" s="59">
        <f t="shared" si="2"/>
        <v>-1.1616000000000001E-2</v>
      </c>
      <c r="S26" s="59">
        <f t="shared" si="2"/>
        <v>-1.1616000000000001E-2</v>
      </c>
      <c r="T26" s="59">
        <f t="shared" si="2"/>
        <v>-1.1616000000000001E-2</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c r="A28" s="114"/>
      <c r="B28" s="9" t="s">
        <v>12</v>
      </c>
      <c r="C28" s="9" t="s">
        <v>42</v>
      </c>
      <c r="D28" s="9" t="s">
        <v>39</v>
      </c>
      <c r="E28" s="35">
        <f>E26*E27</f>
        <v>-3.9589899999999997E-2</v>
      </c>
      <c r="F28" s="35">
        <f t="shared" ref="F28:AW28" si="3">F26*F27</f>
        <v>-4.6312000000000002E-3</v>
      </c>
      <c r="G28" s="35">
        <f t="shared" si="3"/>
        <v>-4.6312000000000002E-3</v>
      </c>
      <c r="H28" s="35">
        <f t="shared" si="3"/>
        <v>-0.45059909999999997</v>
      </c>
      <c r="I28" s="35">
        <f t="shared" si="3"/>
        <v>-8.1311999999999999E-3</v>
      </c>
      <c r="J28" s="35">
        <f t="shared" si="3"/>
        <v>-8.1311999999999999E-3</v>
      </c>
      <c r="K28" s="35">
        <f t="shared" si="3"/>
        <v>-14.008131199999999</v>
      </c>
      <c r="L28" s="35">
        <f t="shared" si="3"/>
        <v>-8.1311999999999999E-3</v>
      </c>
      <c r="M28" s="35">
        <f t="shared" si="3"/>
        <v>-8.1311999999999999E-3</v>
      </c>
      <c r="N28" s="35">
        <f t="shared" si="3"/>
        <v>-8.1311999999999999E-3</v>
      </c>
      <c r="O28" s="35">
        <f t="shared" si="3"/>
        <v>-8.1311999999999999E-3</v>
      </c>
      <c r="P28" s="35">
        <f t="shared" si="3"/>
        <v>-8.1311999999999999E-3</v>
      </c>
      <c r="Q28" s="35">
        <f t="shared" si="3"/>
        <v>-8.1311999999999999E-3</v>
      </c>
      <c r="R28" s="35">
        <f t="shared" si="3"/>
        <v>-8.1311999999999999E-3</v>
      </c>
      <c r="S28" s="35">
        <f t="shared" si="3"/>
        <v>-8.1311999999999999E-3</v>
      </c>
      <c r="T28" s="35">
        <f t="shared" si="3"/>
        <v>-8.1311999999999999E-3</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c r="A29" s="114"/>
      <c r="B29" s="9" t="s">
        <v>90</v>
      </c>
      <c r="C29" s="11" t="s">
        <v>43</v>
      </c>
      <c r="D29" s="9" t="s">
        <v>39</v>
      </c>
      <c r="E29" s="35">
        <f>E26-E28</f>
        <v>-1.6967100000000006E-2</v>
      </c>
      <c r="F29" s="35">
        <f t="shared" ref="F29:AW29" si="4">F26-F28</f>
        <v>-1.9848000000000001E-3</v>
      </c>
      <c r="G29" s="35">
        <f t="shared" si="4"/>
        <v>-1.9848000000000001E-3</v>
      </c>
      <c r="H29" s="35">
        <f t="shared" si="4"/>
        <v>-0.1931139</v>
      </c>
      <c r="I29" s="35">
        <f t="shared" si="4"/>
        <v>-3.4848000000000014E-3</v>
      </c>
      <c r="J29" s="35">
        <f t="shared" si="4"/>
        <v>-3.4848000000000014E-3</v>
      </c>
      <c r="K29" s="35">
        <f t="shared" si="4"/>
        <v>-6.0034848000000007</v>
      </c>
      <c r="L29" s="35">
        <f t="shared" si="4"/>
        <v>-3.4848000000000014E-3</v>
      </c>
      <c r="M29" s="35">
        <f t="shared" si="4"/>
        <v>-3.4848000000000014E-3</v>
      </c>
      <c r="N29" s="35">
        <f t="shared" si="4"/>
        <v>-3.4848000000000014E-3</v>
      </c>
      <c r="O29" s="35">
        <f t="shared" si="4"/>
        <v>-3.4848000000000014E-3</v>
      </c>
      <c r="P29" s="35">
        <f t="shared" si="4"/>
        <v>-3.4848000000000014E-3</v>
      </c>
      <c r="Q29" s="35">
        <f t="shared" si="4"/>
        <v>-3.4848000000000014E-3</v>
      </c>
      <c r="R29" s="35">
        <f t="shared" si="4"/>
        <v>-3.4848000000000014E-3</v>
      </c>
      <c r="S29" s="35">
        <f t="shared" si="4"/>
        <v>-3.4848000000000014E-3</v>
      </c>
      <c r="T29" s="35">
        <f t="shared" si="4"/>
        <v>-3.4848000000000014E-3</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c r="A30" s="114"/>
      <c r="B30" s="9" t="s">
        <v>1</v>
      </c>
      <c r="C30" s="11" t="s">
        <v>51</v>
      </c>
      <c r="D30" s="9" t="s">
        <v>39</v>
      </c>
      <c r="F30" s="35">
        <f>$E$28/'Fixed data'!$C$7</f>
        <v>-8.7977555555555551E-4</v>
      </c>
      <c r="G30" s="35">
        <f>$E$28/'Fixed data'!$C$7</f>
        <v>-8.7977555555555551E-4</v>
      </c>
      <c r="H30" s="35">
        <f>$E$28/'Fixed data'!$C$7</f>
        <v>-8.7977555555555551E-4</v>
      </c>
      <c r="I30" s="35">
        <f>$E$28/'Fixed data'!$C$7</f>
        <v>-8.7977555555555551E-4</v>
      </c>
      <c r="J30" s="35">
        <f>$E$28/'Fixed data'!$C$7</f>
        <v>-8.7977555555555551E-4</v>
      </c>
      <c r="K30" s="35">
        <f>$E$28/'Fixed data'!$C$7</f>
        <v>-8.7977555555555551E-4</v>
      </c>
      <c r="L30" s="35">
        <f>$E$28/'Fixed data'!$C$7</f>
        <v>-8.7977555555555551E-4</v>
      </c>
      <c r="M30" s="35">
        <f>$E$28/'Fixed data'!$C$7</f>
        <v>-8.7977555555555551E-4</v>
      </c>
      <c r="N30" s="35">
        <f>$E$28/'Fixed data'!$C$7</f>
        <v>-8.7977555555555551E-4</v>
      </c>
      <c r="O30" s="35">
        <f>$E$28/'Fixed data'!$C$7</f>
        <v>-8.7977555555555551E-4</v>
      </c>
      <c r="P30" s="35">
        <f>$E$28/'Fixed data'!$C$7</f>
        <v>-8.7977555555555551E-4</v>
      </c>
      <c r="Q30" s="35">
        <f>$E$28/'Fixed data'!$C$7</f>
        <v>-8.7977555555555551E-4</v>
      </c>
      <c r="R30" s="35">
        <f>$E$28/'Fixed data'!$C$7</f>
        <v>-8.7977555555555551E-4</v>
      </c>
      <c r="S30" s="35">
        <f>$E$28/'Fixed data'!$C$7</f>
        <v>-8.7977555555555551E-4</v>
      </c>
      <c r="T30" s="35">
        <f>$E$28/'Fixed data'!$C$7</f>
        <v>-8.7977555555555551E-4</v>
      </c>
      <c r="U30" s="35">
        <f>$E$28/'Fixed data'!$C$7</f>
        <v>-8.7977555555555551E-4</v>
      </c>
      <c r="V30" s="35">
        <f>$E$28/'Fixed data'!$C$7</f>
        <v>-8.7977555555555551E-4</v>
      </c>
      <c r="W30" s="35">
        <f>$E$28/'Fixed data'!$C$7</f>
        <v>-8.7977555555555551E-4</v>
      </c>
      <c r="X30" s="35">
        <f>$E$28/'Fixed data'!$C$7</f>
        <v>-8.7977555555555551E-4</v>
      </c>
      <c r="Y30" s="35">
        <f>$E$28/'Fixed data'!$C$7</f>
        <v>-8.7977555555555551E-4</v>
      </c>
      <c r="Z30" s="35">
        <f>$E$28/'Fixed data'!$C$7</f>
        <v>-8.7977555555555551E-4</v>
      </c>
      <c r="AA30" s="35">
        <f>$E$28/'Fixed data'!$C$7</f>
        <v>-8.7977555555555551E-4</v>
      </c>
      <c r="AB30" s="35">
        <f>$E$28/'Fixed data'!$C$7</f>
        <v>-8.7977555555555551E-4</v>
      </c>
      <c r="AC30" s="35">
        <f>$E$28/'Fixed data'!$C$7</f>
        <v>-8.7977555555555551E-4</v>
      </c>
      <c r="AD30" s="35">
        <f>$E$28/'Fixed data'!$C$7</f>
        <v>-8.7977555555555551E-4</v>
      </c>
      <c r="AE30" s="35">
        <f>$E$28/'Fixed data'!$C$7</f>
        <v>-8.7977555555555551E-4</v>
      </c>
      <c r="AF30" s="35">
        <f>$E$28/'Fixed data'!$C$7</f>
        <v>-8.7977555555555551E-4</v>
      </c>
      <c r="AG30" s="35">
        <f>$E$28/'Fixed data'!$C$7</f>
        <v>-8.7977555555555551E-4</v>
      </c>
      <c r="AH30" s="35">
        <f>$E$28/'Fixed data'!$C$7</f>
        <v>-8.7977555555555551E-4</v>
      </c>
      <c r="AI30" s="35">
        <f>$E$28/'Fixed data'!$C$7</f>
        <v>-8.7977555555555551E-4</v>
      </c>
      <c r="AJ30" s="35">
        <f>$E$28/'Fixed data'!$C$7</f>
        <v>-8.7977555555555551E-4</v>
      </c>
      <c r="AK30" s="35">
        <f>$E$28/'Fixed data'!$C$7</f>
        <v>-8.7977555555555551E-4</v>
      </c>
      <c r="AL30" s="35">
        <f>$E$28/'Fixed data'!$C$7</f>
        <v>-8.7977555555555551E-4</v>
      </c>
      <c r="AM30" s="35">
        <f>$E$28/'Fixed data'!$C$7</f>
        <v>-8.7977555555555551E-4</v>
      </c>
      <c r="AN30" s="35">
        <f>$E$28/'Fixed data'!$C$7</f>
        <v>-8.7977555555555551E-4</v>
      </c>
      <c r="AO30" s="35">
        <f>$E$28/'Fixed data'!$C$7</f>
        <v>-8.7977555555555551E-4</v>
      </c>
      <c r="AP30" s="35">
        <f>$E$28/'Fixed data'!$C$7</f>
        <v>-8.7977555555555551E-4</v>
      </c>
      <c r="AQ30" s="35">
        <f>$E$28/'Fixed data'!$C$7</f>
        <v>-8.7977555555555551E-4</v>
      </c>
      <c r="AR30" s="35">
        <f>$E$28/'Fixed data'!$C$7</f>
        <v>-8.7977555555555551E-4</v>
      </c>
      <c r="AS30" s="35">
        <f>$E$28/'Fixed data'!$C$7</f>
        <v>-8.7977555555555551E-4</v>
      </c>
      <c r="AT30" s="35">
        <f>$E$28/'Fixed data'!$C$7</f>
        <v>-8.7977555555555551E-4</v>
      </c>
      <c r="AU30" s="35">
        <f>$E$28/'Fixed data'!$C$7</f>
        <v>-8.7977555555555551E-4</v>
      </c>
      <c r="AV30" s="35">
        <f>$E$28/'Fixed data'!$C$7</f>
        <v>-8.7977555555555551E-4</v>
      </c>
      <c r="AW30" s="35">
        <f>$E$28/'Fixed data'!$C$7</f>
        <v>-8.7977555555555551E-4</v>
      </c>
      <c r="AX30" s="35">
        <f>$E$28/'Fixed data'!$C$7</f>
        <v>-8.7977555555555551E-4</v>
      </c>
      <c r="AY30" s="35"/>
      <c r="AZ30" s="35"/>
      <c r="BA30" s="35"/>
      <c r="BB30" s="35"/>
      <c r="BC30" s="35"/>
      <c r="BD30" s="35"/>
    </row>
    <row r="31" spans="1:56" ht="16.5" hidden="1" customHeight="1" outlineLevel="1">
      <c r="A31" s="114"/>
      <c r="B31" s="9" t="s">
        <v>2</v>
      </c>
      <c r="C31" s="11" t="s">
        <v>52</v>
      </c>
      <c r="D31" s="9" t="s">
        <v>39</v>
      </c>
      <c r="F31" s="35"/>
      <c r="G31" s="35">
        <f>$F$28/'Fixed data'!$C$7</f>
        <v>-1.0291555555555557E-4</v>
      </c>
      <c r="H31" s="35">
        <f>$F$28/'Fixed data'!$C$7</f>
        <v>-1.0291555555555557E-4</v>
      </c>
      <c r="I31" s="35">
        <f>$F$28/'Fixed data'!$C$7</f>
        <v>-1.0291555555555557E-4</v>
      </c>
      <c r="J31" s="35">
        <f>$F$28/'Fixed data'!$C$7</f>
        <v>-1.0291555555555557E-4</v>
      </c>
      <c r="K31" s="35">
        <f>$F$28/'Fixed data'!$C$7</f>
        <v>-1.0291555555555557E-4</v>
      </c>
      <c r="L31" s="35">
        <f>$F$28/'Fixed data'!$C$7</f>
        <v>-1.0291555555555557E-4</v>
      </c>
      <c r="M31" s="35">
        <f>$F$28/'Fixed data'!$C$7</f>
        <v>-1.0291555555555557E-4</v>
      </c>
      <c r="N31" s="35">
        <f>$F$28/'Fixed data'!$C$7</f>
        <v>-1.0291555555555557E-4</v>
      </c>
      <c r="O31" s="35">
        <f>$F$28/'Fixed data'!$C$7</f>
        <v>-1.0291555555555557E-4</v>
      </c>
      <c r="P31" s="35">
        <f>$F$28/'Fixed data'!$C$7</f>
        <v>-1.0291555555555557E-4</v>
      </c>
      <c r="Q31" s="35">
        <f>$F$28/'Fixed data'!$C$7</f>
        <v>-1.0291555555555557E-4</v>
      </c>
      <c r="R31" s="35">
        <f>$F$28/'Fixed data'!$C$7</f>
        <v>-1.0291555555555557E-4</v>
      </c>
      <c r="S31" s="35">
        <f>$F$28/'Fixed data'!$C$7</f>
        <v>-1.0291555555555557E-4</v>
      </c>
      <c r="T31" s="35">
        <f>$F$28/'Fixed data'!$C$7</f>
        <v>-1.0291555555555557E-4</v>
      </c>
      <c r="U31" s="35">
        <f>$F$28/'Fixed data'!$C$7</f>
        <v>-1.0291555555555557E-4</v>
      </c>
      <c r="V31" s="35">
        <f>$F$28/'Fixed data'!$C$7</f>
        <v>-1.0291555555555557E-4</v>
      </c>
      <c r="W31" s="35">
        <f>$F$28/'Fixed data'!$C$7</f>
        <v>-1.0291555555555557E-4</v>
      </c>
      <c r="X31" s="35">
        <f>$F$28/'Fixed data'!$C$7</f>
        <v>-1.0291555555555557E-4</v>
      </c>
      <c r="Y31" s="35">
        <f>$F$28/'Fixed data'!$C$7</f>
        <v>-1.0291555555555557E-4</v>
      </c>
      <c r="Z31" s="35">
        <f>$F$28/'Fixed data'!$C$7</f>
        <v>-1.0291555555555557E-4</v>
      </c>
      <c r="AA31" s="35">
        <f>$F$28/'Fixed data'!$C$7</f>
        <v>-1.0291555555555557E-4</v>
      </c>
      <c r="AB31" s="35">
        <f>$F$28/'Fixed data'!$C$7</f>
        <v>-1.0291555555555557E-4</v>
      </c>
      <c r="AC31" s="35">
        <f>$F$28/'Fixed data'!$C$7</f>
        <v>-1.0291555555555557E-4</v>
      </c>
      <c r="AD31" s="35">
        <f>$F$28/'Fixed data'!$C$7</f>
        <v>-1.0291555555555557E-4</v>
      </c>
      <c r="AE31" s="35">
        <f>$F$28/'Fixed data'!$C$7</f>
        <v>-1.0291555555555557E-4</v>
      </c>
      <c r="AF31" s="35">
        <f>$F$28/'Fixed data'!$C$7</f>
        <v>-1.0291555555555557E-4</v>
      </c>
      <c r="AG31" s="35">
        <f>$F$28/'Fixed data'!$C$7</f>
        <v>-1.0291555555555557E-4</v>
      </c>
      <c r="AH31" s="35">
        <f>$F$28/'Fixed data'!$C$7</f>
        <v>-1.0291555555555557E-4</v>
      </c>
      <c r="AI31" s="35">
        <f>$F$28/'Fixed data'!$C$7</f>
        <v>-1.0291555555555557E-4</v>
      </c>
      <c r="AJ31" s="35">
        <f>$F$28/'Fixed data'!$C$7</f>
        <v>-1.0291555555555557E-4</v>
      </c>
      <c r="AK31" s="35">
        <f>$F$28/'Fixed data'!$C$7</f>
        <v>-1.0291555555555557E-4</v>
      </c>
      <c r="AL31" s="35">
        <f>$F$28/'Fixed data'!$C$7</f>
        <v>-1.0291555555555557E-4</v>
      </c>
      <c r="AM31" s="35">
        <f>$F$28/'Fixed data'!$C$7</f>
        <v>-1.0291555555555557E-4</v>
      </c>
      <c r="AN31" s="35">
        <f>$F$28/'Fixed data'!$C$7</f>
        <v>-1.0291555555555557E-4</v>
      </c>
      <c r="AO31" s="35">
        <f>$F$28/'Fixed data'!$C$7</f>
        <v>-1.0291555555555557E-4</v>
      </c>
      <c r="AP31" s="35">
        <f>$F$28/'Fixed data'!$C$7</f>
        <v>-1.0291555555555557E-4</v>
      </c>
      <c r="AQ31" s="35">
        <f>$F$28/'Fixed data'!$C$7</f>
        <v>-1.0291555555555557E-4</v>
      </c>
      <c r="AR31" s="35">
        <f>$F$28/'Fixed data'!$C$7</f>
        <v>-1.0291555555555557E-4</v>
      </c>
      <c r="AS31" s="35">
        <f>$F$28/'Fixed data'!$C$7</f>
        <v>-1.0291555555555557E-4</v>
      </c>
      <c r="AT31" s="35">
        <f>$F$28/'Fixed data'!$C$7</f>
        <v>-1.0291555555555557E-4</v>
      </c>
      <c r="AU31" s="35">
        <f>$F$28/'Fixed data'!$C$7</f>
        <v>-1.0291555555555557E-4</v>
      </c>
      <c r="AV31" s="35">
        <f>$F$28/'Fixed data'!$C$7</f>
        <v>-1.0291555555555557E-4</v>
      </c>
      <c r="AW31" s="35">
        <f>$F$28/'Fixed data'!$C$7</f>
        <v>-1.0291555555555557E-4</v>
      </c>
      <c r="AX31" s="35">
        <f>$F$28/'Fixed data'!$C$7</f>
        <v>-1.0291555555555557E-4</v>
      </c>
      <c r="AY31" s="35">
        <f>$F$28/'Fixed data'!$C$7</f>
        <v>-1.0291555555555557E-4</v>
      </c>
      <c r="AZ31" s="35"/>
      <c r="BA31" s="35"/>
      <c r="BB31" s="35"/>
      <c r="BC31" s="35"/>
      <c r="BD31" s="35"/>
    </row>
    <row r="32" spans="1:56" ht="16.5" hidden="1" customHeight="1" outlineLevel="1">
      <c r="A32" s="114"/>
      <c r="B32" s="9" t="s">
        <v>3</v>
      </c>
      <c r="C32" s="11" t="s">
        <v>53</v>
      </c>
      <c r="D32" s="9" t="s">
        <v>39</v>
      </c>
      <c r="F32" s="35"/>
      <c r="G32" s="35"/>
      <c r="H32" s="35">
        <f>$G$28/'Fixed data'!$C$7</f>
        <v>-1.0291555555555557E-4</v>
      </c>
      <c r="I32" s="35">
        <f>$G$28/'Fixed data'!$C$7</f>
        <v>-1.0291555555555557E-4</v>
      </c>
      <c r="J32" s="35">
        <f>$G$28/'Fixed data'!$C$7</f>
        <v>-1.0291555555555557E-4</v>
      </c>
      <c r="K32" s="35">
        <f>$G$28/'Fixed data'!$C$7</f>
        <v>-1.0291555555555557E-4</v>
      </c>
      <c r="L32" s="35">
        <f>$G$28/'Fixed data'!$C$7</f>
        <v>-1.0291555555555557E-4</v>
      </c>
      <c r="M32" s="35">
        <f>$G$28/'Fixed data'!$C$7</f>
        <v>-1.0291555555555557E-4</v>
      </c>
      <c r="N32" s="35">
        <f>$G$28/'Fixed data'!$C$7</f>
        <v>-1.0291555555555557E-4</v>
      </c>
      <c r="O32" s="35">
        <f>$G$28/'Fixed data'!$C$7</f>
        <v>-1.0291555555555557E-4</v>
      </c>
      <c r="P32" s="35">
        <f>$G$28/'Fixed data'!$C$7</f>
        <v>-1.0291555555555557E-4</v>
      </c>
      <c r="Q32" s="35">
        <f>$G$28/'Fixed data'!$C$7</f>
        <v>-1.0291555555555557E-4</v>
      </c>
      <c r="R32" s="35">
        <f>$G$28/'Fixed data'!$C$7</f>
        <v>-1.0291555555555557E-4</v>
      </c>
      <c r="S32" s="35">
        <f>$G$28/'Fixed data'!$C$7</f>
        <v>-1.0291555555555557E-4</v>
      </c>
      <c r="T32" s="35">
        <f>$G$28/'Fixed data'!$C$7</f>
        <v>-1.0291555555555557E-4</v>
      </c>
      <c r="U32" s="35">
        <f>$G$28/'Fixed data'!$C$7</f>
        <v>-1.0291555555555557E-4</v>
      </c>
      <c r="V32" s="35">
        <f>$G$28/'Fixed data'!$C$7</f>
        <v>-1.0291555555555557E-4</v>
      </c>
      <c r="W32" s="35">
        <f>$G$28/'Fixed data'!$C$7</f>
        <v>-1.0291555555555557E-4</v>
      </c>
      <c r="X32" s="35">
        <f>$G$28/'Fixed data'!$C$7</f>
        <v>-1.0291555555555557E-4</v>
      </c>
      <c r="Y32" s="35">
        <f>$G$28/'Fixed data'!$C$7</f>
        <v>-1.0291555555555557E-4</v>
      </c>
      <c r="Z32" s="35">
        <f>$G$28/'Fixed data'!$C$7</f>
        <v>-1.0291555555555557E-4</v>
      </c>
      <c r="AA32" s="35">
        <f>$G$28/'Fixed data'!$C$7</f>
        <v>-1.0291555555555557E-4</v>
      </c>
      <c r="AB32" s="35">
        <f>$G$28/'Fixed data'!$C$7</f>
        <v>-1.0291555555555557E-4</v>
      </c>
      <c r="AC32" s="35">
        <f>$G$28/'Fixed data'!$C$7</f>
        <v>-1.0291555555555557E-4</v>
      </c>
      <c r="AD32" s="35">
        <f>$G$28/'Fixed data'!$C$7</f>
        <v>-1.0291555555555557E-4</v>
      </c>
      <c r="AE32" s="35">
        <f>$G$28/'Fixed data'!$C$7</f>
        <v>-1.0291555555555557E-4</v>
      </c>
      <c r="AF32" s="35">
        <f>$G$28/'Fixed data'!$C$7</f>
        <v>-1.0291555555555557E-4</v>
      </c>
      <c r="AG32" s="35">
        <f>$G$28/'Fixed data'!$C$7</f>
        <v>-1.0291555555555557E-4</v>
      </c>
      <c r="AH32" s="35">
        <f>$G$28/'Fixed data'!$C$7</f>
        <v>-1.0291555555555557E-4</v>
      </c>
      <c r="AI32" s="35">
        <f>$G$28/'Fixed data'!$C$7</f>
        <v>-1.0291555555555557E-4</v>
      </c>
      <c r="AJ32" s="35">
        <f>$G$28/'Fixed data'!$C$7</f>
        <v>-1.0291555555555557E-4</v>
      </c>
      <c r="AK32" s="35">
        <f>$G$28/'Fixed data'!$C$7</f>
        <v>-1.0291555555555557E-4</v>
      </c>
      <c r="AL32" s="35">
        <f>$G$28/'Fixed data'!$C$7</f>
        <v>-1.0291555555555557E-4</v>
      </c>
      <c r="AM32" s="35">
        <f>$G$28/'Fixed data'!$C$7</f>
        <v>-1.0291555555555557E-4</v>
      </c>
      <c r="AN32" s="35">
        <f>$G$28/'Fixed data'!$C$7</f>
        <v>-1.0291555555555557E-4</v>
      </c>
      <c r="AO32" s="35">
        <f>$G$28/'Fixed data'!$C$7</f>
        <v>-1.0291555555555557E-4</v>
      </c>
      <c r="AP32" s="35">
        <f>$G$28/'Fixed data'!$C$7</f>
        <v>-1.0291555555555557E-4</v>
      </c>
      <c r="AQ32" s="35">
        <f>$G$28/'Fixed data'!$C$7</f>
        <v>-1.0291555555555557E-4</v>
      </c>
      <c r="AR32" s="35">
        <f>$G$28/'Fixed data'!$C$7</f>
        <v>-1.0291555555555557E-4</v>
      </c>
      <c r="AS32" s="35">
        <f>$G$28/'Fixed data'!$C$7</f>
        <v>-1.0291555555555557E-4</v>
      </c>
      <c r="AT32" s="35">
        <f>$G$28/'Fixed data'!$C$7</f>
        <v>-1.0291555555555557E-4</v>
      </c>
      <c r="AU32" s="35">
        <f>$G$28/'Fixed data'!$C$7</f>
        <v>-1.0291555555555557E-4</v>
      </c>
      <c r="AV32" s="35">
        <f>$G$28/'Fixed data'!$C$7</f>
        <v>-1.0291555555555557E-4</v>
      </c>
      <c r="AW32" s="35">
        <f>$G$28/'Fixed data'!$C$7</f>
        <v>-1.0291555555555557E-4</v>
      </c>
      <c r="AX32" s="35">
        <f>$G$28/'Fixed data'!$C$7</f>
        <v>-1.0291555555555557E-4</v>
      </c>
      <c r="AY32" s="35">
        <f>$G$28/'Fixed data'!$C$7</f>
        <v>-1.0291555555555557E-4</v>
      </c>
      <c r="AZ32" s="35">
        <f>$G$28/'Fixed data'!$C$7</f>
        <v>-1.0291555555555557E-4</v>
      </c>
      <c r="BA32" s="35"/>
      <c r="BB32" s="35"/>
      <c r="BC32" s="35"/>
      <c r="BD32" s="35"/>
    </row>
    <row r="33" spans="1:57" ht="16.5" hidden="1" customHeight="1" outlineLevel="1">
      <c r="A33" s="114"/>
      <c r="B33" s="9" t="s">
        <v>4</v>
      </c>
      <c r="C33" s="11" t="s">
        <v>54</v>
      </c>
      <c r="D33" s="9" t="s">
        <v>39</v>
      </c>
      <c r="F33" s="35"/>
      <c r="G33" s="35"/>
      <c r="H33" s="35"/>
      <c r="I33" s="35">
        <f>$H$28/'Fixed data'!$C$7</f>
        <v>-1.0013313333333333E-2</v>
      </c>
      <c r="J33" s="35">
        <f>$H$28/'Fixed data'!$C$7</f>
        <v>-1.0013313333333333E-2</v>
      </c>
      <c r="K33" s="35">
        <f>$H$28/'Fixed data'!$C$7</f>
        <v>-1.0013313333333333E-2</v>
      </c>
      <c r="L33" s="35">
        <f>$H$28/'Fixed data'!$C$7</f>
        <v>-1.0013313333333333E-2</v>
      </c>
      <c r="M33" s="35">
        <f>$H$28/'Fixed data'!$C$7</f>
        <v>-1.0013313333333333E-2</v>
      </c>
      <c r="N33" s="35">
        <f>$H$28/'Fixed data'!$C$7</f>
        <v>-1.0013313333333333E-2</v>
      </c>
      <c r="O33" s="35">
        <f>$H$28/'Fixed data'!$C$7</f>
        <v>-1.0013313333333333E-2</v>
      </c>
      <c r="P33" s="35">
        <f>$H$28/'Fixed data'!$C$7</f>
        <v>-1.0013313333333333E-2</v>
      </c>
      <c r="Q33" s="35">
        <f>$H$28/'Fixed data'!$C$7</f>
        <v>-1.0013313333333333E-2</v>
      </c>
      <c r="R33" s="35">
        <f>$H$28/'Fixed data'!$C$7</f>
        <v>-1.0013313333333333E-2</v>
      </c>
      <c r="S33" s="35">
        <f>$H$28/'Fixed data'!$C$7</f>
        <v>-1.0013313333333333E-2</v>
      </c>
      <c r="T33" s="35">
        <f>$H$28/'Fixed data'!$C$7</f>
        <v>-1.0013313333333333E-2</v>
      </c>
      <c r="U33" s="35">
        <f>$H$28/'Fixed data'!$C$7</f>
        <v>-1.0013313333333333E-2</v>
      </c>
      <c r="V33" s="35">
        <f>$H$28/'Fixed data'!$C$7</f>
        <v>-1.0013313333333333E-2</v>
      </c>
      <c r="W33" s="35">
        <f>$H$28/'Fixed data'!$C$7</f>
        <v>-1.0013313333333333E-2</v>
      </c>
      <c r="X33" s="35">
        <f>$H$28/'Fixed data'!$C$7</f>
        <v>-1.0013313333333333E-2</v>
      </c>
      <c r="Y33" s="35">
        <f>$H$28/'Fixed data'!$C$7</f>
        <v>-1.0013313333333333E-2</v>
      </c>
      <c r="Z33" s="35">
        <f>$H$28/'Fixed data'!$C$7</f>
        <v>-1.0013313333333333E-2</v>
      </c>
      <c r="AA33" s="35">
        <f>$H$28/'Fixed data'!$C$7</f>
        <v>-1.0013313333333333E-2</v>
      </c>
      <c r="AB33" s="35">
        <f>$H$28/'Fixed data'!$C$7</f>
        <v>-1.0013313333333333E-2</v>
      </c>
      <c r="AC33" s="35">
        <f>$H$28/'Fixed data'!$C$7</f>
        <v>-1.0013313333333333E-2</v>
      </c>
      <c r="AD33" s="35">
        <f>$H$28/'Fixed data'!$C$7</f>
        <v>-1.0013313333333333E-2</v>
      </c>
      <c r="AE33" s="35">
        <f>$H$28/'Fixed data'!$C$7</f>
        <v>-1.0013313333333333E-2</v>
      </c>
      <c r="AF33" s="35">
        <f>$H$28/'Fixed data'!$C$7</f>
        <v>-1.0013313333333333E-2</v>
      </c>
      <c r="AG33" s="35">
        <f>$H$28/'Fixed data'!$C$7</f>
        <v>-1.0013313333333333E-2</v>
      </c>
      <c r="AH33" s="35">
        <f>$H$28/'Fixed data'!$C$7</f>
        <v>-1.0013313333333333E-2</v>
      </c>
      <c r="AI33" s="35">
        <f>$H$28/'Fixed data'!$C$7</f>
        <v>-1.0013313333333333E-2</v>
      </c>
      <c r="AJ33" s="35">
        <f>$H$28/'Fixed data'!$C$7</f>
        <v>-1.0013313333333333E-2</v>
      </c>
      <c r="AK33" s="35">
        <f>$H$28/'Fixed data'!$C$7</f>
        <v>-1.0013313333333333E-2</v>
      </c>
      <c r="AL33" s="35">
        <f>$H$28/'Fixed data'!$C$7</f>
        <v>-1.0013313333333333E-2</v>
      </c>
      <c r="AM33" s="35">
        <f>$H$28/'Fixed data'!$C$7</f>
        <v>-1.0013313333333333E-2</v>
      </c>
      <c r="AN33" s="35">
        <f>$H$28/'Fixed data'!$C$7</f>
        <v>-1.0013313333333333E-2</v>
      </c>
      <c r="AO33" s="35">
        <f>$H$28/'Fixed data'!$C$7</f>
        <v>-1.0013313333333333E-2</v>
      </c>
      <c r="AP33" s="35">
        <f>$H$28/'Fixed data'!$C$7</f>
        <v>-1.0013313333333333E-2</v>
      </c>
      <c r="AQ33" s="35">
        <f>$H$28/'Fixed data'!$C$7</f>
        <v>-1.0013313333333333E-2</v>
      </c>
      <c r="AR33" s="35">
        <f>$H$28/'Fixed data'!$C$7</f>
        <v>-1.0013313333333333E-2</v>
      </c>
      <c r="AS33" s="35">
        <f>$H$28/'Fixed data'!$C$7</f>
        <v>-1.0013313333333333E-2</v>
      </c>
      <c r="AT33" s="35">
        <f>$H$28/'Fixed data'!$C$7</f>
        <v>-1.0013313333333333E-2</v>
      </c>
      <c r="AU33" s="35">
        <f>$H$28/'Fixed data'!$C$7</f>
        <v>-1.0013313333333333E-2</v>
      </c>
      <c r="AV33" s="35">
        <f>$H$28/'Fixed data'!$C$7</f>
        <v>-1.0013313333333333E-2</v>
      </c>
      <c r="AW33" s="35">
        <f>$H$28/'Fixed data'!$C$7</f>
        <v>-1.0013313333333333E-2</v>
      </c>
      <c r="AX33" s="35">
        <f>$H$28/'Fixed data'!$C$7</f>
        <v>-1.0013313333333333E-2</v>
      </c>
      <c r="AY33" s="35">
        <f>$H$28/'Fixed data'!$C$7</f>
        <v>-1.0013313333333333E-2</v>
      </c>
      <c r="AZ33" s="35">
        <f>$H$28/'Fixed data'!$C$7</f>
        <v>-1.0013313333333333E-2</v>
      </c>
      <c r="BA33" s="35">
        <f>$H$28/'Fixed data'!$C$7</f>
        <v>-1.0013313333333333E-2</v>
      </c>
      <c r="BB33" s="35"/>
      <c r="BC33" s="35"/>
      <c r="BD33" s="35"/>
    </row>
    <row r="34" spans="1:57" ht="16.5" hidden="1" customHeight="1" outlineLevel="1">
      <c r="A34" s="114"/>
      <c r="B34" s="9" t="s">
        <v>5</v>
      </c>
      <c r="C34" s="11" t="s">
        <v>55</v>
      </c>
      <c r="D34" s="9" t="s">
        <v>39</v>
      </c>
      <c r="F34" s="35"/>
      <c r="G34" s="35"/>
      <c r="H34" s="35"/>
      <c r="I34" s="35"/>
      <c r="J34" s="35">
        <f>$I$28/'Fixed data'!$C$7</f>
        <v>-1.8069333333333332E-4</v>
      </c>
      <c r="K34" s="35">
        <f>$I$28/'Fixed data'!$C$7</f>
        <v>-1.8069333333333332E-4</v>
      </c>
      <c r="L34" s="35">
        <f>$I$28/'Fixed data'!$C$7</f>
        <v>-1.8069333333333332E-4</v>
      </c>
      <c r="M34" s="35">
        <f>$I$28/'Fixed data'!$C$7</f>
        <v>-1.8069333333333332E-4</v>
      </c>
      <c r="N34" s="35">
        <f>$I$28/'Fixed data'!$C$7</f>
        <v>-1.8069333333333332E-4</v>
      </c>
      <c r="O34" s="35">
        <f>$I$28/'Fixed data'!$C$7</f>
        <v>-1.8069333333333332E-4</v>
      </c>
      <c r="P34" s="35">
        <f>$I$28/'Fixed data'!$C$7</f>
        <v>-1.8069333333333332E-4</v>
      </c>
      <c r="Q34" s="35">
        <f>$I$28/'Fixed data'!$C$7</f>
        <v>-1.8069333333333332E-4</v>
      </c>
      <c r="R34" s="35">
        <f>$I$28/'Fixed data'!$C$7</f>
        <v>-1.8069333333333332E-4</v>
      </c>
      <c r="S34" s="35">
        <f>$I$28/'Fixed data'!$C$7</f>
        <v>-1.8069333333333332E-4</v>
      </c>
      <c r="T34" s="35">
        <f>$I$28/'Fixed data'!$C$7</f>
        <v>-1.8069333333333332E-4</v>
      </c>
      <c r="U34" s="35">
        <f>$I$28/'Fixed data'!$C$7</f>
        <v>-1.8069333333333332E-4</v>
      </c>
      <c r="V34" s="35">
        <f>$I$28/'Fixed data'!$C$7</f>
        <v>-1.8069333333333332E-4</v>
      </c>
      <c r="W34" s="35">
        <f>$I$28/'Fixed data'!$C$7</f>
        <v>-1.8069333333333332E-4</v>
      </c>
      <c r="X34" s="35">
        <f>$I$28/'Fixed data'!$C$7</f>
        <v>-1.8069333333333332E-4</v>
      </c>
      <c r="Y34" s="35">
        <f>$I$28/'Fixed data'!$C$7</f>
        <v>-1.8069333333333332E-4</v>
      </c>
      <c r="Z34" s="35">
        <f>$I$28/'Fixed data'!$C$7</f>
        <v>-1.8069333333333332E-4</v>
      </c>
      <c r="AA34" s="35">
        <f>$I$28/'Fixed data'!$C$7</f>
        <v>-1.8069333333333332E-4</v>
      </c>
      <c r="AB34" s="35">
        <f>$I$28/'Fixed data'!$C$7</f>
        <v>-1.8069333333333332E-4</v>
      </c>
      <c r="AC34" s="35">
        <f>$I$28/'Fixed data'!$C$7</f>
        <v>-1.8069333333333332E-4</v>
      </c>
      <c r="AD34" s="35">
        <f>$I$28/'Fixed data'!$C$7</f>
        <v>-1.8069333333333332E-4</v>
      </c>
      <c r="AE34" s="35">
        <f>$I$28/'Fixed data'!$C$7</f>
        <v>-1.8069333333333332E-4</v>
      </c>
      <c r="AF34" s="35">
        <f>$I$28/'Fixed data'!$C$7</f>
        <v>-1.8069333333333332E-4</v>
      </c>
      <c r="AG34" s="35">
        <f>$I$28/'Fixed data'!$C$7</f>
        <v>-1.8069333333333332E-4</v>
      </c>
      <c r="AH34" s="35">
        <f>$I$28/'Fixed data'!$C$7</f>
        <v>-1.8069333333333332E-4</v>
      </c>
      <c r="AI34" s="35">
        <f>$I$28/'Fixed data'!$C$7</f>
        <v>-1.8069333333333332E-4</v>
      </c>
      <c r="AJ34" s="35">
        <f>$I$28/'Fixed data'!$C$7</f>
        <v>-1.8069333333333332E-4</v>
      </c>
      <c r="AK34" s="35">
        <f>$I$28/'Fixed data'!$C$7</f>
        <v>-1.8069333333333332E-4</v>
      </c>
      <c r="AL34" s="35">
        <f>$I$28/'Fixed data'!$C$7</f>
        <v>-1.8069333333333332E-4</v>
      </c>
      <c r="AM34" s="35">
        <f>$I$28/'Fixed data'!$C$7</f>
        <v>-1.8069333333333332E-4</v>
      </c>
      <c r="AN34" s="35">
        <f>$I$28/'Fixed data'!$C$7</f>
        <v>-1.8069333333333332E-4</v>
      </c>
      <c r="AO34" s="35">
        <f>$I$28/'Fixed data'!$C$7</f>
        <v>-1.8069333333333332E-4</v>
      </c>
      <c r="AP34" s="35">
        <f>$I$28/'Fixed data'!$C$7</f>
        <v>-1.8069333333333332E-4</v>
      </c>
      <c r="AQ34" s="35">
        <f>$I$28/'Fixed data'!$C$7</f>
        <v>-1.8069333333333332E-4</v>
      </c>
      <c r="AR34" s="35">
        <f>$I$28/'Fixed data'!$C$7</f>
        <v>-1.8069333333333332E-4</v>
      </c>
      <c r="AS34" s="35">
        <f>$I$28/'Fixed data'!$C$7</f>
        <v>-1.8069333333333332E-4</v>
      </c>
      <c r="AT34" s="35">
        <f>$I$28/'Fixed data'!$C$7</f>
        <v>-1.8069333333333332E-4</v>
      </c>
      <c r="AU34" s="35">
        <f>$I$28/'Fixed data'!$C$7</f>
        <v>-1.8069333333333332E-4</v>
      </c>
      <c r="AV34" s="35">
        <f>$I$28/'Fixed data'!$C$7</f>
        <v>-1.8069333333333332E-4</v>
      </c>
      <c r="AW34" s="35">
        <f>$I$28/'Fixed data'!$C$7</f>
        <v>-1.8069333333333332E-4</v>
      </c>
      <c r="AX34" s="35">
        <f>$I$28/'Fixed data'!$C$7</f>
        <v>-1.8069333333333332E-4</v>
      </c>
      <c r="AY34" s="35">
        <f>$I$28/'Fixed data'!$C$7</f>
        <v>-1.8069333333333332E-4</v>
      </c>
      <c r="AZ34" s="35">
        <f>$I$28/'Fixed data'!$C$7</f>
        <v>-1.8069333333333332E-4</v>
      </c>
      <c r="BA34" s="35">
        <f>$I$28/'Fixed data'!$C$7</f>
        <v>-1.8069333333333332E-4</v>
      </c>
      <c r="BB34" s="35">
        <f>$I$28/'Fixed data'!$C$7</f>
        <v>-1.8069333333333332E-4</v>
      </c>
      <c r="BC34" s="35"/>
      <c r="BD34" s="35"/>
    </row>
    <row r="35" spans="1:57" ht="16.5" hidden="1" customHeight="1" outlineLevel="1">
      <c r="A35" s="114"/>
      <c r="B35" s="9" t="s">
        <v>6</v>
      </c>
      <c r="C35" s="11" t="s">
        <v>56</v>
      </c>
      <c r="D35" s="9" t="s">
        <v>39</v>
      </c>
      <c r="F35" s="35"/>
      <c r="G35" s="35"/>
      <c r="H35" s="35"/>
      <c r="I35" s="35"/>
      <c r="J35" s="35"/>
      <c r="K35" s="35">
        <f>$J$28/'Fixed data'!$C$7</f>
        <v>-1.8069333333333332E-4</v>
      </c>
      <c r="L35" s="35">
        <f>$J$28/'Fixed data'!$C$7</f>
        <v>-1.8069333333333332E-4</v>
      </c>
      <c r="M35" s="35">
        <f>$J$28/'Fixed data'!$C$7</f>
        <v>-1.8069333333333332E-4</v>
      </c>
      <c r="N35" s="35">
        <f>$J$28/'Fixed data'!$C$7</f>
        <v>-1.8069333333333332E-4</v>
      </c>
      <c r="O35" s="35">
        <f>$J$28/'Fixed data'!$C$7</f>
        <v>-1.8069333333333332E-4</v>
      </c>
      <c r="P35" s="35">
        <f>$J$28/'Fixed data'!$C$7</f>
        <v>-1.8069333333333332E-4</v>
      </c>
      <c r="Q35" s="35">
        <f>$J$28/'Fixed data'!$C$7</f>
        <v>-1.8069333333333332E-4</v>
      </c>
      <c r="R35" s="35">
        <f>$J$28/'Fixed data'!$C$7</f>
        <v>-1.8069333333333332E-4</v>
      </c>
      <c r="S35" s="35">
        <f>$J$28/'Fixed data'!$C$7</f>
        <v>-1.8069333333333332E-4</v>
      </c>
      <c r="T35" s="35">
        <f>$J$28/'Fixed data'!$C$7</f>
        <v>-1.8069333333333332E-4</v>
      </c>
      <c r="U35" s="35">
        <f>$J$28/'Fixed data'!$C$7</f>
        <v>-1.8069333333333332E-4</v>
      </c>
      <c r="V35" s="35">
        <f>$J$28/'Fixed data'!$C$7</f>
        <v>-1.8069333333333332E-4</v>
      </c>
      <c r="W35" s="35">
        <f>$J$28/'Fixed data'!$C$7</f>
        <v>-1.8069333333333332E-4</v>
      </c>
      <c r="X35" s="35">
        <f>$J$28/'Fixed data'!$C$7</f>
        <v>-1.8069333333333332E-4</v>
      </c>
      <c r="Y35" s="35">
        <f>$J$28/'Fixed data'!$C$7</f>
        <v>-1.8069333333333332E-4</v>
      </c>
      <c r="Z35" s="35">
        <f>$J$28/'Fixed data'!$C$7</f>
        <v>-1.8069333333333332E-4</v>
      </c>
      <c r="AA35" s="35">
        <f>$J$28/'Fixed data'!$C$7</f>
        <v>-1.8069333333333332E-4</v>
      </c>
      <c r="AB35" s="35">
        <f>$J$28/'Fixed data'!$C$7</f>
        <v>-1.8069333333333332E-4</v>
      </c>
      <c r="AC35" s="35">
        <f>$J$28/'Fixed data'!$C$7</f>
        <v>-1.8069333333333332E-4</v>
      </c>
      <c r="AD35" s="35">
        <f>$J$28/'Fixed data'!$C$7</f>
        <v>-1.8069333333333332E-4</v>
      </c>
      <c r="AE35" s="35">
        <f>$J$28/'Fixed data'!$C$7</f>
        <v>-1.8069333333333332E-4</v>
      </c>
      <c r="AF35" s="35">
        <f>$J$28/'Fixed data'!$C$7</f>
        <v>-1.8069333333333332E-4</v>
      </c>
      <c r="AG35" s="35">
        <f>$J$28/'Fixed data'!$C$7</f>
        <v>-1.8069333333333332E-4</v>
      </c>
      <c r="AH35" s="35">
        <f>$J$28/'Fixed data'!$C$7</f>
        <v>-1.8069333333333332E-4</v>
      </c>
      <c r="AI35" s="35">
        <f>$J$28/'Fixed data'!$C$7</f>
        <v>-1.8069333333333332E-4</v>
      </c>
      <c r="AJ35" s="35">
        <f>$J$28/'Fixed data'!$C$7</f>
        <v>-1.8069333333333332E-4</v>
      </c>
      <c r="AK35" s="35">
        <f>$J$28/'Fixed data'!$C$7</f>
        <v>-1.8069333333333332E-4</v>
      </c>
      <c r="AL35" s="35">
        <f>$J$28/'Fixed data'!$C$7</f>
        <v>-1.8069333333333332E-4</v>
      </c>
      <c r="AM35" s="35">
        <f>$J$28/'Fixed data'!$C$7</f>
        <v>-1.8069333333333332E-4</v>
      </c>
      <c r="AN35" s="35">
        <f>$J$28/'Fixed data'!$C$7</f>
        <v>-1.8069333333333332E-4</v>
      </c>
      <c r="AO35" s="35">
        <f>$J$28/'Fixed data'!$C$7</f>
        <v>-1.8069333333333332E-4</v>
      </c>
      <c r="AP35" s="35">
        <f>$J$28/'Fixed data'!$C$7</f>
        <v>-1.8069333333333332E-4</v>
      </c>
      <c r="AQ35" s="35">
        <f>$J$28/'Fixed data'!$C$7</f>
        <v>-1.8069333333333332E-4</v>
      </c>
      <c r="AR35" s="35">
        <f>$J$28/'Fixed data'!$C$7</f>
        <v>-1.8069333333333332E-4</v>
      </c>
      <c r="AS35" s="35">
        <f>$J$28/'Fixed data'!$C$7</f>
        <v>-1.8069333333333332E-4</v>
      </c>
      <c r="AT35" s="35">
        <f>$J$28/'Fixed data'!$C$7</f>
        <v>-1.8069333333333332E-4</v>
      </c>
      <c r="AU35" s="35">
        <f>$J$28/'Fixed data'!$C$7</f>
        <v>-1.8069333333333332E-4</v>
      </c>
      <c r="AV35" s="35">
        <f>$J$28/'Fixed data'!$C$7</f>
        <v>-1.8069333333333332E-4</v>
      </c>
      <c r="AW35" s="35">
        <f>$J$28/'Fixed data'!$C$7</f>
        <v>-1.8069333333333332E-4</v>
      </c>
      <c r="AX35" s="35">
        <f>$J$28/'Fixed data'!$C$7</f>
        <v>-1.8069333333333332E-4</v>
      </c>
      <c r="AY35" s="35">
        <f>$J$28/'Fixed data'!$C$7</f>
        <v>-1.8069333333333332E-4</v>
      </c>
      <c r="AZ35" s="35">
        <f>$J$28/'Fixed data'!$C$7</f>
        <v>-1.8069333333333332E-4</v>
      </c>
      <c r="BA35" s="35">
        <f>$J$28/'Fixed data'!$C$7</f>
        <v>-1.8069333333333332E-4</v>
      </c>
      <c r="BB35" s="35">
        <f>$J$28/'Fixed data'!$C$7</f>
        <v>-1.8069333333333332E-4</v>
      </c>
      <c r="BC35" s="35">
        <f>$J$28/'Fixed data'!$C$7</f>
        <v>-1.8069333333333332E-4</v>
      </c>
      <c r="BD35" s="35"/>
    </row>
    <row r="36" spans="1:57" ht="16.5" hidden="1" customHeight="1" outlineLevel="1">
      <c r="A36" s="114"/>
      <c r="B36" s="9" t="s">
        <v>31</v>
      </c>
      <c r="C36" s="11" t="s">
        <v>57</v>
      </c>
      <c r="D36" s="9" t="s">
        <v>39</v>
      </c>
      <c r="F36" s="35"/>
      <c r="G36" s="35"/>
      <c r="H36" s="35"/>
      <c r="I36" s="35"/>
      <c r="J36" s="35"/>
      <c r="K36" s="35"/>
      <c r="L36" s="35">
        <f>$K$28/'Fixed data'!$C$7</f>
        <v>-0.31129180444444443</v>
      </c>
      <c r="M36" s="35">
        <f>$K$28/'Fixed data'!$C$7</f>
        <v>-0.31129180444444443</v>
      </c>
      <c r="N36" s="35">
        <f>$K$28/'Fixed data'!$C$7</f>
        <v>-0.31129180444444443</v>
      </c>
      <c r="O36" s="35">
        <f>$K$28/'Fixed data'!$C$7</f>
        <v>-0.31129180444444443</v>
      </c>
      <c r="P36" s="35">
        <f>$K$28/'Fixed data'!$C$7</f>
        <v>-0.31129180444444443</v>
      </c>
      <c r="Q36" s="35">
        <f>$K$28/'Fixed data'!$C$7</f>
        <v>-0.31129180444444443</v>
      </c>
      <c r="R36" s="35">
        <f>$K$28/'Fixed data'!$C$7</f>
        <v>-0.31129180444444443</v>
      </c>
      <c r="S36" s="35">
        <f>$K$28/'Fixed data'!$C$7</f>
        <v>-0.31129180444444443</v>
      </c>
      <c r="T36" s="35">
        <f>$K$28/'Fixed data'!$C$7</f>
        <v>-0.31129180444444443</v>
      </c>
      <c r="U36" s="35">
        <f>$K$28/'Fixed data'!$C$7</f>
        <v>-0.31129180444444443</v>
      </c>
      <c r="V36" s="35">
        <f>$K$28/'Fixed data'!$C$7</f>
        <v>-0.31129180444444443</v>
      </c>
      <c r="W36" s="35">
        <f>$K$28/'Fixed data'!$C$7</f>
        <v>-0.31129180444444443</v>
      </c>
      <c r="X36" s="35">
        <f>$K$28/'Fixed data'!$C$7</f>
        <v>-0.31129180444444443</v>
      </c>
      <c r="Y36" s="35">
        <f>$K$28/'Fixed data'!$C$7</f>
        <v>-0.31129180444444443</v>
      </c>
      <c r="Z36" s="35">
        <f>$K$28/'Fixed data'!$C$7</f>
        <v>-0.31129180444444443</v>
      </c>
      <c r="AA36" s="35">
        <f>$K$28/'Fixed data'!$C$7</f>
        <v>-0.31129180444444443</v>
      </c>
      <c r="AB36" s="35">
        <f>$K$28/'Fixed data'!$C$7</f>
        <v>-0.31129180444444443</v>
      </c>
      <c r="AC36" s="35">
        <f>$K$28/'Fixed data'!$C$7</f>
        <v>-0.31129180444444443</v>
      </c>
      <c r="AD36" s="35">
        <f>$K$28/'Fixed data'!$C$7</f>
        <v>-0.31129180444444443</v>
      </c>
      <c r="AE36" s="35">
        <f>$K$28/'Fixed data'!$C$7</f>
        <v>-0.31129180444444443</v>
      </c>
      <c r="AF36" s="35">
        <f>$K$28/'Fixed data'!$C$7</f>
        <v>-0.31129180444444443</v>
      </c>
      <c r="AG36" s="35">
        <f>$K$28/'Fixed data'!$C$7</f>
        <v>-0.31129180444444443</v>
      </c>
      <c r="AH36" s="35">
        <f>$K$28/'Fixed data'!$C$7</f>
        <v>-0.31129180444444443</v>
      </c>
      <c r="AI36" s="35">
        <f>$K$28/'Fixed data'!$C$7</f>
        <v>-0.31129180444444443</v>
      </c>
      <c r="AJ36" s="35">
        <f>$K$28/'Fixed data'!$C$7</f>
        <v>-0.31129180444444443</v>
      </c>
      <c r="AK36" s="35">
        <f>$K$28/'Fixed data'!$C$7</f>
        <v>-0.31129180444444443</v>
      </c>
      <c r="AL36" s="35">
        <f>$K$28/'Fixed data'!$C$7</f>
        <v>-0.31129180444444443</v>
      </c>
      <c r="AM36" s="35">
        <f>$K$28/'Fixed data'!$C$7</f>
        <v>-0.31129180444444443</v>
      </c>
      <c r="AN36" s="35">
        <f>$K$28/'Fixed data'!$C$7</f>
        <v>-0.31129180444444443</v>
      </c>
      <c r="AO36" s="35">
        <f>$K$28/'Fixed data'!$C$7</f>
        <v>-0.31129180444444443</v>
      </c>
      <c r="AP36" s="35">
        <f>$K$28/'Fixed data'!$C$7</f>
        <v>-0.31129180444444443</v>
      </c>
      <c r="AQ36" s="35">
        <f>$K$28/'Fixed data'!$C$7</f>
        <v>-0.31129180444444443</v>
      </c>
      <c r="AR36" s="35">
        <f>$K$28/'Fixed data'!$C$7</f>
        <v>-0.31129180444444443</v>
      </c>
      <c r="AS36" s="35">
        <f>$K$28/'Fixed data'!$C$7</f>
        <v>-0.31129180444444443</v>
      </c>
      <c r="AT36" s="35">
        <f>$K$28/'Fixed data'!$C$7</f>
        <v>-0.31129180444444443</v>
      </c>
      <c r="AU36" s="35">
        <f>$K$28/'Fixed data'!$C$7</f>
        <v>-0.31129180444444443</v>
      </c>
      <c r="AV36" s="35">
        <f>$K$28/'Fixed data'!$C$7</f>
        <v>-0.31129180444444443</v>
      </c>
      <c r="AW36" s="35">
        <f>$K$28/'Fixed data'!$C$7</f>
        <v>-0.31129180444444443</v>
      </c>
      <c r="AX36" s="35">
        <f>$K$28/'Fixed data'!$C$7</f>
        <v>-0.31129180444444443</v>
      </c>
      <c r="AY36" s="35">
        <f>$K$28/'Fixed data'!$C$7</f>
        <v>-0.31129180444444443</v>
      </c>
      <c r="AZ36" s="35">
        <f>$K$28/'Fixed data'!$C$7</f>
        <v>-0.31129180444444443</v>
      </c>
      <c r="BA36" s="35">
        <f>$K$28/'Fixed data'!$C$7</f>
        <v>-0.31129180444444443</v>
      </c>
      <c r="BB36" s="35">
        <f>$K$28/'Fixed data'!$C$7</f>
        <v>-0.31129180444444443</v>
      </c>
      <c r="BC36" s="35">
        <f>$K$28/'Fixed data'!$C$7</f>
        <v>-0.31129180444444443</v>
      </c>
      <c r="BD36" s="35">
        <f>$K$28/'Fixed data'!$C$7</f>
        <v>-0.31129180444444443</v>
      </c>
    </row>
    <row r="37" spans="1:57" ht="16.5" hidden="1" customHeight="1" outlineLevel="1">
      <c r="A37" s="114"/>
      <c r="B37" s="9" t="s">
        <v>32</v>
      </c>
      <c r="C37" s="11" t="s">
        <v>58</v>
      </c>
      <c r="D37" s="9" t="s">
        <v>39</v>
      </c>
      <c r="F37" s="35"/>
      <c r="G37" s="35"/>
      <c r="H37" s="35"/>
      <c r="I37" s="35"/>
      <c r="J37" s="35"/>
      <c r="K37" s="35"/>
      <c r="L37" s="35"/>
      <c r="M37" s="35">
        <f>$L$28/'Fixed data'!$C$7</f>
        <v>-1.8069333333333332E-4</v>
      </c>
      <c r="N37" s="35">
        <f>$L$28/'Fixed data'!$C$7</f>
        <v>-1.8069333333333332E-4</v>
      </c>
      <c r="O37" s="35">
        <f>$L$28/'Fixed data'!$C$7</f>
        <v>-1.8069333333333332E-4</v>
      </c>
      <c r="P37" s="35">
        <f>$L$28/'Fixed data'!$C$7</f>
        <v>-1.8069333333333332E-4</v>
      </c>
      <c r="Q37" s="35">
        <f>$L$28/'Fixed data'!$C$7</f>
        <v>-1.8069333333333332E-4</v>
      </c>
      <c r="R37" s="35">
        <f>$L$28/'Fixed data'!$C$7</f>
        <v>-1.8069333333333332E-4</v>
      </c>
      <c r="S37" s="35">
        <f>$L$28/'Fixed data'!$C$7</f>
        <v>-1.8069333333333332E-4</v>
      </c>
      <c r="T37" s="35">
        <f>$L$28/'Fixed data'!$C$7</f>
        <v>-1.8069333333333332E-4</v>
      </c>
      <c r="U37" s="35">
        <f>$L$28/'Fixed data'!$C$7</f>
        <v>-1.8069333333333332E-4</v>
      </c>
      <c r="V37" s="35">
        <f>$L$28/'Fixed data'!$C$7</f>
        <v>-1.8069333333333332E-4</v>
      </c>
      <c r="W37" s="35">
        <f>$L$28/'Fixed data'!$C$7</f>
        <v>-1.8069333333333332E-4</v>
      </c>
      <c r="X37" s="35">
        <f>$L$28/'Fixed data'!$C$7</f>
        <v>-1.8069333333333332E-4</v>
      </c>
      <c r="Y37" s="35">
        <f>$L$28/'Fixed data'!$C$7</f>
        <v>-1.8069333333333332E-4</v>
      </c>
      <c r="Z37" s="35">
        <f>$L$28/'Fixed data'!$C$7</f>
        <v>-1.8069333333333332E-4</v>
      </c>
      <c r="AA37" s="35">
        <f>$L$28/'Fixed data'!$C$7</f>
        <v>-1.8069333333333332E-4</v>
      </c>
      <c r="AB37" s="35">
        <f>$L$28/'Fixed data'!$C$7</f>
        <v>-1.8069333333333332E-4</v>
      </c>
      <c r="AC37" s="35">
        <f>$L$28/'Fixed data'!$C$7</f>
        <v>-1.8069333333333332E-4</v>
      </c>
      <c r="AD37" s="35">
        <f>$L$28/'Fixed data'!$C$7</f>
        <v>-1.8069333333333332E-4</v>
      </c>
      <c r="AE37" s="35">
        <f>$L$28/'Fixed data'!$C$7</f>
        <v>-1.8069333333333332E-4</v>
      </c>
      <c r="AF37" s="35">
        <f>$L$28/'Fixed data'!$C$7</f>
        <v>-1.8069333333333332E-4</v>
      </c>
      <c r="AG37" s="35">
        <f>$L$28/'Fixed data'!$C$7</f>
        <v>-1.8069333333333332E-4</v>
      </c>
      <c r="AH37" s="35">
        <f>$L$28/'Fixed data'!$C$7</f>
        <v>-1.8069333333333332E-4</v>
      </c>
      <c r="AI37" s="35">
        <f>$L$28/'Fixed data'!$C$7</f>
        <v>-1.8069333333333332E-4</v>
      </c>
      <c r="AJ37" s="35">
        <f>$L$28/'Fixed data'!$C$7</f>
        <v>-1.8069333333333332E-4</v>
      </c>
      <c r="AK37" s="35">
        <f>$L$28/'Fixed data'!$C$7</f>
        <v>-1.8069333333333332E-4</v>
      </c>
      <c r="AL37" s="35">
        <f>$L$28/'Fixed data'!$C$7</f>
        <v>-1.8069333333333332E-4</v>
      </c>
      <c r="AM37" s="35">
        <f>$L$28/'Fixed data'!$C$7</f>
        <v>-1.8069333333333332E-4</v>
      </c>
      <c r="AN37" s="35">
        <f>$L$28/'Fixed data'!$C$7</f>
        <v>-1.8069333333333332E-4</v>
      </c>
      <c r="AO37" s="35">
        <f>$L$28/'Fixed data'!$C$7</f>
        <v>-1.8069333333333332E-4</v>
      </c>
      <c r="AP37" s="35">
        <f>$L$28/'Fixed data'!$C$7</f>
        <v>-1.8069333333333332E-4</v>
      </c>
      <c r="AQ37" s="35">
        <f>$L$28/'Fixed data'!$C$7</f>
        <v>-1.8069333333333332E-4</v>
      </c>
      <c r="AR37" s="35">
        <f>$L$28/'Fixed data'!$C$7</f>
        <v>-1.8069333333333332E-4</v>
      </c>
      <c r="AS37" s="35">
        <f>$L$28/'Fixed data'!$C$7</f>
        <v>-1.8069333333333332E-4</v>
      </c>
      <c r="AT37" s="35">
        <f>$L$28/'Fixed data'!$C$7</f>
        <v>-1.8069333333333332E-4</v>
      </c>
      <c r="AU37" s="35">
        <f>$L$28/'Fixed data'!$C$7</f>
        <v>-1.8069333333333332E-4</v>
      </c>
      <c r="AV37" s="35">
        <f>$L$28/'Fixed data'!$C$7</f>
        <v>-1.8069333333333332E-4</v>
      </c>
      <c r="AW37" s="35">
        <f>$L$28/'Fixed data'!$C$7</f>
        <v>-1.8069333333333332E-4</v>
      </c>
      <c r="AX37" s="35">
        <f>$L$28/'Fixed data'!$C$7</f>
        <v>-1.8069333333333332E-4</v>
      </c>
      <c r="AY37" s="35">
        <f>$L$28/'Fixed data'!$C$7</f>
        <v>-1.8069333333333332E-4</v>
      </c>
      <c r="AZ37" s="35">
        <f>$L$28/'Fixed data'!$C$7</f>
        <v>-1.8069333333333332E-4</v>
      </c>
      <c r="BA37" s="35">
        <f>$L$28/'Fixed data'!$C$7</f>
        <v>-1.8069333333333332E-4</v>
      </c>
      <c r="BB37" s="35">
        <f>$L$28/'Fixed data'!$C$7</f>
        <v>-1.8069333333333332E-4</v>
      </c>
      <c r="BC37" s="35">
        <f>$L$28/'Fixed data'!$C$7</f>
        <v>-1.8069333333333332E-4</v>
      </c>
      <c r="BD37" s="35">
        <f>$L$28/'Fixed data'!$C$7</f>
        <v>-1.8069333333333332E-4</v>
      </c>
    </row>
    <row r="38" spans="1:57" ht="16.5" hidden="1" customHeight="1" outlineLevel="1">
      <c r="A38" s="114"/>
      <c r="B38" s="9" t="s">
        <v>107</v>
      </c>
      <c r="C38" s="11" t="s">
        <v>129</v>
      </c>
      <c r="D38" s="9" t="s">
        <v>39</v>
      </c>
      <c r="F38" s="35"/>
      <c r="G38" s="35"/>
      <c r="H38" s="35"/>
      <c r="I38" s="35"/>
      <c r="J38" s="35"/>
      <c r="K38" s="35"/>
      <c r="L38" s="35"/>
      <c r="M38" s="35"/>
      <c r="N38" s="35">
        <f>$M$28/'Fixed data'!$C$7</f>
        <v>-1.8069333333333332E-4</v>
      </c>
      <c r="O38" s="35">
        <f>$M$28/'Fixed data'!$C$7</f>
        <v>-1.8069333333333332E-4</v>
      </c>
      <c r="P38" s="35">
        <f>$M$28/'Fixed data'!$C$7</f>
        <v>-1.8069333333333332E-4</v>
      </c>
      <c r="Q38" s="35">
        <f>$M$28/'Fixed data'!$C$7</f>
        <v>-1.8069333333333332E-4</v>
      </c>
      <c r="R38" s="35">
        <f>$M$28/'Fixed data'!$C$7</f>
        <v>-1.8069333333333332E-4</v>
      </c>
      <c r="S38" s="35">
        <f>$M$28/'Fixed data'!$C$7</f>
        <v>-1.8069333333333332E-4</v>
      </c>
      <c r="T38" s="35">
        <f>$M$28/'Fixed data'!$C$7</f>
        <v>-1.8069333333333332E-4</v>
      </c>
      <c r="U38" s="35">
        <f>$M$28/'Fixed data'!$C$7</f>
        <v>-1.8069333333333332E-4</v>
      </c>
      <c r="V38" s="35">
        <f>$M$28/'Fixed data'!$C$7</f>
        <v>-1.8069333333333332E-4</v>
      </c>
      <c r="W38" s="35">
        <f>$M$28/'Fixed data'!$C$7</f>
        <v>-1.8069333333333332E-4</v>
      </c>
      <c r="X38" s="35">
        <f>$M$28/'Fixed data'!$C$7</f>
        <v>-1.8069333333333332E-4</v>
      </c>
      <c r="Y38" s="35">
        <f>$M$28/'Fixed data'!$C$7</f>
        <v>-1.8069333333333332E-4</v>
      </c>
      <c r="Z38" s="35">
        <f>$M$28/'Fixed data'!$C$7</f>
        <v>-1.8069333333333332E-4</v>
      </c>
      <c r="AA38" s="35">
        <f>$M$28/'Fixed data'!$C$7</f>
        <v>-1.8069333333333332E-4</v>
      </c>
      <c r="AB38" s="35">
        <f>$M$28/'Fixed data'!$C$7</f>
        <v>-1.8069333333333332E-4</v>
      </c>
      <c r="AC38" s="35">
        <f>$M$28/'Fixed data'!$C$7</f>
        <v>-1.8069333333333332E-4</v>
      </c>
      <c r="AD38" s="35">
        <f>$M$28/'Fixed data'!$C$7</f>
        <v>-1.8069333333333332E-4</v>
      </c>
      <c r="AE38" s="35">
        <f>$M$28/'Fixed data'!$C$7</f>
        <v>-1.8069333333333332E-4</v>
      </c>
      <c r="AF38" s="35">
        <f>$M$28/'Fixed data'!$C$7</f>
        <v>-1.8069333333333332E-4</v>
      </c>
      <c r="AG38" s="35">
        <f>$M$28/'Fixed data'!$C$7</f>
        <v>-1.8069333333333332E-4</v>
      </c>
      <c r="AH38" s="35">
        <f>$M$28/'Fixed data'!$C$7</f>
        <v>-1.8069333333333332E-4</v>
      </c>
      <c r="AI38" s="35">
        <f>$M$28/'Fixed data'!$C$7</f>
        <v>-1.8069333333333332E-4</v>
      </c>
      <c r="AJ38" s="35">
        <f>$M$28/'Fixed data'!$C$7</f>
        <v>-1.8069333333333332E-4</v>
      </c>
      <c r="AK38" s="35">
        <f>$M$28/'Fixed data'!$C$7</f>
        <v>-1.8069333333333332E-4</v>
      </c>
      <c r="AL38" s="35">
        <f>$M$28/'Fixed data'!$C$7</f>
        <v>-1.8069333333333332E-4</v>
      </c>
      <c r="AM38" s="35">
        <f>$M$28/'Fixed data'!$C$7</f>
        <v>-1.8069333333333332E-4</v>
      </c>
      <c r="AN38" s="35">
        <f>$M$28/'Fixed data'!$C$7</f>
        <v>-1.8069333333333332E-4</v>
      </c>
      <c r="AO38" s="35">
        <f>$M$28/'Fixed data'!$C$7</f>
        <v>-1.8069333333333332E-4</v>
      </c>
      <c r="AP38" s="35">
        <f>$M$28/'Fixed data'!$C$7</f>
        <v>-1.8069333333333332E-4</v>
      </c>
      <c r="AQ38" s="35">
        <f>$M$28/'Fixed data'!$C$7</f>
        <v>-1.8069333333333332E-4</v>
      </c>
      <c r="AR38" s="35">
        <f>$M$28/'Fixed data'!$C$7</f>
        <v>-1.8069333333333332E-4</v>
      </c>
      <c r="AS38" s="35">
        <f>$M$28/'Fixed data'!$C$7</f>
        <v>-1.8069333333333332E-4</v>
      </c>
      <c r="AT38" s="35">
        <f>$M$28/'Fixed data'!$C$7</f>
        <v>-1.8069333333333332E-4</v>
      </c>
      <c r="AU38" s="35">
        <f>$M$28/'Fixed data'!$C$7</f>
        <v>-1.8069333333333332E-4</v>
      </c>
      <c r="AV38" s="35">
        <f>$M$28/'Fixed data'!$C$7</f>
        <v>-1.8069333333333332E-4</v>
      </c>
      <c r="AW38" s="35">
        <f>$M$28/'Fixed data'!$C$7</f>
        <v>-1.8069333333333332E-4</v>
      </c>
      <c r="AX38" s="35">
        <f>$M$28/'Fixed data'!$C$7</f>
        <v>-1.8069333333333332E-4</v>
      </c>
      <c r="AY38" s="35">
        <f>$M$28/'Fixed data'!$C$7</f>
        <v>-1.8069333333333332E-4</v>
      </c>
      <c r="AZ38" s="35">
        <f>$M$28/'Fixed data'!$C$7</f>
        <v>-1.8069333333333332E-4</v>
      </c>
      <c r="BA38" s="35">
        <f>$M$28/'Fixed data'!$C$7</f>
        <v>-1.8069333333333332E-4</v>
      </c>
      <c r="BB38" s="35">
        <f>$M$28/'Fixed data'!$C$7</f>
        <v>-1.8069333333333332E-4</v>
      </c>
      <c r="BC38" s="35">
        <f>$M$28/'Fixed data'!$C$7</f>
        <v>-1.8069333333333332E-4</v>
      </c>
      <c r="BD38" s="35">
        <f>$M$28/'Fixed data'!$C$7</f>
        <v>-1.8069333333333332E-4</v>
      </c>
      <c r="BE38" s="35"/>
    </row>
    <row r="39" spans="1:57" ht="16.5" hidden="1" customHeight="1" outlineLevel="1">
      <c r="A39" s="114"/>
      <c r="B39" s="9" t="s">
        <v>108</v>
      </c>
      <c r="C39" s="11" t="s">
        <v>130</v>
      </c>
      <c r="D39" s="9" t="s">
        <v>39</v>
      </c>
      <c r="F39" s="35"/>
      <c r="G39" s="35"/>
      <c r="H39" s="35"/>
      <c r="I39" s="35"/>
      <c r="J39" s="35"/>
      <c r="K39" s="35"/>
      <c r="L39" s="35"/>
      <c r="M39" s="35"/>
      <c r="N39" s="35"/>
      <c r="O39" s="35">
        <f>$N$28/'Fixed data'!$C$7</f>
        <v>-1.8069333333333332E-4</v>
      </c>
      <c r="P39" s="35">
        <f>$N$28/'Fixed data'!$C$7</f>
        <v>-1.8069333333333332E-4</v>
      </c>
      <c r="Q39" s="35">
        <f>$N$28/'Fixed data'!$C$7</f>
        <v>-1.8069333333333332E-4</v>
      </c>
      <c r="R39" s="35">
        <f>$N$28/'Fixed data'!$C$7</f>
        <v>-1.8069333333333332E-4</v>
      </c>
      <c r="S39" s="35">
        <f>$N$28/'Fixed data'!$C$7</f>
        <v>-1.8069333333333332E-4</v>
      </c>
      <c r="T39" s="35">
        <f>$N$28/'Fixed data'!$C$7</f>
        <v>-1.8069333333333332E-4</v>
      </c>
      <c r="U39" s="35">
        <f>$N$28/'Fixed data'!$C$7</f>
        <v>-1.8069333333333332E-4</v>
      </c>
      <c r="V39" s="35">
        <f>$N$28/'Fixed data'!$C$7</f>
        <v>-1.8069333333333332E-4</v>
      </c>
      <c r="W39" s="35">
        <f>$N$28/'Fixed data'!$C$7</f>
        <v>-1.8069333333333332E-4</v>
      </c>
      <c r="X39" s="35">
        <f>$N$28/'Fixed data'!$C$7</f>
        <v>-1.8069333333333332E-4</v>
      </c>
      <c r="Y39" s="35">
        <f>$N$28/'Fixed data'!$C$7</f>
        <v>-1.8069333333333332E-4</v>
      </c>
      <c r="Z39" s="35">
        <f>$N$28/'Fixed data'!$C$7</f>
        <v>-1.8069333333333332E-4</v>
      </c>
      <c r="AA39" s="35">
        <f>$N$28/'Fixed data'!$C$7</f>
        <v>-1.8069333333333332E-4</v>
      </c>
      <c r="AB39" s="35">
        <f>$N$28/'Fixed data'!$C$7</f>
        <v>-1.8069333333333332E-4</v>
      </c>
      <c r="AC39" s="35">
        <f>$N$28/'Fixed data'!$C$7</f>
        <v>-1.8069333333333332E-4</v>
      </c>
      <c r="AD39" s="35">
        <f>$N$28/'Fixed data'!$C$7</f>
        <v>-1.8069333333333332E-4</v>
      </c>
      <c r="AE39" s="35">
        <f>$N$28/'Fixed data'!$C$7</f>
        <v>-1.8069333333333332E-4</v>
      </c>
      <c r="AF39" s="35">
        <f>$N$28/'Fixed data'!$C$7</f>
        <v>-1.8069333333333332E-4</v>
      </c>
      <c r="AG39" s="35">
        <f>$N$28/'Fixed data'!$C$7</f>
        <v>-1.8069333333333332E-4</v>
      </c>
      <c r="AH39" s="35">
        <f>$N$28/'Fixed data'!$C$7</f>
        <v>-1.8069333333333332E-4</v>
      </c>
      <c r="AI39" s="35">
        <f>$N$28/'Fixed data'!$C$7</f>
        <v>-1.8069333333333332E-4</v>
      </c>
      <c r="AJ39" s="35">
        <f>$N$28/'Fixed data'!$C$7</f>
        <v>-1.8069333333333332E-4</v>
      </c>
      <c r="AK39" s="35">
        <f>$N$28/'Fixed data'!$C$7</f>
        <v>-1.8069333333333332E-4</v>
      </c>
      <c r="AL39" s="35">
        <f>$N$28/'Fixed data'!$C$7</f>
        <v>-1.8069333333333332E-4</v>
      </c>
      <c r="AM39" s="35">
        <f>$N$28/'Fixed data'!$C$7</f>
        <v>-1.8069333333333332E-4</v>
      </c>
      <c r="AN39" s="35">
        <f>$N$28/'Fixed data'!$C$7</f>
        <v>-1.8069333333333332E-4</v>
      </c>
      <c r="AO39" s="35">
        <f>$N$28/'Fixed data'!$C$7</f>
        <v>-1.8069333333333332E-4</v>
      </c>
      <c r="AP39" s="35">
        <f>$N$28/'Fixed data'!$C$7</f>
        <v>-1.8069333333333332E-4</v>
      </c>
      <c r="AQ39" s="35">
        <f>$N$28/'Fixed data'!$C$7</f>
        <v>-1.8069333333333332E-4</v>
      </c>
      <c r="AR39" s="35">
        <f>$N$28/'Fixed data'!$C$7</f>
        <v>-1.8069333333333332E-4</v>
      </c>
      <c r="AS39" s="35">
        <f>$N$28/'Fixed data'!$C$7</f>
        <v>-1.8069333333333332E-4</v>
      </c>
      <c r="AT39" s="35">
        <f>$N$28/'Fixed data'!$C$7</f>
        <v>-1.8069333333333332E-4</v>
      </c>
      <c r="AU39" s="35">
        <f>$N$28/'Fixed data'!$C$7</f>
        <v>-1.8069333333333332E-4</v>
      </c>
      <c r="AV39" s="35">
        <f>$N$28/'Fixed data'!$C$7</f>
        <v>-1.8069333333333332E-4</v>
      </c>
      <c r="AW39" s="35">
        <f>$N$28/'Fixed data'!$C$7</f>
        <v>-1.8069333333333332E-4</v>
      </c>
      <c r="AX39" s="35">
        <f>$N$28/'Fixed data'!$C$7</f>
        <v>-1.8069333333333332E-4</v>
      </c>
      <c r="AY39" s="35">
        <f>$N$28/'Fixed data'!$C$7</f>
        <v>-1.8069333333333332E-4</v>
      </c>
      <c r="AZ39" s="35">
        <f>$N$28/'Fixed data'!$C$7</f>
        <v>-1.8069333333333332E-4</v>
      </c>
      <c r="BA39" s="35">
        <f>$N$28/'Fixed data'!$C$7</f>
        <v>-1.8069333333333332E-4</v>
      </c>
      <c r="BB39" s="35">
        <f>$N$28/'Fixed data'!$C$7</f>
        <v>-1.8069333333333332E-4</v>
      </c>
      <c r="BC39" s="35">
        <f>$N$28/'Fixed data'!$C$7</f>
        <v>-1.8069333333333332E-4</v>
      </c>
      <c r="BD39" s="35">
        <f>$N$28/'Fixed data'!$C$7</f>
        <v>-1.8069333333333332E-4</v>
      </c>
    </row>
    <row r="40" spans="1:57" ht="16.5" hidden="1" customHeight="1" outlineLevel="1">
      <c r="A40" s="114"/>
      <c r="B40" s="9" t="s">
        <v>109</v>
      </c>
      <c r="C40" s="11" t="s">
        <v>131</v>
      </c>
      <c r="D40" s="9" t="s">
        <v>39</v>
      </c>
      <c r="F40" s="35"/>
      <c r="G40" s="35"/>
      <c r="H40" s="35"/>
      <c r="I40" s="35"/>
      <c r="J40" s="35"/>
      <c r="K40" s="35"/>
      <c r="L40" s="35"/>
      <c r="M40" s="35"/>
      <c r="N40" s="35"/>
      <c r="O40" s="35"/>
      <c r="P40" s="35">
        <f>$O$28/'Fixed data'!$C$7</f>
        <v>-1.8069333333333332E-4</v>
      </c>
      <c r="Q40" s="35">
        <f>$O$28/'Fixed data'!$C$7</f>
        <v>-1.8069333333333332E-4</v>
      </c>
      <c r="R40" s="35">
        <f>$O$28/'Fixed data'!$C$7</f>
        <v>-1.8069333333333332E-4</v>
      </c>
      <c r="S40" s="35">
        <f>$O$28/'Fixed data'!$C$7</f>
        <v>-1.8069333333333332E-4</v>
      </c>
      <c r="T40" s="35">
        <f>$O$28/'Fixed data'!$C$7</f>
        <v>-1.8069333333333332E-4</v>
      </c>
      <c r="U40" s="35">
        <f>$O$28/'Fixed data'!$C$7</f>
        <v>-1.8069333333333332E-4</v>
      </c>
      <c r="V40" s="35">
        <f>$O$28/'Fixed data'!$C$7</f>
        <v>-1.8069333333333332E-4</v>
      </c>
      <c r="W40" s="35">
        <f>$O$28/'Fixed data'!$C$7</f>
        <v>-1.8069333333333332E-4</v>
      </c>
      <c r="X40" s="35">
        <f>$O$28/'Fixed data'!$C$7</f>
        <v>-1.8069333333333332E-4</v>
      </c>
      <c r="Y40" s="35">
        <f>$O$28/'Fixed data'!$C$7</f>
        <v>-1.8069333333333332E-4</v>
      </c>
      <c r="Z40" s="35">
        <f>$O$28/'Fixed data'!$C$7</f>
        <v>-1.8069333333333332E-4</v>
      </c>
      <c r="AA40" s="35">
        <f>$O$28/'Fixed data'!$C$7</f>
        <v>-1.8069333333333332E-4</v>
      </c>
      <c r="AB40" s="35">
        <f>$O$28/'Fixed data'!$C$7</f>
        <v>-1.8069333333333332E-4</v>
      </c>
      <c r="AC40" s="35">
        <f>$O$28/'Fixed data'!$C$7</f>
        <v>-1.8069333333333332E-4</v>
      </c>
      <c r="AD40" s="35">
        <f>$O$28/'Fixed data'!$C$7</f>
        <v>-1.8069333333333332E-4</v>
      </c>
      <c r="AE40" s="35">
        <f>$O$28/'Fixed data'!$C$7</f>
        <v>-1.8069333333333332E-4</v>
      </c>
      <c r="AF40" s="35">
        <f>$O$28/'Fixed data'!$C$7</f>
        <v>-1.8069333333333332E-4</v>
      </c>
      <c r="AG40" s="35">
        <f>$O$28/'Fixed data'!$C$7</f>
        <v>-1.8069333333333332E-4</v>
      </c>
      <c r="AH40" s="35">
        <f>$O$28/'Fixed data'!$C$7</f>
        <v>-1.8069333333333332E-4</v>
      </c>
      <c r="AI40" s="35">
        <f>$O$28/'Fixed data'!$C$7</f>
        <v>-1.8069333333333332E-4</v>
      </c>
      <c r="AJ40" s="35">
        <f>$O$28/'Fixed data'!$C$7</f>
        <v>-1.8069333333333332E-4</v>
      </c>
      <c r="AK40" s="35">
        <f>$O$28/'Fixed data'!$C$7</f>
        <v>-1.8069333333333332E-4</v>
      </c>
      <c r="AL40" s="35">
        <f>$O$28/'Fixed data'!$C$7</f>
        <v>-1.8069333333333332E-4</v>
      </c>
      <c r="AM40" s="35">
        <f>$O$28/'Fixed data'!$C$7</f>
        <v>-1.8069333333333332E-4</v>
      </c>
      <c r="AN40" s="35">
        <f>$O$28/'Fixed data'!$C$7</f>
        <v>-1.8069333333333332E-4</v>
      </c>
      <c r="AO40" s="35">
        <f>$O$28/'Fixed data'!$C$7</f>
        <v>-1.8069333333333332E-4</v>
      </c>
      <c r="AP40" s="35">
        <f>$O$28/'Fixed data'!$C$7</f>
        <v>-1.8069333333333332E-4</v>
      </c>
      <c r="AQ40" s="35">
        <f>$O$28/'Fixed data'!$C$7</f>
        <v>-1.8069333333333332E-4</v>
      </c>
      <c r="AR40" s="35">
        <f>$O$28/'Fixed data'!$C$7</f>
        <v>-1.8069333333333332E-4</v>
      </c>
      <c r="AS40" s="35">
        <f>$O$28/'Fixed data'!$C$7</f>
        <v>-1.8069333333333332E-4</v>
      </c>
      <c r="AT40" s="35">
        <f>$O$28/'Fixed data'!$C$7</f>
        <v>-1.8069333333333332E-4</v>
      </c>
      <c r="AU40" s="35">
        <f>$O$28/'Fixed data'!$C$7</f>
        <v>-1.8069333333333332E-4</v>
      </c>
      <c r="AV40" s="35">
        <f>$O$28/'Fixed data'!$C$7</f>
        <v>-1.8069333333333332E-4</v>
      </c>
      <c r="AW40" s="35">
        <f>$O$28/'Fixed data'!$C$7</f>
        <v>-1.8069333333333332E-4</v>
      </c>
      <c r="AX40" s="35">
        <f>$O$28/'Fixed data'!$C$7</f>
        <v>-1.8069333333333332E-4</v>
      </c>
      <c r="AY40" s="35">
        <f>$O$28/'Fixed data'!$C$7</f>
        <v>-1.8069333333333332E-4</v>
      </c>
      <c r="AZ40" s="35">
        <f>$O$28/'Fixed data'!$C$7</f>
        <v>-1.8069333333333332E-4</v>
      </c>
      <c r="BA40" s="35">
        <f>$O$28/'Fixed data'!$C$7</f>
        <v>-1.8069333333333332E-4</v>
      </c>
      <c r="BB40" s="35">
        <f>$O$28/'Fixed data'!$C$7</f>
        <v>-1.8069333333333332E-4</v>
      </c>
      <c r="BC40" s="35">
        <f>$O$28/'Fixed data'!$C$7</f>
        <v>-1.8069333333333332E-4</v>
      </c>
      <c r="BD40" s="35">
        <f>$O$28/'Fixed data'!$C$7</f>
        <v>-1.8069333333333332E-4</v>
      </c>
    </row>
    <row r="41" spans="1:57" ht="16.5" hidden="1" customHeight="1" outlineLevel="1">
      <c r="A41" s="114"/>
      <c r="B41" s="9" t="s">
        <v>110</v>
      </c>
      <c r="C41" s="11" t="s">
        <v>132</v>
      </c>
      <c r="D41" s="9" t="s">
        <v>39</v>
      </c>
      <c r="F41" s="35"/>
      <c r="G41" s="35"/>
      <c r="H41" s="35"/>
      <c r="I41" s="35"/>
      <c r="J41" s="35"/>
      <c r="K41" s="35"/>
      <c r="L41" s="35"/>
      <c r="M41" s="35"/>
      <c r="N41" s="35"/>
      <c r="O41" s="35"/>
      <c r="P41" s="35"/>
      <c r="Q41" s="35">
        <f>$P$28/'Fixed data'!$C$7</f>
        <v>-1.8069333333333332E-4</v>
      </c>
      <c r="R41" s="35">
        <f>$P$28/'Fixed data'!$C$7</f>
        <v>-1.8069333333333332E-4</v>
      </c>
      <c r="S41" s="35">
        <f>$P$28/'Fixed data'!$C$7</f>
        <v>-1.8069333333333332E-4</v>
      </c>
      <c r="T41" s="35">
        <f>$P$28/'Fixed data'!$C$7</f>
        <v>-1.8069333333333332E-4</v>
      </c>
      <c r="U41" s="35">
        <f>$P$28/'Fixed data'!$C$7</f>
        <v>-1.8069333333333332E-4</v>
      </c>
      <c r="V41" s="35">
        <f>$P$28/'Fixed data'!$C$7</f>
        <v>-1.8069333333333332E-4</v>
      </c>
      <c r="W41" s="35">
        <f>$P$28/'Fixed data'!$C$7</f>
        <v>-1.8069333333333332E-4</v>
      </c>
      <c r="X41" s="35">
        <f>$P$28/'Fixed data'!$C$7</f>
        <v>-1.8069333333333332E-4</v>
      </c>
      <c r="Y41" s="35">
        <f>$P$28/'Fixed data'!$C$7</f>
        <v>-1.8069333333333332E-4</v>
      </c>
      <c r="Z41" s="35">
        <f>$P$28/'Fixed data'!$C$7</f>
        <v>-1.8069333333333332E-4</v>
      </c>
      <c r="AA41" s="35">
        <f>$P$28/'Fixed data'!$C$7</f>
        <v>-1.8069333333333332E-4</v>
      </c>
      <c r="AB41" s="35">
        <f>$P$28/'Fixed data'!$C$7</f>
        <v>-1.8069333333333332E-4</v>
      </c>
      <c r="AC41" s="35">
        <f>$P$28/'Fixed data'!$C$7</f>
        <v>-1.8069333333333332E-4</v>
      </c>
      <c r="AD41" s="35">
        <f>$P$28/'Fixed data'!$C$7</f>
        <v>-1.8069333333333332E-4</v>
      </c>
      <c r="AE41" s="35">
        <f>$P$28/'Fixed data'!$C$7</f>
        <v>-1.8069333333333332E-4</v>
      </c>
      <c r="AF41" s="35">
        <f>$P$28/'Fixed data'!$C$7</f>
        <v>-1.8069333333333332E-4</v>
      </c>
      <c r="AG41" s="35">
        <f>$P$28/'Fixed data'!$C$7</f>
        <v>-1.8069333333333332E-4</v>
      </c>
      <c r="AH41" s="35">
        <f>$P$28/'Fixed data'!$C$7</f>
        <v>-1.8069333333333332E-4</v>
      </c>
      <c r="AI41" s="35">
        <f>$P$28/'Fixed data'!$C$7</f>
        <v>-1.8069333333333332E-4</v>
      </c>
      <c r="AJ41" s="35">
        <f>$P$28/'Fixed data'!$C$7</f>
        <v>-1.8069333333333332E-4</v>
      </c>
      <c r="AK41" s="35">
        <f>$P$28/'Fixed data'!$C$7</f>
        <v>-1.8069333333333332E-4</v>
      </c>
      <c r="AL41" s="35">
        <f>$P$28/'Fixed data'!$C$7</f>
        <v>-1.8069333333333332E-4</v>
      </c>
      <c r="AM41" s="35">
        <f>$P$28/'Fixed data'!$C$7</f>
        <v>-1.8069333333333332E-4</v>
      </c>
      <c r="AN41" s="35">
        <f>$P$28/'Fixed data'!$C$7</f>
        <v>-1.8069333333333332E-4</v>
      </c>
      <c r="AO41" s="35">
        <f>$P$28/'Fixed data'!$C$7</f>
        <v>-1.8069333333333332E-4</v>
      </c>
      <c r="AP41" s="35">
        <f>$P$28/'Fixed data'!$C$7</f>
        <v>-1.8069333333333332E-4</v>
      </c>
      <c r="AQ41" s="35">
        <f>$P$28/'Fixed data'!$C$7</f>
        <v>-1.8069333333333332E-4</v>
      </c>
      <c r="AR41" s="35">
        <f>$P$28/'Fixed data'!$C$7</f>
        <v>-1.8069333333333332E-4</v>
      </c>
      <c r="AS41" s="35">
        <f>$P$28/'Fixed data'!$C$7</f>
        <v>-1.8069333333333332E-4</v>
      </c>
      <c r="AT41" s="35">
        <f>$P$28/'Fixed data'!$C$7</f>
        <v>-1.8069333333333332E-4</v>
      </c>
      <c r="AU41" s="35">
        <f>$P$28/'Fixed data'!$C$7</f>
        <v>-1.8069333333333332E-4</v>
      </c>
      <c r="AV41" s="35">
        <f>$P$28/'Fixed data'!$C$7</f>
        <v>-1.8069333333333332E-4</v>
      </c>
      <c r="AW41" s="35">
        <f>$P$28/'Fixed data'!$C$7</f>
        <v>-1.8069333333333332E-4</v>
      </c>
      <c r="AX41" s="35">
        <f>$P$28/'Fixed data'!$C$7</f>
        <v>-1.8069333333333332E-4</v>
      </c>
      <c r="AY41" s="35">
        <f>$P$28/'Fixed data'!$C$7</f>
        <v>-1.8069333333333332E-4</v>
      </c>
      <c r="AZ41" s="35">
        <f>$P$28/'Fixed data'!$C$7</f>
        <v>-1.8069333333333332E-4</v>
      </c>
      <c r="BA41" s="35">
        <f>$P$28/'Fixed data'!$C$7</f>
        <v>-1.8069333333333332E-4</v>
      </c>
      <c r="BB41" s="35">
        <f>$P$28/'Fixed data'!$C$7</f>
        <v>-1.8069333333333332E-4</v>
      </c>
      <c r="BC41" s="35">
        <f>$P$28/'Fixed data'!$C$7</f>
        <v>-1.8069333333333332E-4</v>
      </c>
      <c r="BD41" s="35">
        <f>$P$28/'Fixed data'!$C$7</f>
        <v>-1.8069333333333332E-4</v>
      </c>
    </row>
    <row r="42" spans="1:57" ht="16.5" hidden="1" customHeight="1" outlineLevel="1">
      <c r="A42" s="114"/>
      <c r="B42" s="9" t="s">
        <v>111</v>
      </c>
      <c r="C42" s="11" t="s">
        <v>133</v>
      </c>
      <c r="D42" s="9" t="s">
        <v>39</v>
      </c>
      <c r="F42" s="35"/>
      <c r="G42" s="35"/>
      <c r="H42" s="35"/>
      <c r="I42" s="35"/>
      <c r="J42" s="35"/>
      <c r="K42" s="35"/>
      <c r="L42" s="35"/>
      <c r="M42" s="35"/>
      <c r="N42" s="35"/>
      <c r="O42" s="35"/>
      <c r="P42" s="35"/>
      <c r="Q42" s="35"/>
      <c r="R42" s="35">
        <f>$Q$28/'Fixed data'!$C$7</f>
        <v>-1.8069333333333332E-4</v>
      </c>
      <c r="S42" s="35">
        <f>$Q$28/'Fixed data'!$C$7</f>
        <v>-1.8069333333333332E-4</v>
      </c>
      <c r="T42" s="35">
        <f>$Q$28/'Fixed data'!$C$7</f>
        <v>-1.8069333333333332E-4</v>
      </c>
      <c r="U42" s="35">
        <f>$Q$28/'Fixed data'!$C$7</f>
        <v>-1.8069333333333332E-4</v>
      </c>
      <c r="V42" s="35">
        <f>$Q$28/'Fixed data'!$C$7</f>
        <v>-1.8069333333333332E-4</v>
      </c>
      <c r="W42" s="35">
        <f>$Q$28/'Fixed data'!$C$7</f>
        <v>-1.8069333333333332E-4</v>
      </c>
      <c r="X42" s="35">
        <f>$Q$28/'Fixed data'!$C$7</f>
        <v>-1.8069333333333332E-4</v>
      </c>
      <c r="Y42" s="35">
        <f>$Q$28/'Fixed data'!$C$7</f>
        <v>-1.8069333333333332E-4</v>
      </c>
      <c r="Z42" s="35">
        <f>$Q$28/'Fixed data'!$C$7</f>
        <v>-1.8069333333333332E-4</v>
      </c>
      <c r="AA42" s="35">
        <f>$Q$28/'Fixed data'!$C$7</f>
        <v>-1.8069333333333332E-4</v>
      </c>
      <c r="AB42" s="35">
        <f>$Q$28/'Fixed data'!$C$7</f>
        <v>-1.8069333333333332E-4</v>
      </c>
      <c r="AC42" s="35">
        <f>$Q$28/'Fixed data'!$C$7</f>
        <v>-1.8069333333333332E-4</v>
      </c>
      <c r="AD42" s="35">
        <f>$Q$28/'Fixed data'!$C$7</f>
        <v>-1.8069333333333332E-4</v>
      </c>
      <c r="AE42" s="35">
        <f>$Q$28/'Fixed data'!$C$7</f>
        <v>-1.8069333333333332E-4</v>
      </c>
      <c r="AF42" s="35">
        <f>$Q$28/'Fixed data'!$C$7</f>
        <v>-1.8069333333333332E-4</v>
      </c>
      <c r="AG42" s="35">
        <f>$Q$28/'Fixed data'!$C$7</f>
        <v>-1.8069333333333332E-4</v>
      </c>
      <c r="AH42" s="35">
        <f>$Q$28/'Fixed data'!$C$7</f>
        <v>-1.8069333333333332E-4</v>
      </c>
      <c r="AI42" s="35">
        <f>$Q$28/'Fixed data'!$C$7</f>
        <v>-1.8069333333333332E-4</v>
      </c>
      <c r="AJ42" s="35">
        <f>$Q$28/'Fixed data'!$C$7</f>
        <v>-1.8069333333333332E-4</v>
      </c>
      <c r="AK42" s="35">
        <f>$Q$28/'Fixed data'!$C$7</f>
        <v>-1.8069333333333332E-4</v>
      </c>
      <c r="AL42" s="35">
        <f>$Q$28/'Fixed data'!$C$7</f>
        <v>-1.8069333333333332E-4</v>
      </c>
      <c r="AM42" s="35">
        <f>$Q$28/'Fixed data'!$C$7</f>
        <v>-1.8069333333333332E-4</v>
      </c>
      <c r="AN42" s="35">
        <f>$Q$28/'Fixed data'!$C$7</f>
        <v>-1.8069333333333332E-4</v>
      </c>
      <c r="AO42" s="35">
        <f>$Q$28/'Fixed data'!$C$7</f>
        <v>-1.8069333333333332E-4</v>
      </c>
      <c r="AP42" s="35">
        <f>$Q$28/'Fixed data'!$C$7</f>
        <v>-1.8069333333333332E-4</v>
      </c>
      <c r="AQ42" s="35">
        <f>$Q$28/'Fixed data'!$C$7</f>
        <v>-1.8069333333333332E-4</v>
      </c>
      <c r="AR42" s="35">
        <f>$Q$28/'Fixed data'!$C$7</f>
        <v>-1.8069333333333332E-4</v>
      </c>
      <c r="AS42" s="35">
        <f>$Q$28/'Fixed data'!$C$7</f>
        <v>-1.8069333333333332E-4</v>
      </c>
      <c r="AT42" s="35">
        <f>$Q$28/'Fixed data'!$C$7</f>
        <v>-1.8069333333333332E-4</v>
      </c>
      <c r="AU42" s="35">
        <f>$Q$28/'Fixed data'!$C$7</f>
        <v>-1.8069333333333332E-4</v>
      </c>
      <c r="AV42" s="35">
        <f>$Q$28/'Fixed data'!$C$7</f>
        <v>-1.8069333333333332E-4</v>
      </c>
      <c r="AW42" s="35">
        <f>$Q$28/'Fixed data'!$C$7</f>
        <v>-1.8069333333333332E-4</v>
      </c>
      <c r="AX42" s="35">
        <f>$Q$28/'Fixed data'!$C$7</f>
        <v>-1.8069333333333332E-4</v>
      </c>
      <c r="AY42" s="35">
        <f>$Q$28/'Fixed data'!$C$7</f>
        <v>-1.8069333333333332E-4</v>
      </c>
      <c r="AZ42" s="35">
        <f>$Q$28/'Fixed data'!$C$7</f>
        <v>-1.8069333333333332E-4</v>
      </c>
      <c r="BA42" s="35">
        <f>$Q$28/'Fixed data'!$C$7</f>
        <v>-1.8069333333333332E-4</v>
      </c>
      <c r="BB42" s="35">
        <f>$Q$28/'Fixed data'!$C$7</f>
        <v>-1.8069333333333332E-4</v>
      </c>
      <c r="BC42" s="35">
        <f>$Q$28/'Fixed data'!$C$7</f>
        <v>-1.8069333333333332E-4</v>
      </c>
      <c r="BD42" s="35">
        <f>$Q$28/'Fixed data'!$C$7</f>
        <v>-1.8069333333333332E-4</v>
      </c>
    </row>
    <row r="43" spans="1:57" ht="16.5" hidden="1" customHeight="1" outlineLevel="1">
      <c r="A43" s="114"/>
      <c r="B43" s="9" t="s">
        <v>112</v>
      </c>
      <c r="C43" s="11" t="s">
        <v>134</v>
      </c>
      <c r="D43" s="9" t="s">
        <v>39</v>
      </c>
      <c r="F43" s="35"/>
      <c r="G43" s="35"/>
      <c r="H43" s="35"/>
      <c r="I43" s="35"/>
      <c r="J43" s="35"/>
      <c r="K43" s="35"/>
      <c r="L43" s="35"/>
      <c r="M43" s="35"/>
      <c r="N43" s="35"/>
      <c r="O43" s="35"/>
      <c r="P43" s="35"/>
      <c r="Q43" s="35"/>
      <c r="R43" s="35"/>
      <c r="S43" s="35">
        <f>$R$28/'Fixed data'!$C$7</f>
        <v>-1.8069333333333332E-4</v>
      </c>
      <c r="T43" s="35">
        <f>$R$28/'Fixed data'!$C$7</f>
        <v>-1.8069333333333332E-4</v>
      </c>
      <c r="U43" s="35">
        <f>$R$28/'Fixed data'!$C$7</f>
        <v>-1.8069333333333332E-4</v>
      </c>
      <c r="V43" s="35">
        <f>$R$28/'Fixed data'!$C$7</f>
        <v>-1.8069333333333332E-4</v>
      </c>
      <c r="W43" s="35">
        <f>$R$28/'Fixed data'!$C$7</f>
        <v>-1.8069333333333332E-4</v>
      </c>
      <c r="X43" s="35">
        <f>$R$28/'Fixed data'!$C$7</f>
        <v>-1.8069333333333332E-4</v>
      </c>
      <c r="Y43" s="35">
        <f>$R$28/'Fixed data'!$C$7</f>
        <v>-1.8069333333333332E-4</v>
      </c>
      <c r="Z43" s="35">
        <f>$R$28/'Fixed data'!$C$7</f>
        <v>-1.8069333333333332E-4</v>
      </c>
      <c r="AA43" s="35">
        <f>$R$28/'Fixed data'!$C$7</f>
        <v>-1.8069333333333332E-4</v>
      </c>
      <c r="AB43" s="35">
        <f>$R$28/'Fixed data'!$C$7</f>
        <v>-1.8069333333333332E-4</v>
      </c>
      <c r="AC43" s="35">
        <f>$R$28/'Fixed data'!$C$7</f>
        <v>-1.8069333333333332E-4</v>
      </c>
      <c r="AD43" s="35">
        <f>$R$28/'Fixed data'!$C$7</f>
        <v>-1.8069333333333332E-4</v>
      </c>
      <c r="AE43" s="35">
        <f>$R$28/'Fixed data'!$C$7</f>
        <v>-1.8069333333333332E-4</v>
      </c>
      <c r="AF43" s="35">
        <f>$R$28/'Fixed data'!$C$7</f>
        <v>-1.8069333333333332E-4</v>
      </c>
      <c r="AG43" s="35">
        <f>$R$28/'Fixed data'!$C$7</f>
        <v>-1.8069333333333332E-4</v>
      </c>
      <c r="AH43" s="35">
        <f>$R$28/'Fixed data'!$C$7</f>
        <v>-1.8069333333333332E-4</v>
      </c>
      <c r="AI43" s="35">
        <f>$R$28/'Fixed data'!$C$7</f>
        <v>-1.8069333333333332E-4</v>
      </c>
      <c r="AJ43" s="35">
        <f>$R$28/'Fixed data'!$C$7</f>
        <v>-1.8069333333333332E-4</v>
      </c>
      <c r="AK43" s="35">
        <f>$R$28/'Fixed data'!$C$7</f>
        <v>-1.8069333333333332E-4</v>
      </c>
      <c r="AL43" s="35">
        <f>$R$28/'Fixed data'!$C$7</f>
        <v>-1.8069333333333332E-4</v>
      </c>
      <c r="AM43" s="35">
        <f>$R$28/'Fixed data'!$C$7</f>
        <v>-1.8069333333333332E-4</v>
      </c>
      <c r="AN43" s="35">
        <f>$R$28/'Fixed data'!$C$7</f>
        <v>-1.8069333333333332E-4</v>
      </c>
      <c r="AO43" s="35">
        <f>$R$28/'Fixed data'!$C$7</f>
        <v>-1.8069333333333332E-4</v>
      </c>
      <c r="AP43" s="35">
        <f>$R$28/'Fixed data'!$C$7</f>
        <v>-1.8069333333333332E-4</v>
      </c>
      <c r="AQ43" s="35">
        <f>$R$28/'Fixed data'!$C$7</f>
        <v>-1.8069333333333332E-4</v>
      </c>
      <c r="AR43" s="35">
        <f>$R$28/'Fixed data'!$C$7</f>
        <v>-1.8069333333333332E-4</v>
      </c>
      <c r="AS43" s="35">
        <f>$R$28/'Fixed data'!$C$7</f>
        <v>-1.8069333333333332E-4</v>
      </c>
      <c r="AT43" s="35">
        <f>$R$28/'Fixed data'!$C$7</f>
        <v>-1.8069333333333332E-4</v>
      </c>
      <c r="AU43" s="35">
        <f>$R$28/'Fixed data'!$C$7</f>
        <v>-1.8069333333333332E-4</v>
      </c>
      <c r="AV43" s="35">
        <f>$R$28/'Fixed data'!$C$7</f>
        <v>-1.8069333333333332E-4</v>
      </c>
      <c r="AW43" s="35">
        <f>$R$28/'Fixed data'!$C$7</f>
        <v>-1.8069333333333332E-4</v>
      </c>
      <c r="AX43" s="35">
        <f>$R$28/'Fixed data'!$C$7</f>
        <v>-1.8069333333333332E-4</v>
      </c>
      <c r="AY43" s="35">
        <f>$R$28/'Fixed data'!$C$7</f>
        <v>-1.8069333333333332E-4</v>
      </c>
      <c r="AZ43" s="35">
        <f>$R$28/'Fixed data'!$C$7</f>
        <v>-1.8069333333333332E-4</v>
      </c>
      <c r="BA43" s="35">
        <f>$R$28/'Fixed data'!$C$7</f>
        <v>-1.8069333333333332E-4</v>
      </c>
      <c r="BB43" s="35">
        <f>$R$28/'Fixed data'!$C$7</f>
        <v>-1.8069333333333332E-4</v>
      </c>
      <c r="BC43" s="35">
        <f>$R$28/'Fixed data'!$C$7</f>
        <v>-1.8069333333333332E-4</v>
      </c>
      <c r="BD43" s="35">
        <f>$R$28/'Fixed data'!$C$7</f>
        <v>-1.8069333333333332E-4</v>
      </c>
    </row>
    <row r="44" spans="1:57" ht="16.5" hidden="1" customHeight="1" outlineLevel="1">
      <c r="A44" s="114"/>
      <c r="B44" s="9" t="s">
        <v>113</v>
      </c>
      <c r="C44" s="11" t="s">
        <v>135</v>
      </c>
      <c r="D44" s="9" t="s">
        <v>39</v>
      </c>
      <c r="F44" s="35"/>
      <c r="G44" s="35"/>
      <c r="H44" s="35"/>
      <c r="I44" s="35"/>
      <c r="J44" s="35"/>
      <c r="K44" s="35"/>
      <c r="L44" s="35"/>
      <c r="M44" s="35"/>
      <c r="N44" s="35"/>
      <c r="O44" s="35"/>
      <c r="P44" s="35"/>
      <c r="Q44" s="35"/>
      <c r="R44" s="35"/>
      <c r="S44" s="35"/>
      <c r="T44" s="35">
        <f>$S$28/'Fixed data'!$C$7</f>
        <v>-1.8069333333333332E-4</v>
      </c>
      <c r="U44" s="35">
        <f>$S$28/'Fixed data'!$C$7</f>
        <v>-1.8069333333333332E-4</v>
      </c>
      <c r="V44" s="35">
        <f>$S$28/'Fixed data'!$C$7</f>
        <v>-1.8069333333333332E-4</v>
      </c>
      <c r="W44" s="35">
        <f>$S$28/'Fixed data'!$C$7</f>
        <v>-1.8069333333333332E-4</v>
      </c>
      <c r="X44" s="35">
        <f>$S$28/'Fixed data'!$C$7</f>
        <v>-1.8069333333333332E-4</v>
      </c>
      <c r="Y44" s="35">
        <f>$S$28/'Fixed data'!$C$7</f>
        <v>-1.8069333333333332E-4</v>
      </c>
      <c r="Z44" s="35">
        <f>$S$28/'Fixed data'!$C$7</f>
        <v>-1.8069333333333332E-4</v>
      </c>
      <c r="AA44" s="35">
        <f>$S$28/'Fixed data'!$C$7</f>
        <v>-1.8069333333333332E-4</v>
      </c>
      <c r="AB44" s="35">
        <f>$S$28/'Fixed data'!$C$7</f>
        <v>-1.8069333333333332E-4</v>
      </c>
      <c r="AC44" s="35">
        <f>$S$28/'Fixed data'!$C$7</f>
        <v>-1.8069333333333332E-4</v>
      </c>
      <c r="AD44" s="35">
        <f>$S$28/'Fixed data'!$C$7</f>
        <v>-1.8069333333333332E-4</v>
      </c>
      <c r="AE44" s="35">
        <f>$S$28/'Fixed data'!$C$7</f>
        <v>-1.8069333333333332E-4</v>
      </c>
      <c r="AF44" s="35">
        <f>$S$28/'Fixed data'!$C$7</f>
        <v>-1.8069333333333332E-4</v>
      </c>
      <c r="AG44" s="35">
        <f>$S$28/'Fixed data'!$C$7</f>
        <v>-1.8069333333333332E-4</v>
      </c>
      <c r="AH44" s="35">
        <f>$S$28/'Fixed data'!$C$7</f>
        <v>-1.8069333333333332E-4</v>
      </c>
      <c r="AI44" s="35">
        <f>$S$28/'Fixed data'!$C$7</f>
        <v>-1.8069333333333332E-4</v>
      </c>
      <c r="AJ44" s="35">
        <f>$S$28/'Fixed data'!$C$7</f>
        <v>-1.8069333333333332E-4</v>
      </c>
      <c r="AK44" s="35">
        <f>$S$28/'Fixed data'!$C$7</f>
        <v>-1.8069333333333332E-4</v>
      </c>
      <c r="AL44" s="35">
        <f>$S$28/'Fixed data'!$C$7</f>
        <v>-1.8069333333333332E-4</v>
      </c>
      <c r="AM44" s="35">
        <f>$S$28/'Fixed data'!$C$7</f>
        <v>-1.8069333333333332E-4</v>
      </c>
      <c r="AN44" s="35">
        <f>$S$28/'Fixed data'!$C$7</f>
        <v>-1.8069333333333332E-4</v>
      </c>
      <c r="AO44" s="35">
        <f>$S$28/'Fixed data'!$C$7</f>
        <v>-1.8069333333333332E-4</v>
      </c>
      <c r="AP44" s="35">
        <f>$S$28/'Fixed data'!$C$7</f>
        <v>-1.8069333333333332E-4</v>
      </c>
      <c r="AQ44" s="35">
        <f>$S$28/'Fixed data'!$C$7</f>
        <v>-1.8069333333333332E-4</v>
      </c>
      <c r="AR44" s="35">
        <f>$S$28/'Fixed data'!$C$7</f>
        <v>-1.8069333333333332E-4</v>
      </c>
      <c r="AS44" s="35">
        <f>$S$28/'Fixed data'!$C$7</f>
        <v>-1.8069333333333332E-4</v>
      </c>
      <c r="AT44" s="35">
        <f>$S$28/'Fixed data'!$C$7</f>
        <v>-1.8069333333333332E-4</v>
      </c>
      <c r="AU44" s="35">
        <f>$S$28/'Fixed data'!$C$7</f>
        <v>-1.8069333333333332E-4</v>
      </c>
      <c r="AV44" s="35">
        <f>$S$28/'Fixed data'!$C$7</f>
        <v>-1.8069333333333332E-4</v>
      </c>
      <c r="AW44" s="35">
        <f>$S$28/'Fixed data'!$C$7</f>
        <v>-1.8069333333333332E-4</v>
      </c>
      <c r="AX44" s="35">
        <f>$S$28/'Fixed data'!$C$7</f>
        <v>-1.8069333333333332E-4</v>
      </c>
      <c r="AY44" s="35">
        <f>$S$28/'Fixed data'!$C$7</f>
        <v>-1.8069333333333332E-4</v>
      </c>
      <c r="AZ44" s="35">
        <f>$S$28/'Fixed data'!$C$7</f>
        <v>-1.8069333333333332E-4</v>
      </c>
      <c r="BA44" s="35">
        <f>$S$28/'Fixed data'!$C$7</f>
        <v>-1.8069333333333332E-4</v>
      </c>
      <c r="BB44" s="35">
        <f>$S$28/'Fixed data'!$C$7</f>
        <v>-1.8069333333333332E-4</v>
      </c>
      <c r="BC44" s="35">
        <f>$S$28/'Fixed data'!$C$7</f>
        <v>-1.8069333333333332E-4</v>
      </c>
      <c r="BD44" s="35">
        <f>$S$28/'Fixed data'!$C$7</f>
        <v>-1.8069333333333332E-4</v>
      </c>
    </row>
    <row r="45" spans="1:57" ht="16.5" hidden="1" customHeight="1" outlineLevel="1">
      <c r="A45" s="114"/>
      <c r="B45" s="9" t="s">
        <v>114</v>
      </c>
      <c r="C45" s="11" t="s">
        <v>136</v>
      </c>
      <c r="D45" s="9" t="s">
        <v>39</v>
      </c>
      <c r="F45" s="35"/>
      <c r="G45" s="35"/>
      <c r="H45" s="35"/>
      <c r="I45" s="35"/>
      <c r="J45" s="35"/>
      <c r="K45" s="35"/>
      <c r="L45" s="35"/>
      <c r="M45" s="35"/>
      <c r="N45" s="35"/>
      <c r="O45" s="35"/>
      <c r="P45" s="35"/>
      <c r="Q45" s="35"/>
      <c r="R45" s="35"/>
      <c r="S45" s="35"/>
      <c r="T45" s="35"/>
      <c r="U45" s="35">
        <f>$T$28/'Fixed data'!$C$7</f>
        <v>-1.8069333333333332E-4</v>
      </c>
      <c r="V45" s="35">
        <f>$T$28/'Fixed data'!$C$7</f>
        <v>-1.8069333333333332E-4</v>
      </c>
      <c r="W45" s="35">
        <f>$T$28/'Fixed data'!$C$7</f>
        <v>-1.8069333333333332E-4</v>
      </c>
      <c r="X45" s="35">
        <f>$T$28/'Fixed data'!$C$7</f>
        <v>-1.8069333333333332E-4</v>
      </c>
      <c r="Y45" s="35">
        <f>$T$28/'Fixed data'!$C$7</f>
        <v>-1.8069333333333332E-4</v>
      </c>
      <c r="Z45" s="35">
        <f>$T$28/'Fixed data'!$C$7</f>
        <v>-1.8069333333333332E-4</v>
      </c>
      <c r="AA45" s="35">
        <f>$T$28/'Fixed data'!$C$7</f>
        <v>-1.8069333333333332E-4</v>
      </c>
      <c r="AB45" s="35">
        <f>$T$28/'Fixed data'!$C$7</f>
        <v>-1.8069333333333332E-4</v>
      </c>
      <c r="AC45" s="35">
        <f>$T$28/'Fixed data'!$C$7</f>
        <v>-1.8069333333333332E-4</v>
      </c>
      <c r="AD45" s="35">
        <f>$T$28/'Fixed data'!$C$7</f>
        <v>-1.8069333333333332E-4</v>
      </c>
      <c r="AE45" s="35">
        <f>$T$28/'Fixed data'!$C$7</f>
        <v>-1.8069333333333332E-4</v>
      </c>
      <c r="AF45" s="35">
        <f>$T$28/'Fixed data'!$C$7</f>
        <v>-1.8069333333333332E-4</v>
      </c>
      <c r="AG45" s="35">
        <f>$T$28/'Fixed data'!$C$7</f>
        <v>-1.8069333333333332E-4</v>
      </c>
      <c r="AH45" s="35">
        <f>$T$28/'Fixed data'!$C$7</f>
        <v>-1.8069333333333332E-4</v>
      </c>
      <c r="AI45" s="35">
        <f>$T$28/'Fixed data'!$C$7</f>
        <v>-1.8069333333333332E-4</v>
      </c>
      <c r="AJ45" s="35">
        <f>$T$28/'Fixed data'!$C$7</f>
        <v>-1.8069333333333332E-4</v>
      </c>
      <c r="AK45" s="35">
        <f>$T$28/'Fixed data'!$C$7</f>
        <v>-1.8069333333333332E-4</v>
      </c>
      <c r="AL45" s="35">
        <f>$T$28/'Fixed data'!$C$7</f>
        <v>-1.8069333333333332E-4</v>
      </c>
      <c r="AM45" s="35">
        <f>$T$28/'Fixed data'!$C$7</f>
        <v>-1.8069333333333332E-4</v>
      </c>
      <c r="AN45" s="35">
        <f>$T$28/'Fixed data'!$C$7</f>
        <v>-1.8069333333333332E-4</v>
      </c>
      <c r="AO45" s="35">
        <f>$T$28/'Fixed data'!$C$7</f>
        <v>-1.8069333333333332E-4</v>
      </c>
      <c r="AP45" s="35">
        <f>$T$28/'Fixed data'!$C$7</f>
        <v>-1.8069333333333332E-4</v>
      </c>
      <c r="AQ45" s="35">
        <f>$T$28/'Fixed data'!$C$7</f>
        <v>-1.8069333333333332E-4</v>
      </c>
      <c r="AR45" s="35">
        <f>$T$28/'Fixed data'!$C$7</f>
        <v>-1.8069333333333332E-4</v>
      </c>
      <c r="AS45" s="35">
        <f>$T$28/'Fixed data'!$C$7</f>
        <v>-1.8069333333333332E-4</v>
      </c>
      <c r="AT45" s="35">
        <f>$T$28/'Fixed data'!$C$7</f>
        <v>-1.8069333333333332E-4</v>
      </c>
      <c r="AU45" s="35">
        <f>$T$28/'Fixed data'!$C$7</f>
        <v>-1.8069333333333332E-4</v>
      </c>
      <c r="AV45" s="35">
        <f>$T$28/'Fixed data'!$C$7</f>
        <v>-1.8069333333333332E-4</v>
      </c>
      <c r="AW45" s="35">
        <f>$T$28/'Fixed data'!$C$7</f>
        <v>-1.8069333333333332E-4</v>
      </c>
      <c r="AX45" s="35">
        <f>$T$28/'Fixed data'!$C$7</f>
        <v>-1.8069333333333332E-4</v>
      </c>
      <c r="AY45" s="35">
        <f>$T$28/'Fixed data'!$C$7</f>
        <v>-1.8069333333333332E-4</v>
      </c>
      <c r="AZ45" s="35">
        <f>$T$28/'Fixed data'!$C$7</f>
        <v>-1.8069333333333332E-4</v>
      </c>
      <c r="BA45" s="35">
        <f>$T$28/'Fixed data'!$C$7</f>
        <v>-1.8069333333333332E-4</v>
      </c>
      <c r="BB45" s="35">
        <f>$T$28/'Fixed data'!$C$7</f>
        <v>-1.8069333333333332E-4</v>
      </c>
      <c r="BC45" s="35">
        <f>$T$28/'Fixed data'!$C$7</f>
        <v>-1.8069333333333332E-4</v>
      </c>
      <c r="BD45" s="35">
        <f>$T$28/'Fixed data'!$C$7</f>
        <v>-1.8069333333333332E-4</v>
      </c>
    </row>
    <row r="46" spans="1:57" ht="16.5" hidden="1" customHeight="1" outlineLevel="1">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5.75" collapsed="1">
      <c r="A60" s="114"/>
      <c r="B60" s="9" t="s">
        <v>7</v>
      </c>
      <c r="C60" s="9" t="s">
        <v>59</v>
      </c>
      <c r="D60" s="9" t="s">
        <v>39</v>
      </c>
      <c r="E60" s="35">
        <f>SUM(E30:E59)</f>
        <v>0</v>
      </c>
      <c r="F60" s="35">
        <f t="shared" ref="F60:BD60" si="5">SUM(F30:F59)</f>
        <v>-8.7977555555555551E-4</v>
      </c>
      <c r="G60" s="35">
        <f t="shared" si="5"/>
        <v>-9.8269111111111114E-4</v>
      </c>
      <c r="H60" s="35">
        <f t="shared" si="5"/>
        <v>-1.0856066666666668E-3</v>
      </c>
      <c r="I60" s="35">
        <f t="shared" si="5"/>
        <v>-1.109892E-2</v>
      </c>
      <c r="J60" s="35">
        <f t="shared" si="5"/>
        <v>-1.1279613333333334E-2</v>
      </c>
      <c r="K60" s="35">
        <f t="shared" si="5"/>
        <v>-1.1460306666666668E-2</v>
      </c>
      <c r="L60" s="35">
        <f t="shared" si="5"/>
        <v>-0.32275211111111107</v>
      </c>
      <c r="M60" s="35">
        <f t="shared" si="5"/>
        <v>-0.32293280444444439</v>
      </c>
      <c r="N60" s="35">
        <f t="shared" si="5"/>
        <v>-0.3231134977777777</v>
      </c>
      <c r="O60" s="35">
        <f t="shared" si="5"/>
        <v>-0.32329419111111102</v>
      </c>
      <c r="P60" s="35">
        <f t="shared" si="5"/>
        <v>-0.32347488444444433</v>
      </c>
      <c r="Q60" s="35">
        <f t="shared" si="5"/>
        <v>-0.32365557777777765</v>
      </c>
      <c r="R60" s="35">
        <f t="shared" si="5"/>
        <v>-0.32383627111111096</v>
      </c>
      <c r="S60" s="35">
        <f t="shared" si="5"/>
        <v>-0.32401696444444428</v>
      </c>
      <c r="T60" s="35">
        <f t="shared" si="5"/>
        <v>-0.32419765777777759</v>
      </c>
      <c r="U60" s="35">
        <f t="shared" si="5"/>
        <v>-0.32437835111111091</v>
      </c>
      <c r="V60" s="35">
        <f t="shared" si="5"/>
        <v>-0.32437835111111091</v>
      </c>
      <c r="W60" s="35">
        <f t="shared" si="5"/>
        <v>-0.32437835111111091</v>
      </c>
      <c r="X60" s="35">
        <f t="shared" si="5"/>
        <v>-0.32437835111111091</v>
      </c>
      <c r="Y60" s="35">
        <f t="shared" si="5"/>
        <v>-0.32437835111111091</v>
      </c>
      <c r="Z60" s="35">
        <f t="shared" si="5"/>
        <v>-0.32437835111111091</v>
      </c>
      <c r="AA60" s="35">
        <f t="shared" si="5"/>
        <v>-0.32437835111111091</v>
      </c>
      <c r="AB60" s="35">
        <f t="shared" si="5"/>
        <v>-0.32437835111111091</v>
      </c>
      <c r="AC60" s="35">
        <f t="shared" si="5"/>
        <v>-0.32437835111111091</v>
      </c>
      <c r="AD60" s="35">
        <f t="shared" si="5"/>
        <v>-0.32437835111111091</v>
      </c>
      <c r="AE60" s="35">
        <f t="shared" si="5"/>
        <v>-0.32437835111111091</v>
      </c>
      <c r="AF60" s="35">
        <f t="shared" si="5"/>
        <v>-0.32437835111111091</v>
      </c>
      <c r="AG60" s="35">
        <f t="shared" si="5"/>
        <v>-0.32437835111111091</v>
      </c>
      <c r="AH60" s="35">
        <f t="shared" si="5"/>
        <v>-0.32437835111111091</v>
      </c>
      <c r="AI60" s="35">
        <f t="shared" si="5"/>
        <v>-0.32437835111111091</v>
      </c>
      <c r="AJ60" s="35">
        <f t="shared" si="5"/>
        <v>-0.32437835111111091</v>
      </c>
      <c r="AK60" s="35">
        <f t="shared" si="5"/>
        <v>-0.32437835111111091</v>
      </c>
      <c r="AL60" s="35">
        <f t="shared" si="5"/>
        <v>-0.32437835111111091</v>
      </c>
      <c r="AM60" s="35">
        <f t="shared" si="5"/>
        <v>-0.32437835111111091</v>
      </c>
      <c r="AN60" s="35">
        <f t="shared" si="5"/>
        <v>-0.32437835111111091</v>
      </c>
      <c r="AO60" s="35">
        <f t="shared" si="5"/>
        <v>-0.32437835111111091</v>
      </c>
      <c r="AP60" s="35">
        <f t="shared" si="5"/>
        <v>-0.32437835111111091</v>
      </c>
      <c r="AQ60" s="35">
        <f t="shared" si="5"/>
        <v>-0.32437835111111091</v>
      </c>
      <c r="AR60" s="35">
        <f t="shared" si="5"/>
        <v>-0.32437835111111091</v>
      </c>
      <c r="AS60" s="35">
        <f t="shared" si="5"/>
        <v>-0.32437835111111091</v>
      </c>
      <c r="AT60" s="35">
        <f t="shared" si="5"/>
        <v>-0.32437835111111091</v>
      </c>
      <c r="AU60" s="35">
        <f t="shared" si="5"/>
        <v>-0.32437835111111091</v>
      </c>
      <c r="AV60" s="35">
        <f t="shared" si="5"/>
        <v>-0.32437835111111091</v>
      </c>
      <c r="AW60" s="35">
        <f t="shared" si="5"/>
        <v>-0.32437835111111091</v>
      </c>
      <c r="AX60" s="35">
        <f t="shared" si="5"/>
        <v>-0.32437835111111091</v>
      </c>
      <c r="AY60" s="35">
        <f t="shared" si="5"/>
        <v>-0.32349857555555539</v>
      </c>
      <c r="AZ60" s="35">
        <f t="shared" si="5"/>
        <v>-0.32339565999999981</v>
      </c>
      <c r="BA60" s="35">
        <f t="shared" si="5"/>
        <v>-0.32329274444444428</v>
      </c>
      <c r="BB60" s="35">
        <f t="shared" si="5"/>
        <v>-0.31327943111111095</v>
      </c>
      <c r="BC60" s="35">
        <f t="shared" si="5"/>
        <v>-0.31309873777777758</v>
      </c>
      <c r="BD60" s="35">
        <f t="shared" si="5"/>
        <v>-0.31291804444444427</v>
      </c>
    </row>
    <row r="61" spans="1:56" ht="17.25" hidden="1" customHeight="1" outlineLevel="1">
      <c r="A61" s="114"/>
      <c r="B61" s="9" t="s">
        <v>34</v>
      </c>
      <c r="C61" s="9" t="s">
        <v>60</v>
      </c>
      <c r="D61" s="9" t="s">
        <v>39</v>
      </c>
      <c r="E61" s="35">
        <v>0</v>
      </c>
      <c r="F61" s="35">
        <f>E62</f>
        <v>-3.9589899999999997E-2</v>
      </c>
      <c r="G61" s="35">
        <f t="shared" ref="G61:BD61" si="6">F62</f>
        <v>-4.334132444444444E-2</v>
      </c>
      <c r="H61" s="35">
        <f t="shared" si="6"/>
        <v>-4.6989833333333328E-2</v>
      </c>
      <c r="I61" s="35">
        <f t="shared" si="6"/>
        <v>-0.49650332666666663</v>
      </c>
      <c r="J61" s="35">
        <f t="shared" si="6"/>
        <v>-0.49353560666666663</v>
      </c>
      <c r="K61" s="35">
        <f t="shared" si="6"/>
        <v>-0.4903871933333333</v>
      </c>
      <c r="L61" s="35">
        <f t="shared" si="6"/>
        <v>-14.487058086666666</v>
      </c>
      <c r="M61" s="35">
        <f t="shared" si="6"/>
        <v>-14.172437175555554</v>
      </c>
      <c r="N61" s="35">
        <f t="shared" si="6"/>
        <v>-13.857635571111111</v>
      </c>
      <c r="O61" s="35">
        <f t="shared" si="6"/>
        <v>-13.542653273333332</v>
      </c>
      <c r="P61" s="35">
        <f t="shared" si="6"/>
        <v>-13.227490282222222</v>
      </c>
      <c r="Q61" s="35">
        <f t="shared" si="6"/>
        <v>-12.912146597777777</v>
      </c>
      <c r="R61" s="35">
        <f t="shared" si="6"/>
        <v>-12.59662222</v>
      </c>
      <c r="S61" s="35">
        <f t="shared" si="6"/>
        <v>-12.280917148888889</v>
      </c>
      <c r="T61" s="35">
        <f t="shared" si="6"/>
        <v>-11.965031384444446</v>
      </c>
      <c r="U61" s="35">
        <f t="shared" si="6"/>
        <v>-11.648964926666668</v>
      </c>
      <c r="V61" s="35">
        <f t="shared" si="6"/>
        <v>-11.324586575555557</v>
      </c>
      <c r="W61" s="35">
        <f t="shared" si="6"/>
        <v>-11.000208224444446</v>
      </c>
      <c r="X61" s="35">
        <f t="shared" si="6"/>
        <v>-10.675829873333335</v>
      </c>
      <c r="Y61" s="35">
        <f t="shared" si="6"/>
        <v>-10.351451522222224</v>
      </c>
      <c r="Z61" s="35">
        <f t="shared" si="6"/>
        <v>-10.027073171111113</v>
      </c>
      <c r="AA61" s="35">
        <f t="shared" si="6"/>
        <v>-9.7026948200000014</v>
      </c>
      <c r="AB61" s="35">
        <f t="shared" si="6"/>
        <v>-9.3783164688888903</v>
      </c>
      <c r="AC61" s="35">
        <f t="shared" si="6"/>
        <v>-9.0539381177777791</v>
      </c>
      <c r="AD61" s="35">
        <f t="shared" si="6"/>
        <v>-8.729559766666668</v>
      </c>
      <c r="AE61" s="35">
        <f t="shared" si="6"/>
        <v>-8.4051814155555569</v>
      </c>
      <c r="AF61" s="35">
        <f t="shared" si="6"/>
        <v>-8.0808030644444457</v>
      </c>
      <c r="AG61" s="35">
        <f t="shared" si="6"/>
        <v>-7.7564247133333346</v>
      </c>
      <c r="AH61" s="35">
        <f t="shared" si="6"/>
        <v>-7.4320463622222235</v>
      </c>
      <c r="AI61" s="35">
        <f t="shared" si="6"/>
        <v>-7.1076680111111123</v>
      </c>
      <c r="AJ61" s="35">
        <f t="shared" si="6"/>
        <v>-6.7832896600000012</v>
      </c>
      <c r="AK61" s="35">
        <f t="shared" si="6"/>
        <v>-6.4589113088888901</v>
      </c>
      <c r="AL61" s="35">
        <f t="shared" si="6"/>
        <v>-6.134532957777779</v>
      </c>
      <c r="AM61" s="35">
        <f t="shared" si="6"/>
        <v>-5.8101546066666678</v>
      </c>
      <c r="AN61" s="35">
        <f t="shared" si="6"/>
        <v>-5.4857762555555567</v>
      </c>
      <c r="AO61" s="35">
        <f t="shared" si="6"/>
        <v>-5.1613979044444456</v>
      </c>
      <c r="AP61" s="35">
        <f t="shared" si="6"/>
        <v>-4.8370195533333344</v>
      </c>
      <c r="AQ61" s="35">
        <f t="shared" si="6"/>
        <v>-4.5126412022222233</v>
      </c>
      <c r="AR61" s="35">
        <f t="shared" si="6"/>
        <v>-4.1882628511111122</v>
      </c>
      <c r="AS61" s="35">
        <f t="shared" si="6"/>
        <v>-3.8638845000000011</v>
      </c>
      <c r="AT61" s="35">
        <f t="shared" si="6"/>
        <v>-3.5395061488888899</v>
      </c>
      <c r="AU61" s="35">
        <f t="shared" si="6"/>
        <v>-3.2151277977777788</v>
      </c>
      <c r="AV61" s="35">
        <f t="shared" si="6"/>
        <v>-2.8907494466666677</v>
      </c>
      <c r="AW61" s="35">
        <f t="shared" si="6"/>
        <v>-2.5663710955555565</v>
      </c>
      <c r="AX61" s="35">
        <f t="shared" si="6"/>
        <v>-2.2419927444444454</v>
      </c>
      <c r="AY61" s="35">
        <f t="shared" si="6"/>
        <v>-1.9176143933333345</v>
      </c>
      <c r="AZ61" s="35">
        <f t="shared" si="6"/>
        <v>-1.5941158177777792</v>
      </c>
      <c r="BA61" s="35">
        <f t="shared" si="6"/>
        <v>-1.2707201577777794</v>
      </c>
      <c r="BB61" s="35">
        <f t="shared" si="6"/>
        <v>-0.94742741333333513</v>
      </c>
      <c r="BC61" s="35">
        <f t="shared" si="6"/>
        <v>-0.63414798222222424</v>
      </c>
      <c r="BD61" s="35">
        <f t="shared" si="6"/>
        <v>-0.32104924444444666</v>
      </c>
    </row>
    <row r="62" spans="1:56" ht="16.5" hidden="1" customHeight="1" outlineLevel="1">
      <c r="A62" s="114"/>
      <c r="B62" s="9" t="s">
        <v>33</v>
      </c>
      <c r="C62" s="9" t="s">
        <v>67</v>
      </c>
      <c r="D62" s="9" t="s">
        <v>39</v>
      </c>
      <c r="E62" s="35">
        <f t="shared" ref="E62:BD62" si="7">E28-E60+E61</f>
        <v>-3.9589899999999997E-2</v>
      </c>
      <c r="F62" s="35">
        <f t="shared" si="7"/>
        <v>-4.334132444444444E-2</v>
      </c>
      <c r="G62" s="35">
        <f t="shared" si="7"/>
        <v>-4.6989833333333328E-2</v>
      </c>
      <c r="H62" s="35">
        <f t="shared" si="7"/>
        <v>-0.49650332666666663</v>
      </c>
      <c r="I62" s="35">
        <f t="shared" si="7"/>
        <v>-0.49353560666666663</v>
      </c>
      <c r="J62" s="35">
        <f t="shared" si="7"/>
        <v>-0.4903871933333333</v>
      </c>
      <c r="K62" s="35">
        <f t="shared" si="7"/>
        <v>-14.487058086666666</v>
      </c>
      <c r="L62" s="35">
        <f t="shared" si="7"/>
        <v>-14.172437175555554</v>
      </c>
      <c r="M62" s="35">
        <f t="shared" si="7"/>
        <v>-13.857635571111111</v>
      </c>
      <c r="N62" s="35">
        <f t="shared" si="7"/>
        <v>-13.542653273333332</v>
      </c>
      <c r="O62" s="35">
        <f t="shared" si="7"/>
        <v>-13.227490282222222</v>
      </c>
      <c r="P62" s="35">
        <f t="shared" si="7"/>
        <v>-12.912146597777777</v>
      </c>
      <c r="Q62" s="35">
        <f t="shared" si="7"/>
        <v>-12.59662222</v>
      </c>
      <c r="R62" s="35">
        <f t="shared" si="7"/>
        <v>-12.280917148888889</v>
      </c>
      <c r="S62" s="35">
        <f t="shared" si="7"/>
        <v>-11.965031384444446</v>
      </c>
      <c r="T62" s="35">
        <f t="shared" si="7"/>
        <v>-11.648964926666668</v>
      </c>
      <c r="U62" s="35">
        <f t="shared" si="7"/>
        <v>-11.324586575555557</v>
      </c>
      <c r="V62" s="35">
        <f t="shared" si="7"/>
        <v>-11.000208224444446</v>
      </c>
      <c r="W62" s="35">
        <f t="shared" si="7"/>
        <v>-10.675829873333335</v>
      </c>
      <c r="X62" s="35">
        <f t="shared" si="7"/>
        <v>-10.351451522222224</v>
      </c>
      <c r="Y62" s="35">
        <f t="shared" si="7"/>
        <v>-10.027073171111113</v>
      </c>
      <c r="Z62" s="35">
        <f t="shared" si="7"/>
        <v>-9.7026948200000014</v>
      </c>
      <c r="AA62" s="35">
        <f t="shared" si="7"/>
        <v>-9.3783164688888903</v>
      </c>
      <c r="AB62" s="35">
        <f t="shared" si="7"/>
        <v>-9.0539381177777791</v>
      </c>
      <c r="AC62" s="35">
        <f t="shared" si="7"/>
        <v>-8.729559766666668</v>
      </c>
      <c r="AD62" s="35">
        <f t="shared" si="7"/>
        <v>-8.4051814155555569</v>
      </c>
      <c r="AE62" s="35">
        <f t="shared" si="7"/>
        <v>-8.0808030644444457</v>
      </c>
      <c r="AF62" s="35">
        <f t="shared" si="7"/>
        <v>-7.7564247133333346</v>
      </c>
      <c r="AG62" s="35">
        <f t="shared" si="7"/>
        <v>-7.4320463622222235</v>
      </c>
      <c r="AH62" s="35">
        <f t="shared" si="7"/>
        <v>-7.1076680111111123</v>
      </c>
      <c r="AI62" s="35">
        <f t="shared" si="7"/>
        <v>-6.7832896600000012</v>
      </c>
      <c r="AJ62" s="35">
        <f t="shared" si="7"/>
        <v>-6.4589113088888901</v>
      </c>
      <c r="AK62" s="35">
        <f t="shared" si="7"/>
        <v>-6.134532957777779</v>
      </c>
      <c r="AL62" s="35">
        <f t="shared" si="7"/>
        <v>-5.8101546066666678</v>
      </c>
      <c r="AM62" s="35">
        <f t="shared" si="7"/>
        <v>-5.4857762555555567</v>
      </c>
      <c r="AN62" s="35">
        <f t="shared" si="7"/>
        <v>-5.1613979044444456</v>
      </c>
      <c r="AO62" s="35">
        <f t="shared" si="7"/>
        <v>-4.8370195533333344</v>
      </c>
      <c r="AP62" s="35">
        <f t="shared" si="7"/>
        <v>-4.5126412022222233</v>
      </c>
      <c r="AQ62" s="35">
        <f t="shared" si="7"/>
        <v>-4.1882628511111122</v>
      </c>
      <c r="AR62" s="35">
        <f t="shared" si="7"/>
        <v>-3.8638845000000011</v>
      </c>
      <c r="AS62" s="35">
        <f t="shared" si="7"/>
        <v>-3.5395061488888899</v>
      </c>
      <c r="AT62" s="35">
        <f t="shared" si="7"/>
        <v>-3.2151277977777788</v>
      </c>
      <c r="AU62" s="35">
        <f t="shared" si="7"/>
        <v>-2.8907494466666677</v>
      </c>
      <c r="AV62" s="35">
        <f t="shared" si="7"/>
        <v>-2.5663710955555565</v>
      </c>
      <c r="AW62" s="35">
        <f t="shared" si="7"/>
        <v>-2.2419927444444454</v>
      </c>
      <c r="AX62" s="35">
        <f t="shared" si="7"/>
        <v>-1.9176143933333345</v>
      </c>
      <c r="AY62" s="35">
        <f t="shared" si="7"/>
        <v>-1.5941158177777792</v>
      </c>
      <c r="AZ62" s="35">
        <f t="shared" si="7"/>
        <v>-1.2707201577777794</v>
      </c>
      <c r="BA62" s="35">
        <f t="shared" si="7"/>
        <v>-0.94742741333333513</v>
      </c>
      <c r="BB62" s="35">
        <f t="shared" si="7"/>
        <v>-0.63414798222222424</v>
      </c>
      <c r="BC62" s="35">
        <f t="shared" si="7"/>
        <v>-0.32104924444444666</v>
      </c>
      <c r="BD62" s="35">
        <f t="shared" si="7"/>
        <v>-8.1312000000023921E-3</v>
      </c>
    </row>
    <row r="63" spans="1:56" ht="14.25" collapsed="1">
      <c r="A63" s="114"/>
      <c r="B63" s="9" t="s">
        <v>8</v>
      </c>
      <c r="C63" s="11" t="s">
        <v>66</v>
      </c>
      <c r="D63" s="9" t="s">
        <v>39</v>
      </c>
      <c r="E63" s="35">
        <f>AVERAGE(E61:E62)*'Fixed data'!$C$3</f>
        <v>-8.3138790000000004E-4</v>
      </c>
      <c r="F63" s="35">
        <f>AVERAGE(F61:F62)*'Fixed data'!$C$3</f>
        <v>-1.7415557133333333E-3</v>
      </c>
      <c r="G63" s="35">
        <f>AVERAGE(G61:G62)*'Fixed data'!$C$3</f>
        <v>-1.8969543133333332E-3</v>
      </c>
      <c r="H63" s="35">
        <f>AVERAGE(H61:H62)*'Fixed data'!$C$3</f>
        <v>-1.141335636E-2</v>
      </c>
      <c r="I63" s="35">
        <f>AVERAGE(I61:I62)*'Fixed data'!$C$3</f>
        <v>-2.0790817600000001E-2</v>
      </c>
      <c r="J63" s="35">
        <f>AVERAGE(J61:J62)*'Fixed data'!$C$3</f>
        <v>-2.0662378800000002E-2</v>
      </c>
      <c r="K63" s="35">
        <f>AVERAGE(K61:K62)*'Fixed data'!$C$3</f>
        <v>-0.31452635088000003</v>
      </c>
      <c r="L63" s="35">
        <f>AVERAGE(L61:L62)*'Fixed data'!$C$3</f>
        <v>-0.60184940050666669</v>
      </c>
      <c r="M63" s="35">
        <f>AVERAGE(M61:M62)*'Fixed data'!$C$3</f>
        <v>-0.58863152768000004</v>
      </c>
      <c r="N63" s="35">
        <f>AVERAGE(N61:N62)*'Fixed data'!$C$3</f>
        <v>-0.57540606573333331</v>
      </c>
      <c r="O63" s="35">
        <f>AVERAGE(O61:O62)*'Fixed data'!$C$3</f>
        <v>-0.56217301466666669</v>
      </c>
      <c r="P63" s="35">
        <f>AVERAGE(P61:P62)*'Fixed data'!$C$3</f>
        <v>-0.54893237447999998</v>
      </c>
      <c r="Q63" s="35">
        <f>AVERAGE(Q61:Q62)*'Fixed data'!$C$3</f>
        <v>-0.5356841451733334</v>
      </c>
      <c r="R63" s="35">
        <f>AVERAGE(R61:R62)*'Fixed data'!$C$3</f>
        <v>-0.52242832674666673</v>
      </c>
      <c r="S63" s="35">
        <f>AVERAGE(S61:S62)*'Fixed data'!$C$3</f>
        <v>-0.50916491920000007</v>
      </c>
      <c r="T63" s="35">
        <f>AVERAGE(T61:T62)*'Fixed data'!$C$3</f>
        <v>-0.49589392253333348</v>
      </c>
      <c r="U63" s="35">
        <f>AVERAGE(U61:U62)*'Fixed data'!$C$3</f>
        <v>-0.48244458154666675</v>
      </c>
      <c r="V63" s="35">
        <f>AVERAGE(V61:V62)*'Fixed data'!$C$3</f>
        <v>-0.46882069080000011</v>
      </c>
      <c r="W63" s="35">
        <f>AVERAGE(W61:W62)*'Fixed data'!$C$3</f>
        <v>-0.45519680005333341</v>
      </c>
      <c r="X63" s="35">
        <f>AVERAGE(X61:X62)*'Fixed data'!$C$3</f>
        <v>-0.44157290930666676</v>
      </c>
      <c r="Y63" s="35">
        <f>AVERAGE(Y61:Y62)*'Fixed data'!$C$3</f>
        <v>-0.42794901856000006</v>
      </c>
      <c r="Z63" s="35">
        <f>AVERAGE(Z61:Z62)*'Fixed data'!$C$3</f>
        <v>-0.41432512781333342</v>
      </c>
      <c r="AA63" s="35">
        <f>AVERAGE(AA61:AA62)*'Fixed data'!$C$3</f>
        <v>-0.40070123706666677</v>
      </c>
      <c r="AB63" s="35">
        <f>AVERAGE(AB61:AB62)*'Fixed data'!$C$3</f>
        <v>-0.38707734632000007</v>
      </c>
      <c r="AC63" s="35">
        <f>AVERAGE(AC61:AC62)*'Fixed data'!$C$3</f>
        <v>-0.37345345557333343</v>
      </c>
      <c r="AD63" s="35">
        <f>AVERAGE(AD61:AD62)*'Fixed data'!$C$3</f>
        <v>-0.35982956482666673</v>
      </c>
      <c r="AE63" s="35">
        <f>AVERAGE(AE61:AE62)*'Fixed data'!$C$3</f>
        <v>-0.34620567408000008</v>
      </c>
      <c r="AF63" s="35">
        <f>AVERAGE(AF61:AF62)*'Fixed data'!$C$3</f>
        <v>-0.33258178333333338</v>
      </c>
      <c r="AG63" s="35">
        <f>AVERAGE(AG61:AG62)*'Fixed data'!$C$3</f>
        <v>-0.31895789258666674</v>
      </c>
      <c r="AH63" s="35">
        <f>AVERAGE(AH61:AH62)*'Fixed data'!$C$3</f>
        <v>-0.30533400184000009</v>
      </c>
      <c r="AI63" s="35">
        <f>AVERAGE(AI61:AI62)*'Fixed data'!$C$3</f>
        <v>-0.29171011109333339</v>
      </c>
      <c r="AJ63" s="35">
        <f>AVERAGE(AJ61:AJ62)*'Fixed data'!$C$3</f>
        <v>-0.27808622034666675</v>
      </c>
      <c r="AK63" s="35">
        <f>AVERAGE(AK61:AK62)*'Fixed data'!$C$3</f>
        <v>-0.26446232960000005</v>
      </c>
      <c r="AL63" s="35">
        <f>AVERAGE(AL61:AL62)*'Fixed data'!$C$3</f>
        <v>-0.2508384388533334</v>
      </c>
      <c r="AM63" s="35">
        <f>AVERAGE(AM61:AM62)*'Fixed data'!$C$3</f>
        <v>-0.23721454810666673</v>
      </c>
      <c r="AN63" s="35">
        <f>AVERAGE(AN61:AN62)*'Fixed data'!$C$3</f>
        <v>-0.22359065736000006</v>
      </c>
      <c r="AO63" s="35">
        <f>AVERAGE(AO61:AO62)*'Fixed data'!$C$3</f>
        <v>-0.20996676661333338</v>
      </c>
      <c r="AP63" s="35">
        <f>AVERAGE(AP61:AP62)*'Fixed data'!$C$3</f>
        <v>-0.19634287586666674</v>
      </c>
      <c r="AQ63" s="35">
        <f>AVERAGE(AQ61:AQ62)*'Fixed data'!$C$3</f>
        <v>-0.18271898512000007</v>
      </c>
      <c r="AR63" s="35">
        <f>AVERAGE(AR61:AR62)*'Fixed data'!$C$3</f>
        <v>-0.16909509437333339</v>
      </c>
      <c r="AS63" s="35">
        <f>AVERAGE(AS61:AS62)*'Fixed data'!$C$3</f>
        <v>-0.15547120362666672</v>
      </c>
      <c r="AT63" s="35">
        <f>AVERAGE(AT61:AT62)*'Fixed data'!$C$3</f>
        <v>-0.14184731288000005</v>
      </c>
      <c r="AU63" s="35">
        <f>AVERAGE(AU61:AU62)*'Fixed data'!$C$3</f>
        <v>-0.12822342213333338</v>
      </c>
      <c r="AV63" s="35">
        <f>AVERAGE(AV61:AV62)*'Fixed data'!$C$3</f>
        <v>-0.11459953138666672</v>
      </c>
      <c r="AW63" s="35">
        <f>AVERAGE(AW61:AW62)*'Fixed data'!$C$3</f>
        <v>-0.10097564064000004</v>
      </c>
      <c r="AX63" s="35">
        <f>AVERAGE(AX61:AX62)*'Fixed data'!$C$3</f>
        <v>-8.7351749893333372E-2</v>
      </c>
      <c r="AY63" s="35">
        <f>AVERAGE(AY61:AY62)*'Fixed data'!$C$3</f>
        <v>-7.3746334433333394E-2</v>
      </c>
      <c r="AZ63" s="35">
        <f>AVERAGE(AZ61:AZ62)*'Fixed data'!$C$3</f>
        <v>-6.0161555486666726E-2</v>
      </c>
      <c r="BA63" s="35">
        <f>AVERAGE(BA61:BA62)*'Fixed data'!$C$3</f>
        <v>-4.658109899333341E-2</v>
      </c>
      <c r="BB63" s="35">
        <f>AVERAGE(BB61:BB62)*'Fixed data'!$C$3</f>
        <v>-3.3213083306666752E-2</v>
      </c>
      <c r="BC63" s="35">
        <f>AVERAGE(BC61:BC62)*'Fixed data'!$C$3</f>
        <v>-2.005914176000009E-2</v>
      </c>
      <c r="BD63" s="35">
        <f>AVERAGE(BD61:BD62)*'Fixed data'!$C$3</f>
        <v>-6.9127893333334302E-3</v>
      </c>
    </row>
    <row r="64" spans="1:56" ht="13.5" thickBot="1">
      <c r="A64" s="113"/>
      <c r="B64" s="12" t="s">
        <v>92</v>
      </c>
      <c r="C64" s="12" t="s">
        <v>44</v>
      </c>
      <c r="D64" s="12" t="s">
        <v>39</v>
      </c>
      <c r="E64" s="53">
        <f t="shared" ref="E64:BD64" si="8">E29+E60+E63</f>
        <v>-1.7798487900000007E-2</v>
      </c>
      <c r="F64" s="53">
        <f t="shared" si="8"/>
        <v>-4.6061312688888889E-3</v>
      </c>
      <c r="G64" s="53">
        <f t="shared" si="8"/>
        <v>-4.8644454244444442E-3</v>
      </c>
      <c r="H64" s="53">
        <f t="shared" si="8"/>
        <v>-0.20561286302666665</v>
      </c>
      <c r="I64" s="53">
        <f t="shared" si="8"/>
        <v>-3.5374537600000006E-2</v>
      </c>
      <c r="J64" s="53">
        <f t="shared" si="8"/>
        <v>-3.5426792133333336E-2</v>
      </c>
      <c r="K64" s="53">
        <f t="shared" si="8"/>
        <v>-6.3294714575466671</v>
      </c>
      <c r="L64" s="53">
        <f t="shared" si="8"/>
        <v>-0.92808631161777777</v>
      </c>
      <c r="M64" s="53">
        <f t="shared" si="8"/>
        <v>-0.9150491321244445</v>
      </c>
      <c r="N64" s="53">
        <f t="shared" si="8"/>
        <v>-0.90200436351111102</v>
      </c>
      <c r="O64" s="53">
        <f t="shared" si="8"/>
        <v>-0.88895200577777778</v>
      </c>
      <c r="P64" s="53">
        <f t="shared" si="8"/>
        <v>-0.87589205892444433</v>
      </c>
      <c r="Q64" s="53">
        <f t="shared" si="8"/>
        <v>-0.86282452295111112</v>
      </c>
      <c r="R64" s="53">
        <f t="shared" si="8"/>
        <v>-0.8497493978577777</v>
      </c>
      <c r="S64" s="53">
        <f t="shared" si="8"/>
        <v>-0.8366666836444443</v>
      </c>
      <c r="T64" s="53">
        <f t="shared" si="8"/>
        <v>-0.82357638031111113</v>
      </c>
      <c r="U64" s="53">
        <f t="shared" si="8"/>
        <v>-0.8068229326577776</v>
      </c>
      <c r="V64" s="53">
        <f t="shared" si="8"/>
        <v>-0.79319904191111101</v>
      </c>
      <c r="W64" s="53">
        <f t="shared" si="8"/>
        <v>-0.77957515116444431</v>
      </c>
      <c r="X64" s="53">
        <f t="shared" si="8"/>
        <v>-0.76595126041777761</v>
      </c>
      <c r="Y64" s="53">
        <f t="shared" si="8"/>
        <v>-0.75232736967111102</v>
      </c>
      <c r="Z64" s="53">
        <f t="shared" si="8"/>
        <v>-0.73870347892444432</v>
      </c>
      <c r="AA64" s="53">
        <f t="shared" si="8"/>
        <v>-0.72507958817777762</v>
      </c>
      <c r="AB64" s="53">
        <f t="shared" si="8"/>
        <v>-0.71145569743111103</v>
      </c>
      <c r="AC64" s="53">
        <f t="shared" si="8"/>
        <v>-0.69783180668444433</v>
      </c>
      <c r="AD64" s="53">
        <f t="shared" si="8"/>
        <v>-0.68420791593777763</v>
      </c>
      <c r="AE64" s="53">
        <f t="shared" si="8"/>
        <v>-0.67058402519111104</v>
      </c>
      <c r="AF64" s="53">
        <f t="shared" si="8"/>
        <v>-0.65696013444444423</v>
      </c>
      <c r="AG64" s="53">
        <f t="shared" si="8"/>
        <v>-0.64333624369777764</v>
      </c>
      <c r="AH64" s="53">
        <f t="shared" si="8"/>
        <v>-0.62971235295111105</v>
      </c>
      <c r="AI64" s="53">
        <f t="shared" si="8"/>
        <v>-0.61608846220444424</v>
      </c>
      <c r="AJ64" s="53">
        <f t="shared" si="8"/>
        <v>-0.60246457145777765</v>
      </c>
      <c r="AK64" s="53">
        <f t="shared" si="8"/>
        <v>-0.58884068071111095</v>
      </c>
      <c r="AL64" s="53">
        <f t="shared" si="8"/>
        <v>-0.57521678996444425</v>
      </c>
      <c r="AM64" s="53">
        <f t="shared" si="8"/>
        <v>-0.56159289921777766</v>
      </c>
      <c r="AN64" s="53">
        <f t="shared" si="8"/>
        <v>-0.54796900847111096</v>
      </c>
      <c r="AO64" s="53">
        <f t="shared" si="8"/>
        <v>-0.53434511772444426</v>
      </c>
      <c r="AP64" s="53">
        <f t="shared" si="8"/>
        <v>-0.52072122697777767</v>
      </c>
      <c r="AQ64" s="53">
        <f t="shared" si="8"/>
        <v>-0.50709733623111097</v>
      </c>
      <c r="AR64" s="53">
        <f t="shared" si="8"/>
        <v>-0.49347344548444427</v>
      </c>
      <c r="AS64" s="53">
        <f t="shared" si="8"/>
        <v>-0.47984955473777763</v>
      </c>
      <c r="AT64" s="53">
        <f t="shared" si="8"/>
        <v>-0.46622566399111098</v>
      </c>
      <c r="AU64" s="53">
        <f t="shared" si="8"/>
        <v>-0.45260177324444428</v>
      </c>
      <c r="AV64" s="53">
        <f t="shared" si="8"/>
        <v>-0.43897788249777764</v>
      </c>
      <c r="AW64" s="53">
        <f t="shared" si="8"/>
        <v>-0.42535399175111094</v>
      </c>
      <c r="AX64" s="53">
        <f t="shared" si="8"/>
        <v>-0.41173010100444429</v>
      </c>
      <c r="AY64" s="53">
        <f t="shared" si="8"/>
        <v>-0.39724490998888878</v>
      </c>
      <c r="AZ64" s="53">
        <f t="shared" si="8"/>
        <v>-0.38355721548666655</v>
      </c>
      <c r="BA64" s="53">
        <f t="shared" si="8"/>
        <v>-0.36987384343777768</v>
      </c>
      <c r="BB64" s="53">
        <f t="shared" si="8"/>
        <v>-0.34649251441777773</v>
      </c>
      <c r="BC64" s="53">
        <f t="shared" si="8"/>
        <v>-0.33315787953777765</v>
      </c>
      <c r="BD64" s="53">
        <f t="shared" si="8"/>
        <v>-0.31983083377777771</v>
      </c>
    </row>
    <row r="65" spans="1:56" ht="12.75" customHeight="1">
      <c r="A65" s="178"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c r="A66" s="17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c r="A67" s="179"/>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c r="A68" s="179"/>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c r="A69" s="179"/>
      <c r="B69" s="4" t="s">
        <v>200</v>
      </c>
      <c r="D69" s="9" t="s">
        <v>39</v>
      </c>
      <c r="E69" s="35">
        <f>E90*'Fixed data'!H$5/1000000</f>
        <v>5.5400013417231317E-3</v>
      </c>
      <c r="F69" s="35">
        <f>F90*'Fixed data'!I$5/1000000</f>
        <v>9.9673291644908707E-2</v>
      </c>
      <c r="G69" s="35">
        <f>G90*'Fixed data'!J$5/1000000</f>
        <v>0.10284454514484752</v>
      </c>
      <c r="H69" s="35">
        <f>H90*'Fixed data'!K$5/1000000</f>
        <v>0.21207384717008956</v>
      </c>
      <c r="I69" s="35">
        <f>I90*'Fixed data'!L$5/1000000</f>
        <v>0.21868161631332783</v>
      </c>
      <c r="J69" s="35">
        <f>J90*'Fixed data'!M$5/1000000</f>
        <v>0.37758431124708525</v>
      </c>
      <c r="K69" s="35">
        <f>K90*'Fixed data'!N$5/1000000</f>
        <v>0.5253028393209439</v>
      </c>
      <c r="L69" s="35">
        <f>L90*'Fixed data'!O$5/1000000</f>
        <v>0.66183720053490402</v>
      </c>
      <c r="M69" s="35">
        <f>M90*'Fixed data'!P$5/1000000</f>
        <v>0.78718739488896539</v>
      </c>
      <c r="N69" s="35">
        <f>N90*'Fixed data'!Q$5/1000000</f>
        <v>0.90135342238312832</v>
      </c>
      <c r="O69" s="35">
        <f>O90*'Fixed data'!R$5/1000000</f>
        <v>1.5069548754034465</v>
      </c>
      <c r="P69" s="35">
        <f>P90*'Fixed data'!S$5/1000000</f>
        <v>1.6446927250271937</v>
      </c>
      <c r="Q69" s="35">
        <f>Q90*'Fixed data'!T$5/1000000</f>
        <v>1.7656492914860051</v>
      </c>
      <c r="R69" s="35">
        <f>R90*'Fixed data'!U$5/1000000</f>
        <v>1.8698245747798825</v>
      </c>
      <c r="S69" s="35">
        <f>S90*'Fixed data'!V$5/1000000</f>
        <v>1.9572185749088247</v>
      </c>
      <c r="T69" s="35">
        <f>T90*'Fixed data'!W$5/1000000</f>
        <v>1.994345976708346</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c r="A70" s="17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c r="A71" s="17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c r="A72" s="17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c r="A73" s="179"/>
      <c r="B73" s="9" t="s">
        <v>354</v>
      </c>
      <c r="C73" s="9"/>
      <c r="D73" s="9" t="s">
        <v>39</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c r="A74" s="17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c r="A75" s="17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c r="A76" s="180"/>
      <c r="B76" s="13" t="s">
        <v>98</v>
      </c>
      <c r="C76" s="13"/>
      <c r="D76" s="13" t="s">
        <v>39</v>
      </c>
      <c r="E76" s="53">
        <f>SUM(E65:E75)</f>
        <v>5.5400013417231317E-3</v>
      </c>
      <c r="F76" s="53">
        <f t="shared" ref="F76:BD76" si="9">SUM(F65:F75)</f>
        <v>9.9673291644908707E-2</v>
      </c>
      <c r="G76" s="53">
        <f t="shared" si="9"/>
        <v>0.10284454514484752</v>
      </c>
      <c r="H76" s="53">
        <f t="shared" si="9"/>
        <v>0.21207384717008956</v>
      </c>
      <c r="I76" s="53">
        <f t="shared" si="9"/>
        <v>0.21868161631332783</v>
      </c>
      <c r="J76" s="53">
        <f t="shared" si="9"/>
        <v>0.37758431124708525</v>
      </c>
      <c r="K76" s="53">
        <f t="shared" si="9"/>
        <v>0.5253028393209439</v>
      </c>
      <c r="L76" s="53">
        <f t="shared" si="9"/>
        <v>0.66183720053490402</v>
      </c>
      <c r="M76" s="53">
        <f t="shared" si="9"/>
        <v>0.78718739488896539</v>
      </c>
      <c r="N76" s="53">
        <f t="shared" si="9"/>
        <v>0.90135342238312832</v>
      </c>
      <c r="O76" s="53">
        <f t="shared" si="9"/>
        <v>1.5069548754034465</v>
      </c>
      <c r="P76" s="53">
        <f t="shared" si="9"/>
        <v>1.6446927250271937</v>
      </c>
      <c r="Q76" s="53">
        <f t="shared" si="9"/>
        <v>1.7656492914860051</v>
      </c>
      <c r="R76" s="53">
        <f t="shared" si="9"/>
        <v>1.8698245747798825</v>
      </c>
      <c r="S76" s="53">
        <f t="shared" si="9"/>
        <v>1.9572185749088247</v>
      </c>
      <c r="T76" s="53">
        <f t="shared" si="9"/>
        <v>1.994345976708346</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c r="A77" s="75"/>
      <c r="B77" s="14" t="s">
        <v>16</v>
      </c>
      <c r="C77" s="14"/>
      <c r="D77" s="14" t="s">
        <v>39</v>
      </c>
      <c r="E77" s="54">
        <f>IF('Fixed data'!$G$19=FALSE,E64+E76,E64)</f>
        <v>-1.2258486558276875E-2</v>
      </c>
      <c r="F77" s="54">
        <f>IF('Fixed data'!$G$19=FALSE,F64+F76,F64)</f>
        <v>9.5067160376019824E-2</v>
      </c>
      <c r="G77" s="54">
        <f>IF('Fixed data'!$G$19=FALSE,G64+G76,G64)</f>
        <v>9.7980099720403072E-2</v>
      </c>
      <c r="H77" s="54">
        <f>IF('Fixed data'!$G$19=FALSE,H64+H76,H64)</f>
        <v>6.4609841434229154E-3</v>
      </c>
      <c r="I77" s="54">
        <f>IF('Fixed data'!$G$19=FALSE,I64+I76,I64)</f>
        <v>0.18330707871332783</v>
      </c>
      <c r="J77" s="54">
        <f>IF('Fixed data'!$G$19=FALSE,J64+J76,J64)</f>
        <v>0.34215751911375192</v>
      </c>
      <c r="K77" s="54">
        <f>IF('Fixed data'!$G$19=FALSE,K64+K76,K64)</f>
        <v>-5.8041686182257228</v>
      </c>
      <c r="L77" s="54">
        <f>IF('Fixed data'!$G$19=FALSE,L64+L76,L64)</f>
        <v>-0.26624911108287375</v>
      </c>
      <c r="M77" s="54">
        <f>IF('Fixed data'!$G$19=FALSE,M64+M76,M64)</f>
        <v>-0.12786173723547911</v>
      </c>
      <c r="N77" s="54">
        <f>IF('Fixed data'!$G$19=FALSE,N64+N76,N64)</f>
        <v>-6.5094112798269599E-4</v>
      </c>
      <c r="O77" s="54">
        <f>IF('Fixed data'!$G$19=FALSE,O64+O76,O64)</f>
        <v>0.61800286962566875</v>
      </c>
      <c r="P77" s="54">
        <f>IF('Fixed data'!$G$19=FALSE,P64+P76,P64)</f>
        <v>0.76880066610274933</v>
      </c>
      <c r="Q77" s="54">
        <f>IF('Fixed data'!$G$19=FALSE,Q64+Q76,Q64)</f>
        <v>0.90282476853489402</v>
      </c>
      <c r="R77" s="54">
        <f>IF('Fixed data'!$G$19=FALSE,R64+R76,R64)</f>
        <v>1.0200751769221048</v>
      </c>
      <c r="S77" s="54">
        <f>IF('Fixed data'!$G$19=FALSE,S64+S76,S64)</f>
        <v>1.1205518912643804</v>
      </c>
      <c r="T77" s="54">
        <f>IF('Fixed data'!$G$19=FALSE,T64+T76,T64)</f>
        <v>1.1707695963972349</v>
      </c>
      <c r="U77" s="54">
        <f>IF('Fixed data'!$G$19=FALSE,U64+U76,U64)</f>
        <v>-0.8068229326577776</v>
      </c>
      <c r="V77" s="54">
        <f>IF('Fixed data'!$G$19=FALSE,V64+V76,V64)</f>
        <v>-0.79319904191111101</v>
      </c>
      <c r="W77" s="54">
        <f>IF('Fixed data'!$G$19=FALSE,W64+W76,W64)</f>
        <v>-0.77957515116444431</v>
      </c>
      <c r="X77" s="54">
        <f>IF('Fixed data'!$G$19=FALSE,X64+X76,X64)</f>
        <v>-0.76595126041777761</v>
      </c>
      <c r="Y77" s="54">
        <f>IF('Fixed data'!$G$19=FALSE,Y64+Y76,Y64)</f>
        <v>-0.75232736967111102</v>
      </c>
      <c r="Z77" s="54">
        <f>IF('Fixed data'!$G$19=FALSE,Z64+Z76,Z64)</f>
        <v>-0.73870347892444432</v>
      </c>
      <c r="AA77" s="54">
        <f>IF('Fixed data'!$G$19=FALSE,AA64+AA76,AA64)</f>
        <v>-0.72507958817777762</v>
      </c>
      <c r="AB77" s="54">
        <f>IF('Fixed data'!$G$19=FALSE,AB64+AB76,AB64)</f>
        <v>-0.71145569743111103</v>
      </c>
      <c r="AC77" s="54">
        <f>IF('Fixed data'!$G$19=FALSE,AC64+AC76,AC64)</f>
        <v>-0.69783180668444433</v>
      </c>
      <c r="AD77" s="54">
        <f>IF('Fixed data'!$G$19=FALSE,AD64+AD76,AD64)</f>
        <v>-0.68420791593777763</v>
      </c>
      <c r="AE77" s="54">
        <f>IF('Fixed data'!$G$19=FALSE,AE64+AE76,AE64)</f>
        <v>-0.67058402519111104</v>
      </c>
      <c r="AF77" s="54">
        <f>IF('Fixed data'!$G$19=FALSE,AF64+AF76,AF64)</f>
        <v>-0.65696013444444423</v>
      </c>
      <c r="AG77" s="54">
        <f>IF('Fixed data'!$G$19=FALSE,AG64+AG76,AG64)</f>
        <v>-0.64333624369777764</v>
      </c>
      <c r="AH77" s="54">
        <f>IF('Fixed data'!$G$19=FALSE,AH64+AH76,AH64)</f>
        <v>-0.62971235295111105</v>
      </c>
      <c r="AI77" s="54">
        <f>IF('Fixed data'!$G$19=FALSE,AI64+AI76,AI64)</f>
        <v>-0.61608846220444424</v>
      </c>
      <c r="AJ77" s="54">
        <f>IF('Fixed data'!$G$19=FALSE,AJ64+AJ76,AJ64)</f>
        <v>-0.60246457145777765</v>
      </c>
      <c r="AK77" s="54">
        <f>IF('Fixed data'!$G$19=FALSE,AK64+AK76,AK64)</f>
        <v>-0.58884068071111095</v>
      </c>
      <c r="AL77" s="54">
        <f>IF('Fixed data'!$G$19=FALSE,AL64+AL76,AL64)</f>
        <v>-0.57521678996444425</v>
      </c>
      <c r="AM77" s="54">
        <f>IF('Fixed data'!$G$19=FALSE,AM64+AM76,AM64)</f>
        <v>-0.56159289921777766</v>
      </c>
      <c r="AN77" s="54">
        <f>IF('Fixed data'!$G$19=FALSE,AN64+AN76,AN64)</f>
        <v>-0.54796900847111096</v>
      </c>
      <c r="AO77" s="54">
        <f>IF('Fixed data'!$G$19=FALSE,AO64+AO76,AO64)</f>
        <v>-0.53434511772444426</v>
      </c>
      <c r="AP77" s="54">
        <f>IF('Fixed data'!$G$19=FALSE,AP64+AP76,AP64)</f>
        <v>-0.52072122697777767</v>
      </c>
      <c r="AQ77" s="54">
        <f>IF('Fixed data'!$G$19=FALSE,AQ64+AQ76,AQ64)</f>
        <v>-0.50709733623111097</v>
      </c>
      <c r="AR77" s="54">
        <f>IF('Fixed data'!$G$19=FALSE,AR64+AR76,AR64)</f>
        <v>-0.49347344548444427</v>
      </c>
      <c r="AS77" s="54">
        <f>IF('Fixed data'!$G$19=FALSE,AS64+AS76,AS64)</f>
        <v>-0.47984955473777763</v>
      </c>
      <c r="AT77" s="54">
        <f>IF('Fixed data'!$G$19=FALSE,AT64+AT76,AT64)</f>
        <v>-0.46622566399111098</v>
      </c>
      <c r="AU77" s="54">
        <f>IF('Fixed data'!$G$19=FALSE,AU64+AU76,AU64)</f>
        <v>-0.45260177324444428</v>
      </c>
      <c r="AV77" s="54">
        <f>IF('Fixed data'!$G$19=FALSE,AV64+AV76,AV64)</f>
        <v>-0.43897788249777764</v>
      </c>
      <c r="AW77" s="54">
        <f>IF('Fixed data'!$G$19=FALSE,AW64+AW76,AW64)</f>
        <v>-0.42535399175111094</v>
      </c>
      <c r="AX77" s="54">
        <f>IF('Fixed data'!$G$19=FALSE,AX64+AX76,AX64)</f>
        <v>-0.41173010100444429</v>
      </c>
      <c r="AY77" s="54">
        <f>IF('Fixed data'!$G$19=FALSE,AY64+AY76,AY64)</f>
        <v>-0.39724490998888878</v>
      </c>
      <c r="AZ77" s="54">
        <f>IF('Fixed data'!$G$19=FALSE,AZ64+AZ76,AZ64)</f>
        <v>-0.38355721548666655</v>
      </c>
      <c r="BA77" s="54">
        <f>IF('Fixed data'!$G$19=FALSE,BA64+BA76,BA64)</f>
        <v>-0.36987384343777768</v>
      </c>
      <c r="BB77" s="54">
        <f>IF('Fixed data'!$G$19=FALSE,BB64+BB76,BB64)</f>
        <v>-0.34649251441777773</v>
      </c>
      <c r="BC77" s="54">
        <f>IF('Fixed data'!$G$19=FALSE,BC64+BC76,BC64)</f>
        <v>-0.33315787953777765</v>
      </c>
      <c r="BD77" s="54">
        <f>IF('Fixed data'!$G$19=FALSE,BD64+BD76,BD64)</f>
        <v>-0.31983083377777771</v>
      </c>
    </row>
    <row r="78" spans="1:56" ht="15" outlineLevel="1">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 outlineLevel="1">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c r="A80" s="75"/>
      <c r="B80" s="11" t="s">
        <v>17</v>
      </c>
      <c r="C80" s="14"/>
      <c r="D80" s="9" t="s">
        <v>39</v>
      </c>
      <c r="E80" s="55">
        <f>IF('Fixed data'!$G$19=TRUE,(E77-SUM(E70:E71))*E78+SUM(E70:E71)*E79,E77*E78)</f>
        <v>-1.1843948365484904E-2</v>
      </c>
      <c r="F80" s="55">
        <f t="shared" ref="F80:BD80" si="10">F77*F78</f>
        <v>8.8746211464463431E-2</v>
      </c>
      <c r="G80" s="55">
        <f t="shared" si="10"/>
        <v>8.8372436243442987E-2</v>
      </c>
      <c r="H80" s="55">
        <f t="shared" si="10"/>
        <v>5.6303744150696181E-3</v>
      </c>
      <c r="I80" s="55">
        <f t="shared" si="10"/>
        <v>0.1543396415718454</v>
      </c>
      <c r="J80" s="55">
        <f t="shared" si="10"/>
        <v>0.27834536225377943</v>
      </c>
      <c r="K80" s="55">
        <f t="shared" si="10"/>
        <v>-4.5620240682101105</v>
      </c>
      <c r="L80" s="55">
        <f t="shared" si="10"/>
        <v>-0.20219265178863852</v>
      </c>
      <c r="M80" s="55">
        <f t="shared" si="10"/>
        <v>-9.3816116767641081E-2</v>
      </c>
      <c r="N80" s="55">
        <f t="shared" si="10"/>
        <v>-4.6146441224439381E-4</v>
      </c>
      <c r="O80" s="55">
        <f t="shared" si="10"/>
        <v>0.42329841662247741</v>
      </c>
      <c r="P80" s="55">
        <f t="shared" si="10"/>
        <v>0.50877944054035684</v>
      </c>
      <c r="Q80" s="55">
        <f t="shared" si="10"/>
        <v>0.57726990637501618</v>
      </c>
      <c r="R80" s="55">
        <f t="shared" si="10"/>
        <v>0.63018386901573187</v>
      </c>
      <c r="S80" s="55">
        <f t="shared" si="10"/>
        <v>0.66884691157799114</v>
      </c>
      <c r="T80" s="55">
        <f t="shared" si="10"/>
        <v>0.67518974749822114</v>
      </c>
      <c r="U80" s="55">
        <f t="shared" si="10"/>
        <v>-0.44956478741140316</v>
      </c>
      <c r="V80" s="55">
        <f t="shared" si="10"/>
        <v>-0.42702754009348481</v>
      </c>
      <c r="W80" s="55">
        <f t="shared" si="10"/>
        <v>-0.40550045096231924</v>
      </c>
      <c r="X80" s="55">
        <f t="shared" si="10"/>
        <v>-0.38494097262341326</v>
      </c>
      <c r="Y80" s="55">
        <f t="shared" si="10"/>
        <v>-0.36530828011682553</v>
      </c>
      <c r="Z80" s="55">
        <f t="shared" si="10"/>
        <v>-0.34656320307910604</v>
      </c>
      <c r="AA80" s="55">
        <f t="shared" si="10"/>
        <v>-0.32866816052362863</v>
      </c>
      <c r="AB80" s="55">
        <f t="shared" si="10"/>
        <v>-0.31158709813979818</v>
      </c>
      <c r="AC80" s="55">
        <f t="shared" si="10"/>
        <v>-0.29528542801535951</v>
      </c>
      <c r="AD80" s="55">
        <f t="shared" si="10"/>
        <v>-0.27972997068962724</v>
      </c>
      <c r="AE80" s="55">
        <f t="shared" si="10"/>
        <v>-0.26488889944891969</v>
      </c>
      <c r="AF80" s="55">
        <f t="shared" si="10"/>
        <v>-0.2507316867788153</v>
      </c>
      <c r="AG80" s="55">
        <f t="shared" si="10"/>
        <v>-0.23722905289106219</v>
      </c>
      <c r="AH80" s="55">
        <f t="shared" si="10"/>
        <v>-0.22435291624605788</v>
      </c>
      <c r="AI80" s="55">
        <f t="shared" si="10"/>
        <v>-0.24642746516383227</v>
      </c>
      <c r="AJ80" s="55">
        <f t="shared" si="10"/>
        <v>-0.2339593048525114</v>
      </c>
      <c r="AK80" s="55">
        <f t="shared" si="10"/>
        <v>-0.22200839177334447</v>
      </c>
      <c r="AL80" s="55">
        <f t="shared" si="10"/>
        <v>-0.21055517221281767</v>
      </c>
      <c r="AM80" s="55">
        <f t="shared" si="10"/>
        <v>-0.19958079270907705</v>
      </c>
      <c r="AN80" s="55">
        <f t="shared" si="10"/>
        <v>-0.18906707584869553</v>
      </c>
      <c r="AO80" s="55">
        <f t="shared" si="10"/>
        <v>-0.17899649687928718</v>
      </c>
      <c r="AP80" s="55">
        <f t="shared" si="10"/>
        <v>-0.16935216111097756</v>
      </c>
      <c r="AQ80" s="55">
        <f t="shared" si="10"/>
        <v>-0.16011778208061692</v>
      </c>
      <c r="AR80" s="55">
        <f t="shared" si="10"/>
        <v>-0.15127766045347663</v>
      </c>
      <c r="AS80" s="55">
        <f t="shared" si="10"/>
        <v>-0.14281666363799125</v>
      </c>
      <c r="AT80" s="55">
        <f t="shared" si="10"/>
        <v>-0.13472020608990987</v>
      </c>
      <c r="AU80" s="55">
        <f t="shared" si="10"/>
        <v>-0.12697423028298901</v>
      </c>
      <c r="AV80" s="55">
        <f t="shared" si="10"/>
        <v>-0.11956518832410927</v>
      </c>
      <c r="AW80" s="55">
        <f t="shared" si="10"/>
        <v>-0.11248002419141866</v>
      </c>
      <c r="AX80" s="55">
        <f t="shared" si="10"/>
        <v>-0.10570615657480741</v>
      </c>
      <c r="AY80" s="55">
        <f t="shared" si="10"/>
        <v>-9.901677565739618E-2</v>
      </c>
      <c r="AZ80" s="55">
        <f t="shared" si="10"/>
        <v>-9.282038624309133E-2</v>
      </c>
      <c r="BA80" s="55">
        <f t="shared" si="10"/>
        <v>-8.6901967586720252E-2</v>
      </c>
      <c r="BB80" s="55">
        <f t="shared" si="10"/>
        <v>-7.9037395632848506E-2</v>
      </c>
      <c r="BC80" s="55">
        <f t="shared" si="10"/>
        <v>-7.3782204864377754E-2</v>
      </c>
      <c r="BD80" s="55">
        <f t="shared" si="10"/>
        <v>-6.8767723178217624E-2</v>
      </c>
    </row>
    <row r="81" spans="1:56">
      <c r="A81" s="75"/>
      <c r="B81" s="15" t="s">
        <v>18</v>
      </c>
      <c r="C81" s="15"/>
      <c r="D81" s="14" t="s">
        <v>39</v>
      </c>
      <c r="E81" s="56">
        <f>+E80</f>
        <v>-1.1843948365484904E-2</v>
      </c>
      <c r="F81" s="56">
        <f t="shared" ref="F81:BD81" si="11">+E81+F80</f>
        <v>7.6902263098978532E-2</v>
      </c>
      <c r="G81" s="56">
        <f t="shared" si="11"/>
        <v>0.1652746993424215</v>
      </c>
      <c r="H81" s="56">
        <f t="shared" si="11"/>
        <v>0.17090507375749112</v>
      </c>
      <c r="I81" s="56">
        <f t="shared" si="11"/>
        <v>0.32524471532933652</v>
      </c>
      <c r="J81" s="56">
        <f t="shared" si="11"/>
        <v>0.603590077583116</v>
      </c>
      <c r="K81" s="56">
        <f t="shared" si="11"/>
        <v>-3.9584339906269945</v>
      </c>
      <c r="L81" s="56">
        <f t="shared" si="11"/>
        <v>-4.1606266424156333</v>
      </c>
      <c r="M81" s="56">
        <f t="shared" si="11"/>
        <v>-4.2544427591832745</v>
      </c>
      <c r="N81" s="56">
        <f t="shared" si="11"/>
        <v>-4.2549042235955188</v>
      </c>
      <c r="O81" s="56">
        <f t="shared" si="11"/>
        <v>-3.8316058069730414</v>
      </c>
      <c r="P81" s="56">
        <f t="shared" si="11"/>
        <v>-3.3228263664326847</v>
      </c>
      <c r="Q81" s="56">
        <f t="shared" si="11"/>
        <v>-2.7455564600576685</v>
      </c>
      <c r="R81" s="56">
        <f t="shared" si="11"/>
        <v>-2.1153725910419365</v>
      </c>
      <c r="S81" s="56">
        <f t="shared" si="11"/>
        <v>-1.4465256794639454</v>
      </c>
      <c r="T81" s="56">
        <f t="shared" si="11"/>
        <v>-0.77133593196572425</v>
      </c>
      <c r="U81" s="56">
        <f t="shared" si="11"/>
        <v>-1.2209007193771275</v>
      </c>
      <c r="V81" s="56">
        <f t="shared" si="11"/>
        <v>-1.6479282594706124</v>
      </c>
      <c r="W81" s="56">
        <f t="shared" si="11"/>
        <v>-2.0534287104329314</v>
      </c>
      <c r="X81" s="56">
        <f t="shared" si="11"/>
        <v>-2.4383696830563446</v>
      </c>
      <c r="Y81" s="56">
        <f t="shared" si="11"/>
        <v>-2.8036779631731701</v>
      </c>
      <c r="Z81" s="56">
        <f t="shared" si="11"/>
        <v>-3.1502411662522762</v>
      </c>
      <c r="AA81" s="56">
        <f t="shared" si="11"/>
        <v>-3.4789093267759048</v>
      </c>
      <c r="AB81" s="56">
        <f t="shared" si="11"/>
        <v>-3.7904964249157032</v>
      </c>
      <c r="AC81" s="56">
        <f t="shared" si="11"/>
        <v>-4.0857818529310626</v>
      </c>
      <c r="AD81" s="56">
        <f t="shared" si="11"/>
        <v>-4.3655118236206896</v>
      </c>
      <c r="AE81" s="56">
        <f t="shared" si="11"/>
        <v>-4.6304007230696094</v>
      </c>
      <c r="AF81" s="56">
        <f t="shared" si="11"/>
        <v>-4.8811324098484246</v>
      </c>
      <c r="AG81" s="56">
        <f t="shared" si="11"/>
        <v>-5.1183614627394869</v>
      </c>
      <c r="AH81" s="56">
        <f t="shared" si="11"/>
        <v>-5.3427143789855451</v>
      </c>
      <c r="AI81" s="56">
        <f t="shared" si="11"/>
        <v>-5.5891418441493776</v>
      </c>
      <c r="AJ81" s="56">
        <f t="shared" si="11"/>
        <v>-5.8231011490018894</v>
      </c>
      <c r="AK81" s="56">
        <f t="shared" si="11"/>
        <v>-6.0451095407752335</v>
      </c>
      <c r="AL81" s="56">
        <f t="shared" si="11"/>
        <v>-6.2556647129880512</v>
      </c>
      <c r="AM81" s="56">
        <f t="shared" si="11"/>
        <v>-6.4552455056971283</v>
      </c>
      <c r="AN81" s="56">
        <f t="shared" si="11"/>
        <v>-6.6443125815458242</v>
      </c>
      <c r="AO81" s="56">
        <f t="shared" si="11"/>
        <v>-6.8233090784251109</v>
      </c>
      <c r="AP81" s="56">
        <f t="shared" si="11"/>
        <v>-6.9926612395360888</v>
      </c>
      <c r="AQ81" s="56">
        <f t="shared" si="11"/>
        <v>-7.1527790216167055</v>
      </c>
      <c r="AR81" s="56">
        <f t="shared" si="11"/>
        <v>-7.3040566820701818</v>
      </c>
      <c r="AS81" s="56">
        <f t="shared" si="11"/>
        <v>-7.4468733457081733</v>
      </c>
      <c r="AT81" s="56">
        <f t="shared" si="11"/>
        <v>-7.5815935517980835</v>
      </c>
      <c r="AU81" s="56">
        <f t="shared" si="11"/>
        <v>-7.7085677820810723</v>
      </c>
      <c r="AV81" s="56">
        <f t="shared" si="11"/>
        <v>-7.8281329704051812</v>
      </c>
      <c r="AW81" s="56">
        <f t="shared" si="11"/>
        <v>-7.9406129945965995</v>
      </c>
      <c r="AX81" s="56">
        <f t="shared" si="11"/>
        <v>-8.0463191511714065</v>
      </c>
      <c r="AY81" s="56">
        <f t="shared" si="11"/>
        <v>-8.1453359268288033</v>
      </c>
      <c r="AZ81" s="56">
        <f t="shared" si="11"/>
        <v>-8.2381563130718938</v>
      </c>
      <c r="BA81" s="56">
        <f t="shared" si="11"/>
        <v>-8.3250582806586149</v>
      </c>
      <c r="BB81" s="56">
        <f t="shared" si="11"/>
        <v>-8.4040956762914636</v>
      </c>
      <c r="BC81" s="56">
        <f t="shared" si="11"/>
        <v>-8.4778778811558411</v>
      </c>
      <c r="BD81" s="56">
        <f t="shared" si="11"/>
        <v>-8.5466456043340582</v>
      </c>
    </row>
    <row r="82" spans="1:56">
      <c r="A82" s="75"/>
      <c r="B82" s="14"/>
      <c r="E82" s="138"/>
    </row>
    <row r="83" spans="1:56">
      <c r="A83" s="75"/>
      <c r="E83" s="55"/>
    </row>
    <row r="84" spans="1:56">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c r="A85" s="118"/>
      <c r="B85" s="119" t="s">
        <v>320</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c r="A86" s="181"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c r="A87" s="181"/>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c r="A88" s="18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c r="A89" s="18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4.25">
      <c r="A90" s="181"/>
      <c r="B90" s="4" t="s">
        <v>330</v>
      </c>
      <c r="D90" s="4" t="s">
        <v>87</v>
      </c>
      <c r="E90" s="38">
        <f>'Workings baseline'!C21</f>
        <v>758.56682476800006</v>
      </c>
      <c r="F90" s="38">
        <f>'Workings baseline'!D21</f>
        <v>12994.247169085003</v>
      </c>
      <c r="G90" s="38">
        <f>'Workings baseline'!E21</f>
        <v>12608.545251840003</v>
      </c>
      <c r="H90" s="38">
        <f>'Workings baseline'!F21</f>
        <v>24445.686669190007</v>
      </c>
      <c r="I90" s="38">
        <f>'Workings baseline'!G21</f>
        <v>23674.282834700007</v>
      </c>
      <c r="J90" s="38">
        <f>'Workings baseline'!H21</f>
        <v>22902.879000210007</v>
      </c>
      <c r="K90" s="38">
        <f>'Workings baseline'!I21</f>
        <v>22131.475165720007</v>
      </c>
      <c r="L90" s="38">
        <f>'Workings baseline'!J21</f>
        <v>21360.071331230007</v>
      </c>
      <c r="M90" s="38">
        <f>'Workings baseline'!K21</f>
        <v>20588.667496740007</v>
      </c>
      <c r="N90" s="38">
        <f>'Workings baseline'!L21</f>
        <v>19817.263662250007</v>
      </c>
      <c r="O90" s="38">
        <f>'Workings baseline'!M21</f>
        <v>28577.360378562506</v>
      </c>
      <c r="P90" s="38">
        <f>'Workings baseline'!N21</f>
        <v>27419.907495101987</v>
      </c>
      <c r="Q90" s="38">
        <f>'Workings baseline'!O21</f>
        <v>26262.454611641464</v>
      </c>
      <c r="R90" s="38">
        <f>'Workings baseline'!P21</f>
        <v>25105.001728180945</v>
      </c>
      <c r="S90" s="38">
        <f>'Workings baseline'!Q21</f>
        <v>23947.548844720426</v>
      </c>
      <c r="T90" s="38">
        <f>'Workings baseline'!R21</f>
        <v>22790.095961259904</v>
      </c>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4.25">
      <c r="A91" s="181"/>
      <c r="B91" s="4" t="s">
        <v>331</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4.25">
      <c r="A92" s="181"/>
      <c r="B92" s="4" t="s">
        <v>332</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c r="A93" s="181"/>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c r="C94" s="37"/>
    </row>
    <row r="95" spans="1:56" ht="14.25">
      <c r="A95" s="86"/>
      <c r="C95" s="37"/>
    </row>
    <row r="96" spans="1:56" ht="14.25">
      <c r="A96" s="86">
        <v>1</v>
      </c>
      <c r="B96" s="4" t="s">
        <v>333</v>
      </c>
    </row>
    <row r="97" spans="1:3">
      <c r="B97" s="70" t="s">
        <v>152</v>
      </c>
    </row>
    <row r="98" spans="1:3">
      <c r="B98" s="4" t="s">
        <v>317</v>
      </c>
    </row>
    <row r="99" spans="1:3">
      <c r="B99" s="4" t="s">
        <v>335</v>
      </c>
    </row>
    <row r="100" spans="1:3" ht="14.25">
      <c r="A100" s="86">
        <v>2</v>
      </c>
      <c r="B100" s="70" t="s">
        <v>151</v>
      </c>
    </row>
    <row r="105" spans="1:3">
      <c r="C105" s="37"/>
    </row>
    <row r="170" spans="2:2">
      <c r="B170" s="4" t="s">
        <v>195</v>
      </c>
    </row>
    <row r="171" spans="2:2">
      <c r="B171" s="4" t="s">
        <v>194</v>
      </c>
    </row>
    <row r="172" spans="2:2">
      <c r="B172" s="4" t="s">
        <v>318</v>
      </c>
    </row>
    <row r="173" spans="2:2">
      <c r="B173" s="4" t="s">
        <v>155</v>
      </c>
    </row>
    <row r="174" spans="2:2">
      <c r="B174" s="4" t="s">
        <v>156</v>
      </c>
    </row>
    <row r="175" spans="2:2">
      <c r="B175" s="4" t="s">
        <v>157</v>
      </c>
    </row>
    <row r="176" spans="2:2">
      <c r="B176" s="4" t="s">
        <v>158</v>
      </c>
    </row>
    <row r="177" spans="2:2">
      <c r="B177" s="4" t="s">
        <v>159</v>
      </c>
    </row>
    <row r="178" spans="2:2">
      <c r="B178" s="4" t="s">
        <v>160</v>
      </c>
    </row>
    <row r="179" spans="2:2">
      <c r="B179" s="4" t="s">
        <v>161</v>
      </c>
    </row>
    <row r="180" spans="2:2">
      <c r="B180" s="4" t="s">
        <v>162</v>
      </c>
    </row>
    <row r="181" spans="2:2">
      <c r="B181" s="4" t="s">
        <v>163</v>
      </c>
    </row>
    <row r="182" spans="2:2">
      <c r="B182" s="4" t="s">
        <v>196</v>
      </c>
    </row>
    <row r="183" spans="2:2">
      <c r="B183" s="4" t="s">
        <v>164</v>
      </c>
    </row>
    <row r="184" spans="2:2">
      <c r="B184" s="4" t="s">
        <v>165</v>
      </c>
    </row>
    <row r="185" spans="2:2">
      <c r="B185" s="4" t="s">
        <v>166</v>
      </c>
    </row>
    <row r="186" spans="2:2">
      <c r="B186" s="4" t="s">
        <v>167</v>
      </c>
    </row>
    <row r="187" spans="2:2">
      <c r="B187" s="4" t="s">
        <v>168</v>
      </c>
    </row>
    <row r="188" spans="2:2">
      <c r="B188" s="4" t="s">
        <v>169</v>
      </c>
    </row>
    <row r="189" spans="2:2">
      <c r="B189" s="4" t="s">
        <v>170</v>
      </c>
    </row>
    <row r="190" spans="2:2">
      <c r="B190" s="4" t="s">
        <v>171</v>
      </c>
    </row>
    <row r="191" spans="2:2">
      <c r="B191" s="4" t="s">
        <v>172</v>
      </c>
    </row>
    <row r="192" spans="2:2">
      <c r="B192" s="4" t="s">
        <v>197</v>
      </c>
    </row>
    <row r="193" spans="2:2">
      <c r="B193" s="4" t="s">
        <v>198</v>
      </c>
    </row>
    <row r="194" spans="2:2">
      <c r="B194" s="4" t="s">
        <v>173</v>
      </c>
    </row>
    <row r="195" spans="2:2">
      <c r="B195" s="4" t="s">
        <v>174</v>
      </c>
    </row>
    <row r="196" spans="2:2">
      <c r="B196" s="4" t="s">
        <v>175</v>
      </c>
    </row>
    <row r="197" spans="2:2">
      <c r="B197" s="4" t="s">
        <v>176</v>
      </c>
    </row>
    <row r="198" spans="2:2">
      <c r="B198" s="4" t="s">
        <v>177</v>
      </c>
    </row>
    <row r="199" spans="2:2">
      <c r="B199" s="4" t="s">
        <v>178</v>
      </c>
    </row>
    <row r="200" spans="2:2">
      <c r="B200" s="4" t="s">
        <v>179</v>
      </c>
    </row>
    <row r="201" spans="2:2">
      <c r="B201" s="4" t="s">
        <v>180</v>
      </c>
    </row>
    <row r="202" spans="2:2">
      <c r="B202" s="4" t="s">
        <v>181</v>
      </c>
    </row>
    <row r="203" spans="2:2">
      <c r="B203" s="4" t="s">
        <v>182</v>
      </c>
    </row>
    <row r="204" spans="2:2">
      <c r="B204" s="4" t="s">
        <v>183</v>
      </c>
    </row>
    <row r="205" spans="2:2">
      <c r="B205" s="4" t="s">
        <v>184</v>
      </c>
    </row>
    <row r="206" spans="2:2">
      <c r="B206" s="4" t="s">
        <v>185</v>
      </c>
    </row>
    <row r="207" spans="2:2">
      <c r="B207" s="4" t="s">
        <v>186</v>
      </c>
    </row>
    <row r="208" spans="2:2">
      <c r="B208" s="4" t="s">
        <v>187</v>
      </c>
    </row>
    <row r="209" spans="2:2">
      <c r="B209" s="4" t="s">
        <v>188</v>
      </c>
    </row>
    <row r="210" spans="2:2">
      <c r="B210" s="4" t="s">
        <v>189</v>
      </c>
    </row>
    <row r="211" spans="2:2">
      <c r="B211" s="4" t="s">
        <v>190</v>
      </c>
    </row>
    <row r="212" spans="2:2">
      <c r="B212" s="4" t="s">
        <v>191</v>
      </c>
    </row>
    <row r="213" spans="2:2">
      <c r="B213" s="4" t="s">
        <v>192</v>
      </c>
    </row>
    <row r="214" spans="2:2">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59107C5-B401-4A16-BB12-3D243B9D13F0}">
  <ds:schemaRefs>
    <ds:schemaRef ds:uri="efb98dbe-6680-48eb-ac67-85b3a61e7855"/>
    <ds:schemaRef ds:uri="eecedeb9-13b3-4e62-b003-046c92e1668a"/>
    <ds:schemaRef ds:uri="http://schemas.openxmlformats.org/package/2006/metadata/core-properties"/>
    <ds:schemaRef ds:uri="http://purl.org/dc/elements/1.1/"/>
    <ds:schemaRef ds:uri="http://purl.org/dc/dcmitype/"/>
    <ds:schemaRef ds:uri="http://purl.org/dc/terms/"/>
    <ds:schemaRef ds:uri="http://schemas.microsoft.com/office/2006/documentManagement/types"/>
    <ds:schemaRef ds:uri="http://schemas.microsoft.com/sharepoint/v3/field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vt:lpstr>
      <vt:lpstr>Option summary</vt:lpstr>
      <vt:lpstr>Fixed data</vt:lpstr>
      <vt:lpstr>Baseline scenario</vt:lpstr>
      <vt:lpstr>Workings baseline</vt:lpstr>
      <vt:lpstr>Option 2</vt:lpstr>
      <vt:lpstr>Option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2013-03-27T15:33:01Z</cp:lastPrinted>
  <dcterms:created xsi:type="dcterms:W3CDTF">2012-02-15T20:11:21Z</dcterms:created>
  <dcterms:modified xsi:type="dcterms:W3CDTF">2017-06-16T10:33:39Z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