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0245" windowHeight="8190" tabRatio="779" firstSheet="1" activeTab="7"/>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45621"/>
</workbook>
</file>

<file path=xl/calcChain.xml><?xml version="1.0" encoding="utf-8"?>
<calcChain xmlns="http://schemas.openxmlformats.org/spreadsheetml/2006/main">
  <c r="G86" i="34" l="1"/>
  <c r="H86" i="34"/>
  <c r="I86" i="34"/>
  <c r="J86" i="34"/>
  <c r="K86" i="34"/>
  <c r="L86" i="34"/>
  <c r="M86" i="34"/>
  <c r="N86" i="34"/>
  <c r="O86" i="34"/>
  <c r="P86" i="34"/>
  <c r="Q86" i="34"/>
  <c r="R86" i="34"/>
  <c r="S86" i="34"/>
  <c r="T86" i="34"/>
  <c r="U86" i="34"/>
  <c r="V86" i="34"/>
  <c r="W86" i="34"/>
  <c r="X86" i="34"/>
  <c r="Y86" i="34"/>
  <c r="Z86" i="34"/>
  <c r="AA86" i="34"/>
  <c r="AB86" i="34"/>
  <c r="AC86" i="34"/>
  <c r="AD86" i="34"/>
  <c r="AE86" i="34"/>
  <c r="AF86" i="34"/>
  <c r="AG86" i="34"/>
  <c r="AH86" i="34"/>
  <c r="AI86" i="34"/>
  <c r="AJ86" i="34"/>
  <c r="AK86" i="34"/>
  <c r="AL86" i="34"/>
  <c r="AM86" i="34"/>
  <c r="AN86" i="34"/>
  <c r="AO86" i="34"/>
  <c r="AP86" i="34"/>
  <c r="AQ86" i="34"/>
  <c r="AR86" i="34"/>
  <c r="AS86" i="34"/>
  <c r="AT86" i="34"/>
  <c r="AU86" i="34"/>
  <c r="AV86" i="34"/>
  <c r="AW86" i="34"/>
  <c r="AX86" i="34"/>
  <c r="AY86" i="34"/>
  <c r="AZ86" i="34"/>
  <c r="BA86" i="34"/>
  <c r="BB86" i="34"/>
  <c r="BC86" i="34"/>
  <c r="BD86" i="34"/>
  <c r="F86" i="34"/>
  <c r="B16" i="32"/>
  <c r="B24" i="32"/>
  <c r="B20" i="32" l="1"/>
  <c r="C16" i="32"/>
  <c r="E15" i="34" l="1"/>
  <c r="E14" i="34"/>
  <c r="E15" i="33"/>
  <c r="E14" i="33"/>
  <c r="F13" i="34" l="1"/>
  <c r="B25" i="32"/>
  <c r="B26" i="32"/>
  <c r="C17" i="32"/>
  <c r="C18" i="32"/>
  <c r="B17" i="32"/>
  <c r="B18" i="32"/>
  <c r="C11" i="32"/>
  <c r="C20" i="32" s="1"/>
  <c r="E13" i="34" l="1"/>
  <c r="E13" i="33"/>
  <c r="E86" i="34"/>
  <c r="C22" i="32"/>
  <c r="C21" i="32"/>
  <c r="C26" i="32"/>
  <c r="F15" i="33"/>
  <c r="F15" i="34"/>
  <c r="C25" i="32"/>
  <c r="F14" i="33"/>
  <c r="F14" i="34"/>
  <c r="C24" i="32"/>
  <c r="F13" i="33"/>
  <c r="D11" i="32"/>
  <c r="B11" i="32"/>
  <c r="C29" i="29"/>
  <c r="C28" i="29"/>
  <c r="B21" i="32" l="1"/>
  <c r="B22" i="32"/>
  <c r="E68" i="33"/>
  <c r="E67"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Y33" i="34"/>
  <c r="S33" i="34"/>
  <c r="AJ33" i="34"/>
  <c r="BA33" i="34"/>
  <c r="U33" i="34"/>
  <c r="AD33" i="34"/>
  <c r="AM33" i="34"/>
  <c r="AV33" i="34"/>
  <c r="X33" i="34"/>
  <c r="AW33" i="34"/>
  <c r="AG33" i="34"/>
  <c r="Q33" i="34"/>
  <c r="AX33" i="34"/>
  <c r="AH33" i="34"/>
  <c r="R33" i="34"/>
  <c r="AE28" i="34"/>
  <c r="AE29" i="34" s="1"/>
  <c r="M28" i="34"/>
  <c r="M29" i="34" s="1"/>
  <c r="AW49" i="34"/>
  <c r="AX49" i="34"/>
  <c r="AY49" i="34"/>
  <c r="AZ49" i="34"/>
  <c r="BA49" i="34"/>
  <c r="BB49" i="34"/>
  <c r="BC49" i="34"/>
  <c r="BD49" i="34"/>
  <c r="H29" i="34"/>
  <c r="K28" i="34"/>
  <c r="K29" i="34" s="1"/>
  <c r="AQ28" i="34"/>
  <c r="AQ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W29" i="33"/>
  <c r="AI32" i="33"/>
  <c r="I33" i="33"/>
  <c r="R40" i="33"/>
  <c r="AI42" i="33"/>
  <c r="AT48" i="33"/>
  <c r="AC32"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X33" i="33"/>
  <c r="AQ45" i="33"/>
  <c r="AK49" i="33"/>
  <c r="AR32" i="33"/>
  <c r="AD49" i="33"/>
  <c r="AB32" i="33"/>
  <c r="Y33" i="33"/>
  <c r="AR34" i="33"/>
  <c r="S39" i="33"/>
  <c r="AR45" i="33"/>
  <c r="AM50" i="33"/>
  <c r="AQ32"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G29" i="33"/>
  <c r="AK32"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Y31" i="33" l="1"/>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AM60" i="34" s="1"/>
  <c r="W41" i="34"/>
  <c r="AV41" i="34"/>
  <c r="AV60" i="34" s="1"/>
  <c r="AF41" i="34"/>
  <c r="AW41" i="34"/>
  <c r="AW60" i="34" s="1"/>
  <c r="AG41" i="34"/>
  <c r="AG60" i="34" s="1"/>
  <c r="Q41" i="34"/>
  <c r="Q60" i="34" s="1"/>
  <c r="AP41" i="34"/>
  <c r="AP60" i="34" s="1"/>
  <c r="Z41" i="34"/>
  <c r="Z60" i="34" s="1"/>
  <c r="AY41" i="34"/>
  <c r="AI41" i="34"/>
  <c r="AI60" i="34" s="1"/>
  <c r="S41" i="34"/>
  <c r="S60" i="34" s="1"/>
  <c r="AR41" i="34"/>
  <c r="AR60" i="34" s="1"/>
  <c r="AB41" i="34"/>
  <c r="AB60" i="34" s="1"/>
  <c r="AC41" i="34"/>
  <c r="AC60" i="34" s="1"/>
  <c r="AL41" i="34"/>
  <c r="AL60" i="34" s="1"/>
  <c r="AU41" i="34"/>
  <c r="BD41" i="34"/>
  <c r="X41" i="34"/>
  <c r="X60" i="34" s="1"/>
  <c r="Y41" i="34"/>
  <c r="AH41" i="34"/>
  <c r="AQ41" i="34"/>
  <c r="AZ41" i="34"/>
  <c r="T41" i="34"/>
  <c r="AS41" i="34"/>
  <c r="BB41" i="34"/>
  <c r="V41" i="34"/>
  <c r="V60" i="34" s="1"/>
  <c r="AE41" i="34"/>
  <c r="AE60" i="34" s="1"/>
  <c r="AN41" i="34"/>
  <c r="AO41" i="34"/>
  <c r="AO60" i="34" s="1"/>
  <c r="AX41" i="34"/>
  <c r="AX60" i="34" s="1"/>
  <c r="R41" i="34"/>
  <c r="R60" i="34" s="1"/>
  <c r="AA41" i="34"/>
  <c r="AA60" i="34" s="1"/>
  <c r="AJ41" i="34"/>
  <c r="AJ60" i="34" s="1"/>
  <c r="AS57" i="34"/>
  <c r="BB57" i="34"/>
  <c r="BB60" i="34" s="1"/>
  <c r="AL57" i="34"/>
  <c r="AU57" i="34"/>
  <c r="BD57" i="34"/>
  <c r="BD60" i="34" s="1"/>
  <c r="AN57" i="34"/>
  <c r="AN60" i="34" s="1"/>
  <c r="BA57" i="34"/>
  <c r="AT57" i="34"/>
  <c r="AM57" i="34"/>
  <c r="AW57" i="34"/>
  <c r="AG57" i="34"/>
  <c r="AP57" i="34"/>
  <c r="AY57" i="34"/>
  <c r="AI57" i="34"/>
  <c r="AR57" i="34"/>
  <c r="AK57" i="34"/>
  <c r="AV57" i="34"/>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BA60" i="34"/>
  <c r="G60" i="34"/>
  <c r="K60" i="34"/>
  <c r="O60" i="34"/>
  <c r="E63" i="34"/>
  <c r="E64" i="34" s="1"/>
  <c r="F61" i="34"/>
  <c r="AT60" i="34"/>
  <c r="J60" i="34"/>
  <c r="Y60" i="34"/>
  <c r="T60" i="34"/>
  <c r="AQ60" i="34"/>
  <c r="AF60" i="34"/>
  <c r="AY60" i="34"/>
  <c r="L60" i="34"/>
  <c r="I60" i="34"/>
  <c r="M60" i="34"/>
  <c r="P60" i="34"/>
  <c r="N60" i="34"/>
  <c r="AK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V60" i="33" s="1"/>
  <c r="N36" i="33"/>
  <c r="N60" i="33" s="1"/>
  <c r="AJ36" i="33"/>
  <c r="AQ36" i="33"/>
  <c r="AZ36" i="33"/>
  <c r="T36" i="33"/>
  <c r="AR36" i="33"/>
  <c r="AR60" i="33" s="1"/>
  <c r="AY36" i="33"/>
  <c r="AA36" i="33"/>
  <c r="AB36" i="33"/>
  <c r="AI36" i="33"/>
  <c r="L36" i="33"/>
  <c r="L60" i="33" s="1"/>
  <c r="S36" i="33"/>
  <c r="S60" i="33" s="1"/>
  <c r="AA29" i="33"/>
  <c r="D41" i="20"/>
  <c r="H12" i="20"/>
  <c r="AZ60" i="34" l="1"/>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T62" i="34"/>
  <c r="U61" i="34" s="1"/>
  <c r="V62" i="33"/>
  <c r="W61" i="33" s="1"/>
  <c r="D56" i="20"/>
  <c r="W12" i="20"/>
  <c r="S77" i="34" l="1"/>
  <c r="S80" i="34" s="1"/>
  <c r="S81" i="34"/>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J62" i="34"/>
  <c r="AK61" i="34" s="1"/>
  <c r="AL62" i="33"/>
  <c r="AM61" i="33" s="1"/>
  <c r="D72" i="20"/>
  <c r="AM12" i="20"/>
  <c r="AI77" i="34" l="1"/>
  <c r="AI80" i="34" s="1"/>
  <c r="AI81" i="34"/>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Williams, Rhys (Future Networks)</author>
  </authors>
  <commentList>
    <comment ref="J7" authorId="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<sst xmlns="http://schemas.openxmlformats.org/spreadsheetml/2006/main" count="752" uniqueCount="392">
  <si>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</si>
  <si>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</si>
  <si>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</si>
  <si>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</si>
  <si>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</si>
  <si>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</si>
  <si>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</si>
  <si>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</si>
  <si>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</si>
  <si>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</si>
  <si>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</si>
  <si>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</si>
  <si>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</si>
  <si>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</si>
  <si>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</si>
  <si>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</si>
  <si>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</si>
  <si>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</si>
  <si>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</si>
  <si>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</si>
  <si>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</si>
  <si>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</si>
  <si>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</si>
  <si>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</si>
  <si>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</si>
  <si>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</si>
  <si>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</si>
  <si>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</si>
  <si>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</si>
  <si>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</si>
  <si>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</si>
  <si>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</si>
  <si>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</si>
  <si>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</si>
  <si>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</si>
  <si>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</si>
  <si>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</si>
  <si>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</si>
  <si>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</si>
  <si>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</si>
  <si>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</si>
  <si>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</si>
  <si>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</si>
  <si>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</si>
  <si>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</si>
  <si>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</si>
  <si>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</si>
  <si>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</si>
  <si>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</si>
  <si>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</si>
  <si>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</si>
  <si>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</si>
  <si>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</si>
  <si>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</si>
  <si>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</si>
  <si>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</si>
  <si>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</si>
  <si>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</si>
  <si>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</si>
  <si>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</si>
  <si>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</si>
  <si>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</si>
  <si>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</si>
  <si>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</si>
  <si>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</si>
  <si>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</si>
  <si>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</si>
  <si>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</si>
  <si>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</si>
  <si>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</si>
  <si>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</si>
  <si>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</si>
  <si>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</si>
  <si>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</si>
  <si>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</si>
  <si>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</si>
  <si>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</si>
  <si>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</si>
  <si>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</si>
  <si>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</si>
  <si>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</si>
  <si>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</si>
  <si>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</si>
  <si>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</si>
  <si>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</si>
  <si>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</si>
  <si>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</si>
  <si>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</si>
  <si>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</si>
  <si>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</si>
  <si>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</si>
  <si>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</si>
  <si>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</si>
  <si>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</si>
  <si>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</si>
  <si>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</si>
  <si>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</si>
  <si>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</si>
  <si>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</si>
  <si>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</si>
  <si>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</si>
  <si>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</si>
  <si>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</si>
  <si>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</si>
  <si>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</si>
  <si>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</si>
  <si>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</si>
  <si>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</si>
  <si>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</si>
  <si>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</si>
  <si>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</si>
  <si>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</si>
  <si>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</si>
  <si>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</si>
  <si>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</si>
  <si>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</si>
  <si>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</si>
  <si>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</si>
  <si>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</si>
  <si>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</si>
  <si>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</si>
  <si>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</si>
  <si>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</si>
  <si>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</si>
  <si>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</si>
  <si>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</si>
  <si>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</si>
  <si>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</si>
  <si>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</si>
  <si>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</si>
  <si>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</si>
  <si>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</si>
  <si>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</si>
  <si>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</si>
  <si>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</si>
  <si>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</si>
  <si>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</si>
  <si>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</si>
  <si>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</si>
  <si>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</si>
  <si>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</si>
  <si>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</si>
  <si>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</si>
  <si>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</si>
  <si>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</si>
  <si>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</si>
  <si>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</si>
  <si>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</si>
  <si>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</si>
  <si>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</si>
  <si>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</si>
  <si>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</si>
  <si>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</si>
  <si>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</si>
  <si>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</si>
  <si>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</si>
  <si>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</si>
  <si>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</si>
  <si>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</si>
  <si>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</si>
  <si>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</si>
  <si>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</si>
  <si>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</si>
  <si>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</si>
  <si>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</si>
  <si>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</si>
  <si>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</si>
  <si>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</si>
  <si>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</si>
  <si>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</si>
  <si>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</si>
  <si>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</si>
  <si>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</si>
  <si>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</si>
  <si>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</si>
  <si>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</si>
  <si>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</si>
  <si>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</si>
  <si>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</si>
  <si>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</si>
  <si>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</si>
  <si>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</si>
  <si>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</si>
  <si>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</si>
  <si>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</si>
  <si>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</si>
  <si>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</si>
  <si>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</si>
  <si>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</si>
  <si>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</si>
  <si>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</si>
  <si>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</si>
  <si>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</si>
  <si>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</si>
  <si>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</si>
  <si>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</si>
  <si>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</si>
  <si>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</si>
  <si>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</si>
  <si>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</si>
  <si>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</si>
  <si>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</si>
  <si>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</si>
  <si>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</si>
  <si>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</si>
  <si>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</si>
  <si>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</si>
  <si>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</si>
  <si>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</si>
  <si>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</si>
  <si>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</si>
  <si>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</si>
  <si>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</si>
  <si>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</si>
  <si>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</si>
  <si>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</si>
  <si>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</si>
  <si>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</si>
  <si>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</si>
  <si>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</si>
  <si>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</si>
  <si>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</si>
  <si>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</si>
  <si>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</si>
  <si>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</si>
  <si>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</si>
  <si>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</si>
  <si>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</si>
  <si>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</si>
  <si>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</si>
  <si>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</si>
  <si>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</si>
  <si>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</si>
  <si>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</si>
  <si>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</si>
  <si>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</si>
  <si>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</si>
  <si>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</si>
  <si>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</si>
  <si>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</si>
  <si>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</si>
  <si>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</si>
  <si>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</si>
  <si>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</si>
  <si>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</si>
  <si>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</si>
  <si>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</si>
  <si>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</si>
  <si>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</si>
  <si>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</si>
  <si>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</si>
  <si>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</si>
  <si>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</si>
  <si>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</si>
  <si>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</si>
  <si>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</si>
  <si>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</si>
  <si>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</si>
  <si>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</si>
  <si>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</si>
  <si>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</si>
  <si>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</si>
  <si>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</si>
  <si>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</si>
  <si>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</si>
  <si>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</si>
  <si>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</si>
  <si>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</si>
  <si>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</si>
  <si>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</si>
  <si>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</si>
  <si>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</si>
  <si>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</si>
  <si>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</si>
  <si>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</si>
  <si>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</si>
  <si>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</si>
  <si>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</si>
  <si>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</si>
  <si>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</si>
  <si>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</si>
  <si>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</si>
  <si>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</si>
  <si>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</si>
  <si>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</si>
  <si>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</si>
  <si>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</si>
  <si>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</si>
  <si>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</si>
  <si>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</si>
  <si>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</si>
  <si>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</si>
  <si>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</si>
  <si>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</si>
  <si>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</si>
  <si>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</si>
  <si>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</si>
  <si>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</si>
  <si>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</si>
  <si>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</si>
  <si>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</si>
  <si>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</si>
  <si>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</si>
  <si>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</si>
  <si>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</si>
  <si>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</si>
  <si>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</si>
  <si>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</si>
  <si>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</si>
  <si>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</si>
  <si>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</si>
  <si>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</si>
  <si>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</si>
  <si>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</si>
  <si>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</si>
  <si>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</si>
  <si>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</si>
  <si>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</si>
  <si>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</si>
  <si>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</si>
  <si>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</si>
  <si>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</si>
  <si>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</si>
  <si>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</si>
  <si>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</si>
  <si>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</si>
  <si>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</si>
  <si>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</si>
  <si>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</si>
  <si>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</si>
  <si>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</si>
  <si>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</si>
  <si>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</si>
  <si>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</si>
  <si>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</si>
  <si>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</si>
  <si>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</si>
  <si>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</si>
  <si>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</si>
  <si>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</si>
  <si>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</si>
  <si>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</si>
  <si>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</si>
  <si>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</si>
  <si>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</si>
  <si>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Baseline</t>
  </si>
  <si>
    <t xml:space="preserve">Difference in cable cost </t>
  </si>
  <si>
    <t>Life time of cable (years)</t>
  </si>
  <si>
    <t>50+ years</t>
  </si>
  <si>
    <t>Total km of 11kV cable installed per annum in ED1 (CV7:Replacement)</t>
  </si>
  <si>
    <t>Total km of 11kV cable installed per annum in ED1 (CV1:Primary Reinforcement)</t>
  </si>
  <si>
    <t>Total km of 11kV cable installed per annum in ED1 (CV7:Replacement) due to losses (1/6 of cable installations)</t>
  </si>
  <si>
    <t>Total km of 11kV cable installed per annum in ED1 (CV1:Primary Reinforcement) due to losses (1/6 of cable installations)</t>
  </si>
  <si>
    <t>Total km of 11kV cable installed per annum in ED1 (V3 Connections &amp; V4 Other Cost Movements due to losses (1/6 of cable installations)</t>
  </si>
  <si>
    <t>Total km of 11kV cable installed per annum in ED1 (V3 Connections &amp; V4 Other Cost Movements)</t>
  </si>
  <si>
    <t>11 kV upsizing SSEH</t>
  </si>
  <si>
    <t>Assumption</t>
  </si>
  <si>
    <t>Reviewed</t>
  </si>
  <si>
    <t>Location</t>
  </si>
  <si>
    <t>Issues</t>
  </si>
  <si>
    <t>Changes</t>
  </si>
  <si>
    <t>Validity</t>
  </si>
  <si>
    <t>Notes</t>
  </si>
  <si>
    <t>Yes</t>
  </si>
  <si>
    <t>Z:\E - NIA Programme\01. Archive\Reports IFI LCNF &amp; NIA\Regulatory Reports\2017_18\Losses Strategy\Evidence\Procurement\Cable sales data\Summary.xlsx</t>
  </si>
  <si>
    <t>New price</t>
  </si>
  <si>
    <t>Price changed</t>
  </si>
  <si>
    <t>Total km of 11kV cable installed per annum in ED1 = 363km</t>
  </si>
  <si>
    <t>Awaiting data from Reg reporting</t>
  </si>
  <si>
    <t>1/6 of cable installed will be due to losses</t>
  </si>
  <si>
    <t>Needs verifying by Ammad and John Smart once Reg reporting data has been received</t>
  </si>
  <si>
    <t>Replacement of cables to reduce losses</t>
  </si>
  <si>
    <t>Replaced assets are those planned for repalcement during RIIO-ED1 and so are most likely HI5</t>
  </si>
  <si>
    <t>Figure updated with assistance from Bob Hopkins and doc number TG-NET-CAB-010</t>
  </si>
  <si>
    <t>MWh figure changed</t>
  </si>
  <si>
    <t>MWh figure updated</t>
  </si>
  <si>
    <t>2016/17 used multiplier of 1.48 instead of actual figures.  This is incorrect. New figures taken from procurement</t>
  </si>
  <si>
    <t>Z:\E - NIA Programme\01. Archive\Reports IFI LCNF &amp; NIA\Regulatory Reports\2017_18\Losses Strategy\Evidence\Cost Benefit Analysis work\Cable upsizing\Calculations\Cable calculations V3.xlsx</t>
  </si>
  <si>
    <t>Upsizing from 95sqmm to 240 sqmm reduces losses by 4.601Mwhr per km</t>
  </si>
  <si>
    <t>95sqmm cable cost = £15,873</t>
  </si>
  <si>
    <t>240sqmm cable cost = £18,007</t>
  </si>
  <si>
    <t>MWh losses saving by upgrading cable from 95 sqmm to 240 sqmm (Mwh/km)</t>
  </si>
  <si>
    <t xml:space="preserve">95 sqmm cable cost </t>
  </si>
  <si>
    <t xml:space="preserve">240 sqmm cable cost </t>
  </si>
  <si>
    <t>CV7: Replacement total cost increase due to 24 sqmm upgrade</t>
  </si>
  <si>
    <t>CV1: Primary Reinforcement total cost increase due to 240 sqmm upgrade</t>
  </si>
  <si>
    <t>V3 &amp; V4: Connections &amp; Other Cost Movements total cost increase due to 240 sqmm upgrade</t>
  </si>
  <si>
    <t>CV7: Replacement total losses reduction due to 240 sqmm upgrade (MWh)</t>
  </si>
  <si>
    <t>CV1: Primary Reinforcement total losses reduction due to 240 sqmm upgrade (MWh)</t>
  </si>
  <si>
    <t>V3 &amp; V4: Connections &amp; Other Cost Movements total losses reduction due to 240 sqmm upgrade (MWh)</t>
  </si>
  <si>
    <t>Replace as normal i.e. 95 sqmm cable</t>
  </si>
  <si>
    <t>Replace with larger 240 sqmm 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</si>
</sst>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0;[Red]\-&quot;£&quot;#,##0.0000"/>
    <numFmt numFmtId="177" formatCode="#,##0.0000;[Red]\(#,##0.0000\);\-"/>
  </numFmts>
  <fonts count="40"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195">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14" fontId="0" fillId="0" borderId="0" xfId="0" applyNumberFormat="1"/>
    <xf numFmtId="0" fontId="0" fillId="0" borderId="0" xfId="0" applyAlignment="1">
      <alignment wrapText="1"/>
    </xf>
    <xf numFmtId="0" fontId="0" fillId="0" borderId="0" xfId="0" applyNumberFormat="1"/>
    <xf numFmtId="0" fontId="1" fillId="0" borderId="0" xfId="9"/>
    <xf numFmtId="3" fontId="0" fillId="0" borderId="0" xfId="0" applyNumberFormat="1"/>
    <xf numFmtId="1" fontId="0" fillId="0" borderId="0" xfId="0" applyNumberFormat="1"/>
    <xf numFmtId="3" fontId="0" fillId="0" borderId="0" xfId="0" applyNumberFormat="1" applyFill="1"/>
    <xf numFmtId="0" fontId="39" fillId="0" borderId="0" xfId="0" applyFont="1"/>
    <xf numFmtId="0" fontId="0" fillId="10" borderId="0" xfId="0" applyFill="1"/>
    <xf numFmtId="0" fontId="0" fillId="11" borderId="0" xfId="0" applyFill="1"/>
    <xf numFmtId="175" fontId="5" fillId="0" borderId="3" xfId="0" applyNumberFormat="1" applyFont="1" applyBorder="1" applyAlignment="1">
      <alignment horizontal="center" vertical="top"/>
    </xf>
    <xf numFmtId="0" fontId="5" fillId="0" borderId="3" xfId="0" applyFont="1" applyFill="1" applyBorder="1" applyAlignment="1">
      <alignment vertical="top"/>
    </xf>
    <xf numFmtId="0" fontId="5" fillId="0" borderId="3" xfId="0" applyFont="1" applyFill="1" applyBorder="1" applyAlignment="1">
      <alignment vertical="top" wrapText="1"/>
    </xf>
    <xf numFmtId="8" fontId="5" fillId="0" borderId="3" xfId="0" applyNumberFormat="1" applyFont="1" applyFill="1" applyBorder="1" applyAlignment="1">
      <alignment horizontal="center" vertical="top"/>
    </xf>
    <xf numFmtId="2" fontId="0" fillId="0" borderId="0" xfId="0" applyNumberFormat="1"/>
    <xf numFmtId="0" fontId="5" fillId="0" borderId="0" xfId="0" applyFont="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5" fillId="0" borderId="7" xfId="0" applyFont="1" applyBorder="1" applyAlignment="1">
      <alignment horizontal="left"/>
    </xf>
    <xf numFmtId="0" fontId="5" fillId="0" borderId="9" xfId="0" applyFont="1" applyBorder="1" applyAlignment="1">
      <alignment horizontal="left"/>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3" xfId="0" applyFont="1" applyBorder="1" applyAlignment="1">
      <alignment horizontal="center" vertical="top" wrapText="1"/>
    </xf>
    <xf numFmtId="0" fontId="6"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177" fontId="5" fillId="5" borderId="0" xfId="0" applyNumberFormat="1" applyFont="1" applyFill="1" applyBorder="1" applyAlignment="1" applyProtection="1">
      <alignment vertical="center"/>
      <protection locked="0"/>
    </xf>
  </cellXfs>
  <cellStyles count="10">
    <cellStyle name="=C:\WINNT\SYSTEM32\COMMAND.COM 6" xfId="4"/>
    <cellStyle name="Comma" xfId="7" builtinId="3"/>
    <cellStyle name="Comma 4" xfId="5"/>
    <cellStyle name="Currency" xfId="8" builtinId="4"/>
    <cellStyle name="Hyperlink" xfId="6" builtinId="8"/>
    <cellStyle name="Normal" xfId="0" builtinId="0"/>
    <cellStyle name="Normal 2" xfId="9"/>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53" t="s">
        <v>222</v>
      </c>
      <c r="C26" s="153"/>
      <c r="D26" s="153"/>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25" activePane="bottomLeft" state="frozen"/>
      <selection activeCell="A7" sqref="A7"/>
      <selection pane="bottomLeft" activeCell="D11" sqref="D11:F11"/>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67" t="s">
        <v>371</v>
      </c>
      <c r="C2" s="168"/>
      <c r="D2" s="168"/>
      <c r="E2" s="168"/>
      <c r="F2" s="169"/>
      <c r="Z2" s="26" t="s">
        <v>79</v>
      </c>
    </row>
    <row r="3" spans="2:26" ht="24.75" customHeight="1" x14ac:dyDescent="0.3">
      <c r="B3" s="170"/>
      <c r="C3" s="171"/>
      <c r="D3" s="171"/>
      <c r="E3" s="171"/>
      <c r="F3" s="172"/>
    </row>
    <row r="4" spans="2:26" ht="18" customHeight="1" x14ac:dyDescent="0.3">
      <c r="B4" s="25" t="s">
        <v>78</v>
      </c>
      <c r="C4" s="27"/>
      <c r="D4" s="27"/>
      <c r="E4" s="27"/>
      <c r="F4" s="27"/>
    </row>
    <row r="5" spans="2:26" ht="24.75" customHeight="1" x14ac:dyDescent="0.3">
      <c r="B5" s="161" t="s">
        <v>372</v>
      </c>
      <c r="C5" s="162"/>
      <c r="D5" s="162"/>
      <c r="E5" s="162"/>
      <c r="F5" s="163"/>
    </row>
    <row r="6" spans="2:26" ht="13.5" customHeight="1" x14ac:dyDescent="0.3">
      <c r="B6" s="27"/>
      <c r="C6" s="27"/>
      <c r="D6" s="27"/>
      <c r="E6" s="27"/>
      <c r="F6" s="27"/>
    </row>
    <row r="7" spans="2:26" x14ac:dyDescent="0.3">
      <c r="B7" s="25" t="s">
        <v>48</v>
      </c>
    </row>
    <row r="8" spans="2:26" x14ac:dyDescent="0.3">
      <c r="B8" s="178" t="s">
        <v>336</v>
      </c>
      <c r="C8" s="179"/>
      <c r="D8" s="173" t="s">
        <v>30</v>
      </c>
      <c r="E8" s="173"/>
      <c r="F8" s="173"/>
    </row>
    <row r="9" spans="2:26" ht="22.5" customHeight="1" x14ac:dyDescent="0.3">
      <c r="B9" s="164" t="s">
        <v>345</v>
      </c>
      <c r="C9" s="165"/>
      <c r="D9" s="174" t="s">
        <v>390</v>
      </c>
      <c r="E9" s="174"/>
      <c r="F9" s="174"/>
    </row>
    <row r="10" spans="2:26" ht="35.25" customHeight="1" x14ac:dyDescent="0.3">
      <c r="B10" s="164" t="s">
        <v>224</v>
      </c>
      <c r="C10" s="165"/>
      <c r="D10" s="175" t="s">
        <v>391</v>
      </c>
      <c r="E10" s="176"/>
      <c r="F10" s="177"/>
    </row>
    <row r="11" spans="2:26" ht="39" customHeight="1" x14ac:dyDescent="0.3">
      <c r="B11" s="164"/>
      <c r="C11" s="165"/>
      <c r="D11" s="174"/>
      <c r="E11" s="174"/>
      <c r="F11" s="174"/>
    </row>
    <row r="12" spans="2:26" ht="22.5" customHeight="1" x14ac:dyDescent="0.3">
      <c r="B12" s="164"/>
      <c r="C12" s="165"/>
      <c r="D12" s="174"/>
      <c r="E12" s="174"/>
      <c r="F12" s="174"/>
    </row>
    <row r="13" spans="2:26" ht="42" customHeight="1" x14ac:dyDescent="0.3">
      <c r="B13" s="164"/>
      <c r="C13" s="165"/>
      <c r="D13" s="174"/>
      <c r="E13" s="174"/>
      <c r="F13" s="174"/>
    </row>
    <row r="14" spans="2:26" ht="22.5" customHeight="1" x14ac:dyDescent="0.3">
      <c r="B14" s="164"/>
      <c r="C14" s="165"/>
      <c r="D14" s="174"/>
      <c r="E14" s="174"/>
      <c r="F14" s="174"/>
    </row>
    <row r="15" spans="2:26" ht="45.75" customHeight="1" x14ac:dyDescent="0.3">
      <c r="B15" s="164"/>
      <c r="C15" s="165"/>
      <c r="D15" s="174"/>
      <c r="E15" s="174"/>
      <c r="F15" s="174"/>
    </row>
    <row r="16" spans="2:26" ht="28.5" customHeight="1" x14ac:dyDescent="0.3">
      <c r="B16" s="164"/>
      <c r="C16" s="165"/>
      <c r="D16" s="174"/>
      <c r="E16" s="174"/>
      <c r="F16" s="174"/>
    </row>
    <row r="17" spans="2:11" ht="22.5" customHeight="1" x14ac:dyDescent="0.3">
      <c r="B17" s="159"/>
      <c r="C17" s="160"/>
      <c r="D17" s="166"/>
      <c r="E17" s="166"/>
      <c r="F17" s="166"/>
    </row>
    <row r="18" spans="2:11" ht="22.5" customHeight="1" x14ac:dyDescent="0.3">
      <c r="B18" s="159"/>
      <c r="C18" s="160"/>
      <c r="D18" s="166"/>
      <c r="E18" s="166"/>
      <c r="F18" s="166"/>
    </row>
    <row r="19" spans="2:11" ht="22.5" customHeight="1" x14ac:dyDescent="0.3">
      <c r="B19" s="159"/>
      <c r="C19" s="160"/>
      <c r="D19" s="166"/>
      <c r="E19" s="166"/>
      <c r="F19" s="166"/>
    </row>
    <row r="20" spans="2:11" ht="22.5" customHeight="1" x14ac:dyDescent="0.3">
      <c r="B20" s="159"/>
      <c r="C20" s="160"/>
      <c r="D20" s="166"/>
      <c r="E20" s="166"/>
      <c r="F20" s="166"/>
    </row>
    <row r="21" spans="2:11" ht="22.5" customHeight="1" x14ac:dyDescent="0.3">
      <c r="B21" s="159"/>
      <c r="C21" s="160"/>
      <c r="D21" s="166"/>
      <c r="E21" s="166"/>
      <c r="F21" s="166"/>
    </row>
    <row r="22" spans="2:11" ht="22.5" customHeight="1" x14ac:dyDescent="0.3">
      <c r="B22" s="159"/>
      <c r="C22" s="160"/>
      <c r="D22" s="166"/>
      <c r="E22" s="166"/>
      <c r="F22" s="166"/>
    </row>
    <row r="23" spans="2:11" ht="22.5" customHeight="1" x14ac:dyDescent="0.3">
      <c r="B23" s="159"/>
      <c r="C23" s="160"/>
      <c r="D23" s="166"/>
      <c r="E23" s="166"/>
      <c r="F23" s="166"/>
    </row>
    <row r="24" spans="2:11" ht="12.75" customHeight="1" x14ac:dyDescent="0.3">
      <c r="B24" s="28"/>
      <c r="C24" s="28"/>
      <c r="D24" s="29"/>
      <c r="E24" s="29"/>
      <c r="F24" s="29"/>
    </row>
    <row r="25" spans="2:11" x14ac:dyDescent="0.3">
      <c r="B25" s="25" t="s">
        <v>49</v>
      </c>
    </row>
    <row r="26" spans="2:11" ht="38.25" customHeight="1" x14ac:dyDescent="0.3">
      <c r="B26" s="155" t="s">
        <v>47</v>
      </c>
      <c r="C26" s="157" t="s">
        <v>27</v>
      </c>
      <c r="D26" s="157" t="s">
        <v>28</v>
      </c>
      <c r="E26" s="157" t="s">
        <v>30</v>
      </c>
      <c r="F26" s="155" t="s">
        <v>339</v>
      </c>
      <c r="G26" s="154" t="s">
        <v>99</v>
      </c>
      <c r="H26" s="154"/>
      <c r="I26" s="154"/>
      <c r="J26" s="154"/>
      <c r="K26" s="154"/>
    </row>
    <row r="27" spans="2:11" ht="36" customHeight="1" x14ac:dyDescent="0.3">
      <c r="B27" s="156"/>
      <c r="C27" s="158"/>
      <c r="D27" s="158"/>
      <c r="E27" s="158"/>
      <c r="F27" s="156"/>
      <c r="G27" s="64" t="s">
        <v>100</v>
      </c>
      <c r="H27" s="64" t="s">
        <v>101</v>
      </c>
      <c r="I27" s="64" t="s">
        <v>102</v>
      </c>
      <c r="J27" s="64" t="s">
        <v>103</v>
      </c>
      <c r="K27" s="64" t="s">
        <v>104</v>
      </c>
    </row>
    <row r="28" spans="2:11" ht="27.75" customHeight="1" x14ac:dyDescent="0.3">
      <c r="B28" s="30">
        <v>1</v>
      </c>
      <c r="C28" s="31" t="str">
        <f>B9</f>
        <v>Baseline</v>
      </c>
      <c r="D28" s="30" t="s">
        <v>29</v>
      </c>
      <c r="E28" s="31"/>
      <c r="F28" s="30"/>
      <c r="G28" s="148">
        <f>Baseline!$C$4</f>
        <v>-1.959154792104156E-3</v>
      </c>
      <c r="H28" s="148">
        <f>Baseline!$C$5</f>
        <v>-2.2931328081550796E-3</v>
      </c>
      <c r="I28" s="148">
        <f>Baseline!$C$6</f>
        <v>-2.5144570320422307E-3</v>
      </c>
      <c r="J28" s="148">
        <f>Baseline!$C$7</f>
        <v>-2.7382068162956929E-3</v>
      </c>
      <c r="K28" s="65"/>
    </row>
    <row r="29" spans="2:11" ht="27.75" customHeight="1" x14ac:dyDescent="0.3">
      <c r="B29" s="30">
        <v>2</v>
      </c>
      <c r="C29" s="30" t="str">
        <f>B10</f>
        <v>Option 1</v>
      </c>
      <c r="D29" s="30" t="s">
        <v>79</v>
      </c>
      <c r="E29" s="31"/>
      <c r="F29" s="30"/>
      <c r="G29" s="148">
        <f>'Option 1'!$C$4</f>
        <v>-1.0638332858344125E-3</v>
      </c>
      <c r="H29" s="148">
        <f>'Option 1'!$C$5</f>
        <v>-1.0629046480079962E-3</v>
      </c>
      <c r="I29" s="148">
        <f>'Option 1'!$C$6</f>
        <v>-1.0148710670515556E-3</v>
      </c>
      <c r="J29" s="148">
        <f>'Option 1'!$C$7</f>
        <v>-8.7301983744113906E-4</v>
      </c>
      <c r="K29" s="30"/>
    </row>
    <row r="30" spans="2:11" ht="27.75" customHeight="1" x14ac:dyDescent="0.3">
      <c r="B30" s="149">
        <v>3</v>
      </c>
      <c r="C30" s="149"/>
      <c r="D30" s="149"/>
      <c r="E30" s="150"/>
      <c r="F30" s="149"/>
      <c r="G30" s="151"/>
      <c r="H30" s="151"/>
      <c r="I30" s="151"/>
      <c r="J30" s="151"/>
      <c r="K30" s="149"/>
    </row>
    <row r="31" spans="2:11" ht="27.75" customHeight="1" x14ac:dyDescent="0.3">
      <c r="B31" s="149">
        <v>4</v>
      </c>
      <c r="C31" s="149"/>
      <c r="D31" s="149"/>
      <c r="E31" s="150"/>
      <c r="F31" s="149"/>
      <c r="G31" s="151"/>
      <c r="H31" s="151"/>
      <c r="I31" s="151"/>
      <c r="J31" s="151"/>
      <c r="K31" s="149"/>
    </row>
    <row r="32" spans="2:11" ht="27.75" customHeight="1" x14ac:dyDescent="0.3">
      <c r="B32" s="149">
        <v>5</v>
      </c>
      <c r="C32" s="149"/>
      <c r="D32" s="149"/>
      <c r="E32" s="150"/>
      <c r="F32" s="149"/>
      <c r="G32" s="151"/>
      <c r="H32" s="151"/>
      <c r="I32" s="151"/>
      <c r="J32" s="151"/>
      <c r="K32" s="149"/>
    </row>
    <row r="33" spans="2:11" ht="27.75" customHeight="1" x14ac:dyDescent="0.3">
      <c r="B33" s="149">
        <v>6</v>
      </c>
      <c r="C33" s="149"/>
      <c r="D33" s="149"/>
      <c r="E33" s="150"/>
      <c r="F33" s="149"/>
      <c r="G33" s="151"/>
      <c r="H33" s="151"/>
      <c r="I33" s="151"/>
      <c r="J33" s="151"/>
      <c r="K33" s="149"/>
    </row>
    <row r="34" spans="2:11" ht="27.75" customHeight="1" x14ac:dyDescent="0.3">
      <c r="B34" s="149">
        <v>7</v>
      </c>
      <c r="C34" s="149"/>
      <c r="D34" s="149"/>
      <c r="E34" s="150"/>
      <c r="F34" s="149"/>
      <c r="G34" s="151"/>
      <c r="H34" s="151"/>
      <c r="I34" s="151"/>
      <c r="J34" s="151"/>
      <c r="K34" s="149"/>
    </row>
    <row r="35" spans="2:11" ht="27.75" customHeight="1" x14ac:dyDescent="0.3">
      <c r="B35" s="149">
        <v>8</v>
      </c>
      <c r="C35" s="149"/>
      <c r="D35" s="149"/>
      <c r="E35" s="150"/>
      <c r="F35" s="149"/>
      <c r="G35" s="151"/>
      <c r="H35" s="151"/>
      <c r="I35" s="151"/>
      <c r="J35" s="151"/>
      <c r="K35" s="149"/>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80" t="s">
        <v>73</v>
      </c>
      <c r="C13" s="181"/>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2"/>
      <c r="C14" s="183"/>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4"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4"/>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4"/>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84"/>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4"/>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4"/>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4"/>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4"/>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4"/>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4"/>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39"/>
      <c r="I6" s="139"/>
      <c r="J6" s="139"/>
      <c r="K6" s="139"/>
      <c r="L6" s="139"/>
    </row>
    <row r="7" spans="1:12" x14ac:dyDescent="0.25">
      <c r="F7" s="138"/>
      <c r="G7" s="138"/>
      <c r="I7" s="137"/>
      <c r="J7" s="137"/>
      <c r="K7" s="137"/>
      <c r="L7" s="137"/>
    </row>
    <row r="8" spans="1:12" x14ac:dyDescent="0.25">
      <c r="F8" s="138"/>
      <c r="G8" s="138"/>
      <c r="I8" s="137"/>
      <c r="J8" s="137"/>
      <c r="K8" s="137"/>
      <c r="L8" s="137"/>
    </row>
    <row r="9" spans="1:12" x14ac:dyDescent="0.25">
      <c r="F9" s="138"/>
      <c r="G9" s="138"/>
      <c r="I9" s="137"/>
      <c r="J9" s="137"/>
      <c r="K9" s="137"/>
      <c r="L9" s="137"/>
    </row>
    <row r="10" spans="1:12" x14ac:dyDescent="0.25">
      <c r="F10" s="138"/>
      <c r="G10" s="138"/>
      <c r="I10" s="137"/>
      <c r="J10" s="137"/>
      <c r="K10" s="137"/>
      <c r="L10" s="137"/>
    </row>
    <row r="11" spans="1:12" x14ac:dyDescent="0.25">
      <c r="F11" s="138"/>
      <c r="G11" s="138"/>
      <c r="I11" s="137"/>
      <c r="J11" s="137"/>
      <c r="K11" s="137"/>
      <c r="L11" s="137"/>
    </row>
    <row r="12" spans="1:12" x14ac:dyDescent="0.25">
      <c r="F12" s="138"/>
      <c r="G12" s="138"/>
      <c r="I12" s="137"/>
      <c r="J12" s="137"/>
      <c r="K12" s="137"/>
      <c r="L12" s="137"/>
    </row>
    <row r="13" spans="1:12" x14ac:dyDescent="0.25">
      <c r="F13" s="138"/>
      <c r="G13" s="138"/>
      <c r="I13" s="137"/>
      <c r="J13" s="137"/>
      <c r="K13" s="137"/>
      <c r="L13" s="137"/>
    </row>
    <row r="14" spans="1:12" x14ac:dyDescent="0.25">
      <c r="F14" s="138"/>
      <c r="G14" s="138"/>
      <c r="I14" s="137"/>
      <c r="J14" s="137"/>
      <c r="K14" s="137"/>
      <c r="L14" s="137"/>
    </row>
    <row r="15" spans="1:12" x14ac:dyDescent="0.25">
      <c r="F15" s="138"/>
      <c r="G15" s="138"/>
      <c r="I15" s="137"/>
      <c r="J15" s="137"/>
      <c r="K15" s="137"/>
      <c r="L15" s="137"/>
    </row>
    <row r="16" spans="1:12" x14ac:dyDescent="0.25">
      <c r="F16" s="138"/>
      <c r="G16" s="138"/>
      <c r="I16" s="137"/>
      <c r="J16" s="137"/>
      <c r="K16" s="137"/>
      <c r="L16" s="137"/>
    </row>
    <row r="17" spans="6:12" x14ac:dyDescent="0.25">
      <c r="F17" s="138"/>
      <c r="G17" s="138"/>
      <c r="I17" s="137"/>
      <c r="J17" s="137"/>
      <c r="K17" s="137"/>
      <c r="L17" s="137"/>
    </row>
    <row r="18" spans="6:12" x14ac:dyDescent="0.25">
      <c r="F18" s="138"/>
      <c r="G18" s="138"/>
      <c r="I18" s="137"/>
      <c r="J18" s="137"/>
      <c r="K18" s="137"/>
      <c r="L18" s="137"/>
    </row>
    <row r="19" spans="6:12" x14ac:dyDescent="0.25">
      <c r="H19" s="140"/>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77" activePane="bottomRight" state="frozen"/>
      <selection activeCell="B5" sqref="B5:F5"/>
      <selection pane="topRight" activeCell="B5" sqref="B5:F5"/>
      <selection pane="bottomLeft" activeCell="B5" sqref="B5:F5"/>
      <selection pane="bottomRight" activeCell="F90" sqref="F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-1.959154792104156E-3</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-2.2931328081550796E-3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-2.5144570320422307E-3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-2.7382068162956929E-3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158</v>
      </c>
      <c r="C13" s="60"/>
      <c r="D13" s="61" t="s">
        <v>39</v>
      </c>
      <c r="E13" s="194">
        <f>-('Workings template'!B9*'Workings template'!B16)/1000000</f>
        <v>-2.6454999999999998E-3</v>
      </c>
      <c r="F13" s="62">
        <f>-('Workings template'!C9*'Workings template'!C16)/1000000</f>
        <v>0</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6"/>
      <c r="B14" s="61" t="s">
        <v>156</v>
      </c>
      <c r="C14" s="60"/>
      <c r="D14" s="61" t="s">
        <v>39</v>
      </c>
      <c r="E14" s="62">
        <f>-('Workings template'!B9*'Workings template'!B17)/1000000</f>
        <v>0</v>
      </c>
      <c r="F14" s="62">
        <f>-('Workings template'!C9*'Workings template'!C17)/1000000</f>
        <v>0</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6"/>
      <c r="B15" s="61" t="s">
        <v>313</v>
      </c>
      <c r="C15" s="60"/>
      <c r="D15" s="61" t="s">
        <v>39</v>
      </c>
      <c r="E15" s="62">
        <f>-('Workings template'!B9*'Workings template'!B18)/1000000</f>
        <v>0</v>
      </c>
      <c r="F15" s="62">
        <f>-('Workings template'!C9*'Workings template'!C18)/1000000</f>
        <v>0</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6"/>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2" t="s">
        <v>194</v>
      </c>
      <c r="C18" s="127"/>
      <c r="D18" s="123" t="s">
        <v>39</v>
      </c>
      <c r="E18" s="59">
        <f>SUM(E13:E17)</f>
        <v>-2.6454999999999998E-3</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8"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-2.6454999999999998E-3</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-1.8518499999999997E-3</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-7.9365000000000013E-4</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-4.1152222222222213E-5</v>
      </c>
      <c r="G30" s="35">
        <f>$E$28/'Fixed data'!$C$7</f>
        <v>-4.1152222222222213E-5</v>
      </c>
      <c r="H30" s="35">
        <f>$E$28/'Fixed data'!$C$7</f>
        <v>-4.1152222222222213E-5</v>
      </c>
      <c r="I30" s="35">
        <f>$E$28/'Fixed data'!$C$7</f>
        <v>-4.1152222222222213E-5</v>
      </c>
      <c r="J30" s="35">
        <f>$E$28/'Fixed data'!$C$7</f>
        <v>-4.1152222222222213E-5</v>
      </c>
      <c r="K30" s="35">
        <f>$E$28/'Fixed data'!$C$7</f>
        <v>-4.1152222222222213E-5</v>
      </c>
      <c r="L30" s="35">
        <f>$E$28/'Fixed data'!$C$7</f>
        <v>-4.1152222222222213E-5</v>
      </c>
      <c r="M30" s="35">
        <f>$E$28/'Fixed data'!$C$7</f>
        <v>-4.1152222222222213E-5</v>
      </c>
      <c r="N30" s="35">
        <f>$E$28/'Fixed data'!$C$7</f>
        <v>-4.1152222222222213E-5</v>
      </c>
      <c r="O30" s="35">
        <f>$E$28/'Fixed data'!$C$7</f>
        <v>-4.1152222222222213E-5</v>
      </c>
      <c r="P30" s="35">
        <f>$E$28/'Fixed data'!$C$7</f>
        <v>-4.1152222222222213E-5</v>
      </c>
      <c r="Q30" s="35">
        <f>$E$28/'Fixed data'!$C$7</f>
        <v>-4.1152222222222213E-5</v>
      </c>
      <c r="R30" s="35">
        <f>$E$28/'Fixed data'!$C$7</f>
        <v>-4.1152222222222213E-5</v>
      </c>
      <c r="S30" s="35">
        <f>$E$28/'Fixed data'!$C$7</f>
        <v>-4.1152222222222213E-5</v>
      </c>
      <c r="T30" s="35">
        <f>$E$28/'Fixed data'!$C$7</f>
        <v>-4.1152222222222213E-5</v>
      </c>
      <c r="U30" s="35">
        <f>$E$28/'Fixed data'!$C$7</f>
        <v>-4.1152222222222213E-5</v>
      </c>
      <c r="V30" s="35">
        <f>$E$28/'Fixed data'!$C$7</f>
        <v>-4.1152222222222213E-5</v>
      </c>
      <c r="W30" s="35">
        <f>$E$28/'Fixed data'!$C$7</f>
        <v>-4.1152222222222213E-5</v>
      </c>
      <c r="X30" s="35">
        <f>$E$28/'Fixed data'!$C$7</f>
        <v>-4.1152222222222213E-5</v>
      </c>
      <c r="Y30" s="35">
        <f>$E$28/'Fixed data'!$C$7</f>
        <v>-4.1152222222222213E-5</v>
      </c>
      <c r="Z30" s="35">
        <f>$E$28/'Fixed data'!$C$7</f>
        <v>-4.1152222222222213E-5</v>
      </c>
      <c r="AA30" s="35">
        <f>$E$28/'Fixed data'!$C$7</f>
        <v>-4.1152222222222213E-5</v>
      </c>
      <c r="AB30" s="35">
        <f>$E$28/'Fixed data'!$C$7</f>
        <v>-4.1152222222222213E-5</v>
      </c>
      <c r="AC30" s="35">
        <f>$E$28/'Fixed data'!$C$7</f>
        <v>-4.1152222222222213E-5</v>
      </c>
      <c r="AD30" s="35">
        <f>$E$28/'Fixed data'!$C$7</f>
        <v>-4.1152222222222213E-5</v>
      </c>
      <c r="AE30" s="35">
        <f>$E$28/'Fixed data'!$C$7</f>
        <v>-4.1152222222222213E-5</v>
      </c>
      <c r="AF30" s="35">
        <f>$E$28/'Fixed data'!$C$7</f>
        <v>-4.1152222222222213E-5</v>
      </c>
      <c r="AG30" s="35">
        <f>$E$28/'Fixed data'!$C$7</f>
        <v>-4.1152222222222213E-5</v>
      </c>
      <c r="AH30" s="35">
        <f>$E$28/'Fixed data'!$C$7</f>
        <v>-4.1152222222222213E-5</v>
      </c>
      <c r="AI30" s="35">
        <f>$E$28/'Fixed data'!$C$7</f>
        <v>-4.1152222222222213E-5</v>
      </c>
      <c r="AJ30" s="35">
        <f>$E$28/'Fixed data'!$C$7</f>
        <v>-4.1152222222222213E-5</v>
      </c>
      <c r="AK30" s="35">
        <f>$E$28/'Fixed data'!$C$7</f>
        <v>-4.1152222222222213E-5</v>
      </c>
      <c r="AL30" s="35">
        <f>$E$28/'Fixed data'!$C$7</f>
        <v>-4.1152222222222213E-5</v>
      </c>
      <c r="AM30" s="35">
        <f>$E$28/'Fixed data'!$C$7</f>
        <v>-4.1152222222222213E-5</v>
      </c>
      <c r="AN30" s="35">
        <f>$E$28/'Fixed data'!$C$7</f>
        <v>-4.1152222222222213E-5</v>
      </c>
      <c r="AO30" s="35">
        <f>$E$28/'Fixed data'!$C$7</f>
        <v>-4.1152222222222213E-5</v>
      </c>
      <c r="AP30" s="35">
        <f>$E$28/'Fixed data'!$C$7</f>
        <v>-4.1152222222222213E-5</v>
      </c>
      <c r="AQ30" s="35">
        <f>$E$28/'Fixed data'!$C$7</f>
        <v>-4.1152222222222213E-5</v>
      </c>
      <c r="AR30" s="35">
        <f>$E$28/'Fixed data'!$C$7</f>
        <v>-4.1152222222222213E-5</v>
      </c>
      <c r="AS30" s="35">
        <f>$E$28/'Fixed data'!$C$7</f>
        <v>-4.1152222222222213E-5</v>
      </c>
      <c r="AT30" s="35">
        <f>$E$28/'Fixed data'!$C$7</f>
        <v>-4.1152222222222213E-5</v>
      </c>
      <c r="AU30" s="35">
        <f>$E$28/'Fixed data'!$C$7</f>
        <v>-4.1152222222222213E-5</v>
      </c>
      <c r="AV30" s="35">
        <f>$E$28/'Fixed data'!$C$7</f>
        <v>-4.1152222222222213E-5</v>
      </c>
      <c r="AW30" s="35">
        <f>$E$28/'Fixed data'!$C$7</f>
        <v>-4.1152222222222213E-5</v>
      </c>
      <c r="AX30" s="35">
        <f>$E$28/'Fixed data'!$C$7</f>
        <v>-4.1152222222222213E-5</v>
      </c>
      <c r="AY30" s="35"/>
      <c r="AZ30" s="35"/>
      <c r="BA30" s="35"/>
      <c r="BB30" s="35"/>
      <c r="BC30" s="35"/>
      <c r="BD30" s="35"/>
    </row>
    <row r="31" spans="1:56" ht="16.5" hidden="1" customHeight="1" outlineLevel="1" x14ac:dyDescent="0.35">
      <c r="A31" s="113"/>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-4.1152222222222213E-5</v>
      </c>
      <c r="G60" s="35">
        <f t="shared" si="5"/>
        <v>-4.1152222222222213E-5</v>
      </c>
      <c r="H60" s="35">
        <f t="shared" si="5"/>
        <v>-4.1152222222222213E-5</v>
      </c>
      <c r="I60" s="35">
        <f t="shared" si="5"/>
        <v>-4.1152222222222213E-5</v>
      </c>
      <c r="J60" s="35">
        <f t="shared" si="5"/>
        <v>-4.1152222222222213E-5</v>
      </c>
      <c r="K60" s="35">
        <f t="shared" si="5"/>
        <v>-4.1152222222222213E-5</v>
      </c>
      <c r="L60" s="35">
        <f t="shared" si="5"/>
        <v>-4.1152222222222213E-5</v>
      </c>
      <c r="M60" s="35">
        <f t="shared" si="5"/>
        <v>-4.1152222222222213E-5</v>
      </c>
      <c r="N60" s="35">
        <f t="shared" si="5"/>
        <v>-4.1152222222222213E-5</v>
      </c>
      <c r="O60" s="35">
        <f t="shared" si="5"/>
        <v>-4.1152222222222213E-5</v>
      </c>
      <c r="P60" s="35">
        <f t="shared" si="5"/>
        <v>-4.1152222222222213E-5</v>
      </c>
      <c r="Q60" s="35">
        <f t="shared" si="5"/>
        <v>-4.1152222222222213E-5</v>
      </c>
      <c r="R60" s="35">
        <f t="shared" si="5"/>
        <v>-4.1152222222222213E-5</v>
      </c>
      <c r="S60" s="35">
        <f t="shared" si="5"/>
        <v>-4.1152222222222213E-5</v>
      </c>
      <c r="T60" s="35">
        <f t="shared" si="5"/>
        <v>-4.1152222222222213E-5</v>
      </c>
      <c r="U60" s="35">
        <f t="shared" si="5"/>
        <v>-4.1152222222222213E-5</v>
      </c>
      <c r="V60" s="35">
        <f t="shared" si="5"/>
        <v>-4.1152222222222213E-5</v>
      </c>
      <c r="W60" s="35">
        <f t="shared" si="5"/>
        <v>-4.1152222222222213E-5</v>
      </c>
      <c r="X60" s="35">
        <f t="shared" si="5"/>
        <v>-4.1152222222222213E-5</v>
      </c>
      <c r="Y60" s="35">
        <f t="shared" si="5"/>
        <v>-4.1152222222222213E-5</v>
      </c>
      <c r="Z60" s="35">
        <f t="shared" si="5"/>
        <v>-4.1152222222222213E-5</v>
      </c>
      <c r="AA60" s="35">
        <f t="shared" si="5"/>
        <v>-4.1152222222222213E-5</v>
      </c>
      <c r="AB60" s="35">
        <f t="shared" si="5"/>
        <v>-4.1152222222222213E-5</v>
      </c>
      <c r="AC60" s="35">
        <f t="shared" si="5"/>
        <v>-4.1152222222222213E-5</v>
      </c>
      <c r="AD60" s="35">
        <f t="shared" si="5"/>
        <v>-4.1152222222222213E-5</v>
      </c>
      <c r="AE60" s="35">
        <f t="shared" si="5"/>
        <v>-4.1152222222222213E-5</v>
      </c>
      <c r="AF60" s="35">
        <f t="shared" si="5"/>
        <v>-4.1152222222222213E-5</v>
      </c>
      <c r="AG60" s="35">
        <f t="shared" si="5"/>
        <v>-4.1152222222222213E-5</v>
      </c>
      <c r="AH60" s="35">
        <f t="shared" si="5"/>
        <v>-4.1152222222222213E-5</v>
      </c>
      <c r="AI60" s="35">
        <f t="shared" si="5"/>
        <v>-4.1152222222222213E-5</v>
      </c>
      <c r="AJ60" s="35">
        <f t="shared" si="5"/>
        <v>-4.1152222222222213E-5</v>
      </c>
      <c r="AK60" s="35">
        <f t="shared" si="5"/>
        <v>-4.1152222222222213E-5</v>
      </c>
      <c r="AL60" s="35">
        <f t="shared" si="5"/>
        <v>-4.1152222222222213E-5</v>
      </c>
      <c r="AM60" s="35">
        <f t="shared" si="5"/>
        <v>-4.1152222222222213E-5</v>
      </c>
      <c r="AN60" s="35">
        <f t="shared" si="5"/>
        <v>-4.1152222222222213E-5</v>
      </c>
      <c r="AO60" s="35">
        <f t="shared" si="5"/>
        <v>-4.1152222222222213E-5</v>
      </c>
      <c r="AP60" s="35">
        <f t="shared" si="5"/>
        <v>-4.1152222222222213E-5</v>
      </c>
      <c r="AQ60" s="35">
        <f t="shared" si="5"/>
        <v>-4.1152222222222213E-5</v>
      </c>
      <c r="AR60" s="35">
        <f t="shared" si="5"/>
        <v>-4.1152222222222213E-5</v>
      </c>
      <c r="AS60" s="35">
        <f t="shared" si="5"/>
        <v>-4.1152222222222213E-5</v>
      </c>
      <c r="AT60" s="35">
        <f t="shared" si="5"/>
        <v>-4.1152222222222213E-5</v>
      </c>
      <c r="AU60" s="35">
        <f t="shared" si="5"/>
        <v>-4.1152222222222213E-5</v>
      </c>
      <c r="AV60" s="35">
        <f t="shared" si="5"/>
        <v>-4.1152222222222213E-5</v>
      </c>
      <c r="AW60" s="35">
        <f t="shared" si="5"/>
        <v>-4.1152222222222213E-5</v>
      </c>
      <c r="AX60" s="35">
        <f t="shared" si="5"/>
        <v>-4.1152222222222213E-5</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-1.8518499999999997E-3</v>
      </c>
      <c r="G61" s="35">
        <f t="shared" ref="G61:BD61" si="6">F62</f>
        <v>-1.8106977777777775E-3</v>
      </c>
      <c r="H61" s="35">
        <f t="shared" si="6"/>
        <v>-1.7695455555555553E-3</v>
      </c>
      <c r="I61" s="35">
        <f t="shared" si="6"/>
        <v>-1.7283933333333331E-3</v>
      </c>
      <c r="J61" s="35">
        <f t="shared" si="6"/>
        <v>-1.6872411111111109E-3</v>
      </c>
      <c r="K61" s="35">
        <f t="shared" si="6"/>
        <v>-1.6460888888888887E-3</v>
      </c>
      <c r="L61" s="35">
        <f t="shared" si="6"/>
        <v>-1.6049366666666665E-3</v>
      </c>
      <c r="M61" s="35">
        <f t="shared" si="6"/>
        <v>-1.5637844444444443E-3</v>
      </c>
      <c r="N61" s="35">
        <f t="shared" si="6"/>
        <v>-1.5226322222222221E-3</v>
      </c>
      <c r="O61" s="35">
        <f t="shared" si="6"/>
        <v>-1.4814799999999999E-3</v>
      </c>
      <c r="P61" s="35">
        <f t="shared" si="6"/>
        <v>-1.4403277777777777E-3</v>
      </c>
      <c r="Q61" s="35">
        <f t="shared" si="6"/>
        <v>-1.3991755555555555E-3</v>
      </c>
      <c r="R61" s="35">
        <f t="shared" si="6"/>
        <v>-1.3580233333333332E-3</v>
      </c>
      <c r="S61" s="35">
        <f t="shared" si="6"/>
        <v>-1.316871111111111E-3</v>
      </c>
      <c r="T61" s="35">
        <f t="shared" si="6"/>
        <v>-1.2757188888888888E-3</v>
      </c>
      <c r="U61" s="35">
        <f t="shared" si="6"/>
        <v>-1.2345666666666666E-3</v>
      </c>
      <c r="V61" s="35">
        <f t="shared" si="6"/>
        <v>-1.1934144444444444E-3</v>
      </c>
      <c r="W61" s="35">
        <f t="shared" si="6"/>
        <v>-1.1522622222222222E-3</v>
      </c>
      <c r="X61" s="35">
        <f t="shared" si="6"/>
        <v>-1.11111E-3</v>
      </c>
      <c r="Y61" s="35">
        <f t="shared" si="6"/>
        <v>-1.0699577777777778E-3</v>
      </c>
      <c r="Z61" s="35">
        <f t="shared" si="6"/>
        <v>-1.0288055555555556E-3</v>
      </c>
      <c r="AA61" s="35">
        <f t="shared" si="6"/>
        <v>-9.8765333333333339E-4</v>
      </c>
      <c r="AB61" s="35">
        <f t="shared" si="6"/>
        <v>-9.4650111111111118E-4</v>
      </c>
      <c r="AC61" s="35">
        <f t="shared" si="6"/>
        <v>-9.0534888888888897E-4</v>
      </c>
      <c r="AD61" s="35">
        <f t="shared" si="6"/>
        <v>-8.6419666666666677E-4</v>
      </c>
      <c r="AE61" s="35">
        <f t="shared" si="6"/>
        <v>-8.2304444444444456E-4</v>
      </c>
      <c r="AF61" s="35">
        <f t="shared" si="6"/>
        <v>-7.8189222222222235E-4</v>
      </c>
      <c r="AG61" s="35">
        <f t="shared" si="6"/>
        <v>-7.4074000000000015E-4</v>
      </c>
      <c r="AH61" s="35">
        <f t="shared" si="6"/>
        <v>-6.9958777777777794E-4</v>
      </c>
      <c r="AI61" s="35">
        <f t="shared" si="6"/>
        <v>-6.5843555555555574E-4</v>
      </c>
      <c r="AJ61" s="35">
        <f t="shared" si="6"/>
        <v>-6.1728333333333353E-4</v>
      </c>
      <c r="AK61" s="35">
        <f t="shared" si="6"/>
        <v>-5.7613111111111132E-4</v>
      </c>
      <c r="AL61" s="35">
        <f t="shared" si="6"/>
        <v>-5.3497888888888912E-4</v>
      </c>
      <c r="AM61" s="35">
        <f t="shared" si="6"/>
        <v>-4.9382666666666691E-4</v>
      </c>
      <c r="AN61" s="35">
        <f t="shared" si="6"/>
        <v>-4.526744444444447E-4</v>
      </c>
      <c r="AO61" s="35">
        <f t="shared" si="6"/>
        <v>-4.115222222222225E-4</v>
      </c>
      <c r="AP61" s="35">
        <f t="shared" si="6"/>
        <v>-3.7037000000000029E-4</v>
      </c>
      <c r="AQ61" s="35">
        <f t="shared" si="6"/>
        <v>-3.2921777777777808E-4</v>
      </c>
      <c r="AR61" s="35">
        <f t="shared" si="6"/>
        <v>-2.8806555555555588E-4</v>
      </c>
      <c r="AS61" s="35">
        <f t="shared" si="6"/>
        <v>-2.4691333333333367E-4</v>
      </c>
      <c r="AT61" s="35">
        <f t="shared" si="6"/>
        <v>-2.0576111111111147E-4</v>
      </c>
      <c r="AU61" s="35">
        <f t="shared" si="6"/>
        <v>-1.6460888888888926E-4</v>
      </c>
      <c r="AV61" s="35">
        <f t="shared" si="6"/>
        <v>-1.2345666666666705E-4</v>
      </c>
      <c r="AW61" s="35">
        <f t="shared" si="6"/>
        <v>-8.2304444444444846E-5</v>
      </c>
      <c r="AX61" s="35">
        <f t="shared" si="6"/>
        <v>-4.1152222222222633E-5</v>
      </c>
      <c r="AY61" s="35">
        <f t="shared" si="6"/>
        <v>-4.2012834183813297E-19</v>
      </c>
      <c r="AZ61" s="35">
        <f t="shared" si="6"/>
        <v>-4.2012834183813297E-19</v>
      </c>
      <c r="BA61" s="35">
        <f t="shared" si="6"/>
        <v>-4.2012834183813297E-19</v>
      </c>
      <c r="BB61" s="35">
        <f t="shared" si="6"/>
        <v>-4.2012834183813297E-19</v>
      </c>
      <c r="BC61" s="35">
        <f t="shared" si="6"/>
        <v>-4.2012834183813297E-19</v>
      </c>
      <c r="BD61" s="35">
        <f t="shared" si="6"/>
        <v>-4.2012834183813297E-19</v>
      </c>
    </row>
    <row r="62" spans="1:56" ht="16.5" hidden="1" customHeight="1" outlineLevel="1" x14ac:dyDescent="0.3">
      <c r="A62" s="113"/>
      <c r="B62" s="9" t="s">
        <v>33</v>
      </c>
      <c r="C62" s="9" t="s">
        <v>67</v>
      </c>
      <c r="D62" s="9" t="s">
        <v>39</v>
      </c>
      <c r="E62" s="35">
        <f t="shared" ref="E62:BD62" si="7">E28-E60+E61</f>
        <v>-1.8518499999999997E-3</v>
      </c>
      <c r="F62" s="35">
        <f t="shared" si="7"/>
        <v>-1.8106977777777775E-3</v>
      </c>
      <c r="G62" s="35">
        <f t="shared" si="7"/>
        <v>-1.7695455555555553E-3</v>
      </c>
      <c r="H62" s="35">
        <f t="shared" si="7"/>
        <v>-1.7283933333333331E-3</v>
      </c>
      <c r="I62" s="35">
        <f t="shared" si="7"/>
        <v>-1.6872411111111109E-3</v>
      </c>
      <c r="J62" s="35">
        <f t="shared" si="7"/>
        <v>-1.6460888888888887E-3</v>
      </c>
      <c r="K62" s="35">
        <f t="shared" si="7"/>
        <v>-1.6049366666666665E-3</v>
      </c>
      <c r="L62" s="35">
        <f t="shared" si="7"/>
        <v>-1.5637844444444443E-3</v>
      </c>
      <c r="M62" s="35">
        <f t="shared" si="7"/>
        <v>-1.5226322222222221E-3</v>
      </c>
      <c r="N62" s="35">
        <f t="shared" si="7"/>
        <v>-1.4814799999999999E-3</v>
      </c>
      <c r="O62" s="35">
        <f t="shared" si="7"/>
        <v>-1.4403277777777777E-3</v>
      </c>
      <c r="P62" s="35">
        <f t="shared" si="7"/>
        <v>-1.3991755555555555E-3</v>
      </c>
      <c r="Q62" s="35">
        <f t="shared" si="7"/>
        <v>-1.3580233333333332E-3</v>
      </c>
      <c r="R62" s="35">
        <f t="shared" si="7"/>
        <v>-1.316871111111111E-3</v>
      </c>
      <c r="S62" s="35">
        <f t="shared" si="7"/>
        <v>-1.2757188888888888E-3</v>
      </c>
      <c r="T62" s="35">
        <f t="shared" si="7"/>
        <v>-1.2345666666666666E-3</v>
      </c>
      <c r="U62" s="35">
        <f t="shared" si="7"/>
        <v>-1.1934144444444444E-3</v>
      </c>
      <c r="V62" s="35">
        <f t="shared" si="7"/>
        <v>-1.1522622222222222E-3</v>
      </c>
      <c r="W62" s="35">
        <f t="shared" si="7"/>
        <v>-1.11111E-3</v>
      </c>
      <c r="X62" s="35">
        <f t="shared" si="7"/>
        <v>-1.0699577777777778E-3</v>
      </c>
      <c r="Y62" s="35">
        <f t="shared" si="7"/>
        <v>-1.0288055555555556E-3</v>
      </c>
      <c r="Z62" s="35">
        <f t="shared" si="7"/>
        <v>-9.8765333333333339E-4</v>
      </c>
      <c r="AA62" s="35">
        <f t="shared" si="7"/>
        <v>-9.4650111111111118E-4</v>
      </c>
      <c r="AB62" s="35">
        <f t="shared" si="7"/>
        <v>-9.0534888888888897E-4</v>
      </c>
      <c r="AC62" s="35">
        <f t="shared" si="7"/>
        <v>-8.6419666666666677E-4</v>
      </c>
      <c r="AD62" s="35">
        <f t="shared" si="7"/>
        <v>-8.2304444444444456E-4</v>
      </c>
      <c r="AE62" s="35">
        <f t="shared" si="7"/>
        <v>-7.8189222222222235E-4</v>
      </c>
      <c r="AF62" s="35">
        <f t="shared" si="7"/>
        <v>-7.4074000000000015E-4</v>
      </c>
      <c r="AG62" s="35">
        <f t="shared" si="7"/>
        <v>-6.9958777777777794E-4</v>
      </c>
      <c r="AH62" s="35">
        <f t="shared" si="7"/>
        <v>-6.5843555555555574E-4</v>
      </c>
      <c r="AI62" s="35">
        <f t="shared" si="7"/>
        <v>-6.1728333333333353E-4</v>
      </c>
      <c r="AJ62" s="35">
        <f t="shared" si="7"/>
        <v>-5.7613111111111132E-4</v>
      </c>
      <c r="AK62" s="35">
        <f t="shared" si="7"/>
        <v>-5.3497888888888912E-4</v>
      </c>
      <c r="AL62" s="35">
        <f t="shared" si="7"/>
        <v>-4.9382666666666691E-4</v>
      </c>
      <c r="AM62" s="35">
        <f t="shared" si="7"/>
        <v>-4.526744444444447E-4</v>
      </c>
      <c r="AN62" s="35">
        <f t="shared" si="7"/>
        <v>-4.115222222222225E-4</v>
      </c>
      <c r="AO62" s="35">
        <f t="shared" si="7"/>
        <v>-3.7037000000000029E-4</v>
      </c>
      <c r="AP62" s="35">
        <f t="shared" si="7"/>
        <v>-3.2921777777777808E-4</v>
      </c>
      <c r="AQ62" s="35">
        <f t="shared" si="7"/>
        <v>-2.8806555555555588E-4</v>
      </c>
      <c r="AR62" s="35">
        <f t="shared" si="7"/>
        <v>-2.4691333333333367E-4</v>
      </c>
      <c r="AS62" s="35">
        <f t="shared" si="7"/>
        <v>-2.0576111111111147E-4</v>
      </c>
      <c r="AT62" s="35">
        <f t="shared" si="7"/>
        <v>-1.6460888888888926E-4</v>
      </c>
      <c r="AU62" s="35">
        <f t="shared" si="7"/>
        <v>-1.2345666666666705E-4</v>
      </c>
      <c r="AV62" s="35">
        <f t="shared" si="7"/>
        <v>-8.2304444444444846E-5</v>
      </c>
      <c r="AW62" s="35">
        <f t="shared" si="7"/>
        <v>-4.1152222222222633E-5</v>
      </c>
      <c r="AX62" s="35">
        <f t="shared" si="7"/>
        <v>-4.2012834183813297E-19</v>
      </c>
      <c r="AY62" s="35">
        <f t="shared" si="7"/>
        <v>-4.2012834183813297E-19</v>
      </c>
      <c r="AZ62" s="35">
        <f t="shared" si="7"/>
        <v>-4.2012834183813297E-19</v>
      </c>
      <c r="BA62" s="35">
        <f t="shared" si="7"/>
        <v>-4.2012834183813297E-19</v>
      </c>
      <c r="BB62" s="35">
        <f t="shared" si="7"/>
        <v>-4.2012834183813297E-19</v>
      </c>
      <c r="BC62" s="35">
        <f t="shared" si="7"/>
        <v>-4.2012834183813297E-19</v>
      </c>
      <c r="BD62" s="35">
        <f t="shared" si="7"/>
        <v>-4.2012834183813297E-19</v>
      </c>
    </row>
    <row r="63" spans="1:56" ht="16.5" collapsed="1" x14ac:dyDescent="0.3">
      <c r="A63" s="113"/>
      <c r="B63" s="9" t="s">
        <v>8</v>
      </c>
      <c r="C63" s="11" t="s">
        <v>66</v>
      </c>
      <c r="D63" s="9" t="s">
        <v>39</v>
      </c>
      <c r="E63" s="35">
        <f>AVERAGE(E61:E62)*'Fixed data'!$C$3</f>
        <v>-3.7036999999999998E-5</v>
      </c>
      <c r="F63" s="35">
        <f>AVERAGE(F61:F62)*'Fixed data'!$C$3</f>
        <v>-7.3250955555555545E-5</v>
      </c>
      <c r="G63" s="35">
        <f>AVERAGE(G61:G62)*'Fixed data'!$C$3</f>
        <v>-7.1604866666666656E-5</v>
      </c>
      <c r="H63" s="35">
        <f>AVERAGE(H61:H62)*'Fixed data'!$C$3</f>
        <v>-6.9958777777777781E-5</v>
      </c>
      <c r="I63" s="35">
        <f>AVERAGE(I61:I62)*'Fixed data'!$C$3</f>
        <v>-6.8312688888888878E-5</v>
      </c>
      <c r="J63" s="35">
        <f>AVERAGE(J61:J62)*'Fixed data'!$C$3</f>
        <v>-6.6666600000000003E-5</v>
      </c>
      <c r="K63" s="35">
        <f>AVERAGE(K61:K62)*'Fixed data'!$C$3</f>
        <v>-6.5020511111111101E-5</v>
      </c>
      <c r="L63" s="35">
        <f>AVERAGE(L61:L62)*'Fixed data'!$C$3</f>
        <v>-6.3374422222222225E-5</v>
      </c>
      <c r="M63" s="35">
        <f>AVERAGE(M61:M62)*'Fixed data'!$C$3</f>
        <v>-6.1728333333333323E-5</v>
      </c>
      <c r="N63" s="35">
        <f>AVERAGE(N61:N62)*'Fixed data'!$C$3</f>
        <v>-6.0082244444444441E-5</v>
      </c>
      <c r="O63" s="35">
        <f>AVERAGE(O61:O62)*'Fixed data'!$C$3</f>
        <v>-5.8436155555555546E-5</v>
      </c>
      <c r="P63" s="35">
        <f>AVERAGE(P61:P62)*'Fixed data'!$C$3</f>
        <v>-5.679006666666667E-5</v>
      </c>
      <c r="Q63" s="35">
        <f>AVERAGE(Q61:Q62)*'Fixed data'!$C$3</f>
        <v>-5.5143977777777768E-5</v>
      </c>
      <c r="R63" s="35">
        <f>AVERAGE(R61:R62)*'Fixed data'!$C$3</f>
        <v>-5.3497888888888893E-5</v>
      </c>
      <c r="S63" s="35">
        <f>AVERAGE(S61:S62)*'Fixed data'!$C$3</f>
        <v>-5.1851799999999997E-5</v>
      </c>
      <c r="T63" s="35">
        <f>AVERAGE(T61:T62)*'Fixed data'!$C$3</f>
        <v>-5.0205711111111115E-5</v>
      </c>
      <c r="U63" s="35">
        <f>AVERAGE(U61:U62)*'Fixed data'!$C$3</f>
        <v>-4.855962222222222E-5</v>
      </c>
      <c r="V63" s="35">
        <f>AVERAGE(V61:V62)*'Fixed data'!$C$3</f>
        <v>-4.6913533333333337E-5</v>
      </c>
      <c r="W63" s="35">
        <f>AVERAGE(W61:W62)*'Fixed data'!$C$3</f>
        <v>-4.5267444444444442E-5</v>
      </c>
      <c r="X63" s="35">
        <f>AVERAGE(X61:X62)*'Fixed data'!$C$3</f>
        <v>-4.362135555555556E-5</v>
      </c>
      <c r="Y63" s="35">
        <f>AVERAGE(Y61:Y62)*'Fixed data'!$C$3</f>
        <v>-4.1975266666666664E-5</v>
      </c>
      <c r="Z63" s="35">
        <f>AVERAGE(Z61:Z62)*'Fixed data'!$C$3</f>
        <v>-4.0329177777777782E-5</v>
      </c>
      <c r="AA63" s="35">
        <f>AVERAGE(AA61:AA62)*'Fixed data'!$C$3</f>
        <v>-3.8683088888888894E-5</v>
      </c>
      <c r="AB63" s="35">
        <f>AVERAGE(AB61:AB62)*'Fixed data'!$C$3</f>
        <v>-3.7037000000000005E-5</v>
      </c>
      <c r="AC63" s="35">
        <f>AVERAGE(AC61:AC62)*'Fixed data'!$C$3</f>
        <v>-3.5390911111111116E-5</v>
      </c>
      <c r="AD63" s="35">
        <f>AVERAGE(AD61:AD62)*'Fixed data'!$C$3</f>
        <v>-3.3744822222222227E-5</v>
      </c>
      <c r="AE63" s="35">
        <f>AVERAGE(AE61:AE62)*'Fixed data'!$C$3</f>
        <v>-3.2098733333333338E-5</v>
      </c>
      <c r="AF63" s="35">
        <f>AVERAGE(AF61:AF62)*'Fixed data'!$C$3</f>
        <v>-3.045264444444445E-5</v>
      </c>
      <c r="AG63" s="35">
        <f>AVERAGE(AG61:AG62)*'Fixed data'!$C$3</f>
        <v>-2.8806555555555561E-5</v>
      </c>
      <c r="AH63" s="35">
        <f>AVERAGE(AH61:AH62)*'Fixed data'!$C$3</f>
        <v>-2.7160466666666675E-5</v>
      </c>
      <c r="AI63" s="35">
        <f>AVERAGE(AI61:AI62)*'Fixed data'!$C$3</f>
        <v>-2.5514377777777787E-5</v>
      </c>
      <c r="AJ63" s="35">
        <f>AVERAGE(AJ61:AJ62)*'Fixed data'!$C$3</f>
        <v>-2.3868288888888898E-5</v>
      </c>
      <c r="AK63" s="35">
        <f>AVERAGE(AK61:AK62)*'Fixed data'!$C$3</f>
        <v>-2.2222200000000009E-5</v>
      </c>
      <c r="AL63" s="35">
        <f>AVERAGE(AL61:AL62)*'Fixed data'!$C$3</f>
        <v>-2.057611111111112E-5</v>
      </c>
      <c r="AM63" s="35">
        <f>AVERAGE(AM61:AM62)*'Fixed data'!$C$3</f>
        <v>-1.8930022222222231E-5</v>
      </c>
      <c r="AN63" s="35">
        <f>AVERAGE(AN61:AN62)*'Fixed data'!$C$3</f>
        <v>-1.7283933333333346E-5</v>
      </c>
      <c r="AO63" s="35">
        <f>AVERAGE(AO61:AO62)*'Fixed data'!$C$3</f>
        <v>-1.5637844444444457E-5</v>
      </c>
      <c r="AP63" s="35">
        <f>AVERAGE(AP61:AP62)*'Fixed data'!$C$3</f>
        <v>-1.3991755555555568E-5</v>
      </c>
      <c r="AQ63" s="35">
        <f>AVERAGE(AQ61:AQ62)*'Fixed data'!$C$3</f>
        <v>-1.234566666666668E-5</v>
      </c>
      <c r="AR63" s="35">
        <f>AVERAGE(AR61:AR62)*'Fixed data'!$C$3</f>
        <v>-1.0699577777777791E-5</v>
      </c>
      <c r="AS63" s="35">
        <f>AVERAGE(AS61:AS62)*'Fixed data'!$C$3</f>
        <v>-9.0534888888889036E-6</v>
      </c>
      <c r="AT63" s="35">
        <f>AVERAGE(AT61:AT62)*'Fixed data'!$C$3</f>
        <v>-7.4074000000000148E-6</v>
      </c>
      <c r="AU63" s="35">
        <f>AVERAGE(AU61:AU62)*'Fixed data'!$C$3</f>
        <v>-5.761311111111126E-6</v>
      </c>
      <c r="AV63" s="35">
        <f>AVERAGE(AV61:AV62)*'Fixed data'!$C$3</f>
        <v>-4.1152222222222381E-6</v>
      </c>
      <c r="AW63" s="35">
        <f>AVERAGE(AW61:AW62)*'Fixed data'!$C$3</f>
        <v>-2.4691333333333497E-6</v>
      </c>
      <c r="AX63" s="35">
        <f>AVERAGE(AX61:AX62)*'Fixed data'!$C$3</f>
        <v>-8.2304444444446113E-7</v>
      </c>
      <c r="AY63" s="35">
        <f>AVERAGE(AY61:AY62)*'Fixed data'!$C$3</f>
        <v>-1.6805133673525319E-20</v>
      </c>
      <c r="AZ63" s="35">
        <f>AVERAGE(AZ61:AZ62)*'Fixed data'!$C$3</f>
        <v>-1.6805133673525319E-20</v>
      </c>
      <c r="BA63" s="35">
        <f>AVERAGE(BA61:BA62)*'Fixed data'!$C$3</f>
        <v>-1.6805133673525319E-20</v>
      </c>
      <c r="BB63" s="35">
        <f>AVERAGE(BB61:BB62)*'Fixed data'!$C$3</f>
        <v>-1.6805133673525319E-20</v>
      </c>
      <c r="BC63" s="35">
        <f>AVERAGE(BC61:BC62)*'Fixed data'!$C$3</f>
        <v>-1.6805133673525319E-20</v>
      </c>
      <c r="BD63" s="35">
        <f>AVERAGE(BD61:BD62)*'Fixed data'!$C$3</f>
        <v>-1.6805133673525319E-20</v>
      </c>
    </row>
    <row r="64" spans="1:56" ht="15.75" thickBot="1" x14ac:dyDescent="0.35">
      <c r="A64" s="112"/>
      <c r="B64" s="12" t="s">
        <v>92</v>
      </c>
      <c r="C64" s="12" t="s">
        <v>44</v>
      </c>
      <c r="D64" s="12" t="s">
        <v>39</v>
      </c>
      <c r="E64" s="53">
        <f t="shared" ref="E64:BD64" si="8">E29+E60+E63</f>
        <v>-8.3068700000000009E-4</v>
      </c>
      <c r="F64" s="53">
        <f t="shared" si="8"/>
        <v>-1.1440317777777775E-4</v>
      </c>
      <c r="G64" s="53">
        <f t="shared" si="8"/>
        <v>-1.1275708888888888E-4</v>
      </c>
      <c r="H64" s="53">
        <f t="shared" si="8"/>
        <v>-1.11111E-4</v>
      </c>
      <c r="I64" s="53">
        <f t="shared" si="8"/>
        <v>-1.094649111111111E-4</v>
      </c>
      <c r="J64" s="53">
        <f t="shared" si="8"/>
        <v>-1.0781882222222222E-4</v>
      </c>
      <c r="K64" s="53">
        <f t="shared" si="8"/>
        <v>-1.0617273333333332E-4</v>
      </c>
      <c r="L64" s="53">
        <f t="shared" si="8"/>
        <v>-1.0452664444444445E-4</v>
      </c>
      <c r="M64" s="53">
        <f t="shared" si="8"/>
        <v>-1.0288055555555554E-4</v>
      </c>
      <c r="N64" s="53">
        <f t="shared" si="8"/>
        <v>-1.0123446666666665E-4</v>
      </c>
      <c r="O64" s="53">
        <f t="shared" si="8"/>
        <v>-9.9588377777777765E-5</v>
      </c>
      <c r="P64" s="53">
        <f t="shared" si="8"/>
        <v>-9.794228888888889E-5</v>
      </c>
      <c r="Q64" s="53">
        <f t="shared" si="8"/>
        <v>-9.6296199999999988E-5</v>
      </c>
      <c r="R64" s="53">
        <f t="shared" si="8"/>
        <v>-9.4650111111111113E-5</v>
      </c>
      <c r="S64" s="53">
        <f t="shared" si="8"/>
        <v>-9.300402222222221E-5</v>
      </c>
      <c r="T64" s="53">
        <f t="shared" si="8"/>
        <v>-9.1357933333333335E-5</v>
      </c>
      <c r="U64" s="53">
        <f t="shared" si="8"/>
        <v>-8.9711844444444433E-5</v>
      </c>
      <c r="V64" s="53">
        <f t="shared" si="8"/>
        <v>-8.8065755555555557E-5</v>
      </c>
      <c r="W64" s="53">
        <f t="shared" si="8"/>
        <v>-8.6419666666666655E-5</v>
      </c>
      <c r="X64" s="53">
        <f t="shared" si="8"/>
        <v>-8.477357777777778E-5</v>
      </c>
      <c r="Y64" s="53">
        <f t="shared" si="8"/>
        <v>-8.3127488888888877E-5</v>
      </c>
      <c r="Z64" s="53">
        <f t="shared" si="8"/>
        <v>-8.1481400000000002E-5</v>
      </c>
      <c r="AA64" s="53">
        <f t="shared" si="8"/>
        <v>-7.98353111111111E-5</v>
      </c>
      <c r="AB64" s="53">
        <f t="shared" si="8"/>
        <v>-7.8189222222222225E-5</v>
      </c>
      <c r="AC64" s="53">
        <f t="shared" si="8"/>
        <v>-7.6543133333333322E-5</v>
      </c>
      <c r="AD64" s="53">
        <f t="shared" si="8"/>
        <v>-7.4897044444444447E-5</v>
      </c>
      <c r="AE64" s="53">
        <f t="shared" si="8"/>
        <v>-7.3250955555555545E-5</v>
      </c>
      <c r="AF64" s="53">
        <f t="shared" si="8"/>
        <v>-7.1604866666666669E-5</v>
      </c>
      <c r="AG64" s="53">
        <f t="shared" si="8"/>
        <v>-6.9958777777777767E-5</v>
      </c>
      <c r="AH64" s="53">
        <f t="shared" si="8"/>
        <v>-6.8312688888888892E-5</v>
      </c>
      <c r="AI64" s="53">
        <f t="shared" si="8"/>
        <v>-6.6666600000000003E-5</v>
      </c>
      <c r="AJ64" s="53">
        <f t="shared" si="8"/>
        <v>-6.5020511111111114E-5</v>
      </c>
      <c r="AK64" s="53">
        <f t="shared" si="8"/>
        <v>-6.3374422222222225E-5</v>
      </c>
      <c r="AL64" s="53">
        <f t="shared" si="8"/>
        <v>-6.1728333333333337E-5</v>
      </c>
      <c r="AM64" s="53">
        <f t="shared" si="8"/>
        <v>-6.0082244444444448E-5</v>
      </c>
      <c r="AN64" s="53">
        <f t="shared" si="8"/>
        <v>-5.8436155555555559E-5</v>
      </c>
      <c r="AO64" s="53">
        <f t="shared" si="8"/>
        <v>-5.679006666666667E-5</v>
      </c>
      <c r="AP64" s="53">
        <f t="shared" si="8"/>
        <v>-5.5143977777777781E-5</v>
      </c>
      <c r="AQ64" s="53">
        <f t="shared" si="8"/>
        <v>-5.3497888888888893E-5</v>
      </c>
      <c r="AR64" s="53">
        <f t="shared" si="8"/>
        <v>-5.1851800000000004E-5</v>
      </c>
      <c r="AS64" s="53">
        <f t="shared" si="8"/>
        <v>-5.0205711111111115E-5</v>
      </c>
      <c r="AT64" s="53">
        <f t="shared" si="8"/>
        <v>-4.8559622222222226E-5</v>
      </c>
      <c r="AU64" s="53">
        <f t="shared" si="8"/>
        <v>-4.6913533333333337E-5</v>
      </c>
      <c r="AV64" s="53">
        <f t="shared" si="8"/>
        <v>-4.5267444444444449E-5</v>
      </c>
      <c r="AW64" s="53">
        <f t="shared" si="8"/>
        <v>-4.362135555555556E-5</v>
      </c>
      <c r="AX64" s="53">
        <f t="shared" si="8"/>
        <v>-4.1975266666666671E-5</v>
      </c>
      <c r="AY64" s="53">
        <f t="shared" si="8"/>
        <v>-1.6805133673525319E-20</v>
      </c>
      <c r="AZ64" s="53">
        <f t="shared" si="8"/>
        <v>-1.6805133673525319E-20</v>
      </c>
      <c r="BA64" s="53">
        <f t="shared" si="8"/>
        <v>-1.6805133673525319E-20</v>
      </c>
      <c r="BB64" s="53">
        <f t="shared" si="8"/>
        <v>-1.6805133673525319E-20</v>
      </c>
      <c r="BC64" s="53">
        <f t="shared" si="8"/>
        <v>-1.6805133673525319E-20</v>
      </c>
      <c r="BD64" s="53">
        <f t="shared" si="8"/>
        <v>-1.6805133673525319E-20</v>
      </c>
    </row>
    <row r="65" spans="1:56" ht="12.75" customHeight="1" x14ac:dyDescent="0.3">
      <c r="A65" s="190"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1"/>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1"/>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1"/>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1"/>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1"/>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1"/>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1"/>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1"/>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1"/>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1"/>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2"/>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-8.3068700000000009E-4</v>
      </c>
      <c r="F77" s="54">
        <f>IF('Fixed data'!$G$19=FALSE,F64+F76,F64)</f>
        <v>-1.1440317777777775E-4</v>
      </c>
      <c r="G77" s="54">
        <f>IF('Fixed data'!$G$19=FALSE,G64+G76,G64)</f>
        <v>-1.1275708888888888E-4</v>
      </c>
      <c r="H77" s="54">
        <f>IF('Fixed data'!$G$19=FALSE,H64+H76,H64)</f>
        <v>-1.11111E-4</v>
      </c>
      <c r="I77" s="54">
        <f>IF('Fixed data'!$G$19=FALSE,I64+I76,I64)</f>
        <v>-1.094649111111111E-4</v>
      </c>
      <c r="J77" s="54">
        <f>IF('Fixed data'!$G$19=FALSE,J64+J76,J64)</f>
        <v>-1.0781882222222222E-4</v>
      </c>
      <c r="K77" s="54">
        <f>IF('Fixed data'!$G$19=FALSE,K64+K76,K64)</f>
        <v>-1.0617273333333332E-4</v>
      </c>
      <c r="L77" s="54">
        <f>IF('Fixed data'!$G$19=FALSE,L64+L76,L64)</f>
        <v>-1.0452664444444445E-4</v>
      </c>
      <c r="M77" s="54">
        <f>IF('Fixed data'!$G$19=FALSE,M64+M76,M64)</f>
        <v>-1.0288055555555554E-4</v>
      </c>
      <c r="N77" s="54">
        <f>IF('Fixed data'!$G$19=FALSE,N64+N76,N64)</f>
        <v>-1.0123446666666665E-4</v>
      </c>
      <c r="O77" s="54">
        <f>IF('Fixed data'!$G$19=FALSE,O64+O76,O64)</f>
        <v>-9.9588377777777765E-5</v>
      </c>
      <c r="P77" s="54">
        <f>IF('Fixed data'!$G$19=FALSE,P64+P76,P64)</f>
        <v>-9.794228888888889E-5</v>
      </c>
      <c r="Q77" s="54">
        <f>IF('Fixed data'!$G$19=FALSE,Q64+Q76,Q64)</f>
        <v>-9.6296199999999988E-5</v>
      </c>
      <c r="R77" s="54">
        <f>IF('Fixed data'!$G$19=FALSE,R64+R76,R64)</f>
        <v>-9.4650111111111113E-5</v>
      </c>
      <c r="S77" s="54">
        <f>IF('Fixed data'!$G$19=FALSE,S64+S76,S64)</f>
        <v>-9.300402222222221E-5</v>
      </c>
      <c r="T77" s="54">
        <f>IF('Fixed data'!$G$19=FALSE,T64+T76,T64)</f>
        <v>-9.1357933333333335E-5</v>
      </c>
      <c r="U77" s="54">
        <f>IF('Fixed data'!$G$19=FALSE,U64+U76,U64)</f>
        <v>-8.9711844444444433E-5</v>
      </c>
      <c r="V77" s="54">
        <f>IF('Fixed data'!$G$19=FALSE,V64+V76,V64)</f>
        <v>-8.8065755555555557E-5</v>
      </c>
      <c r="W77" s="54">
        <f>IF('Fixed data'!$G$19=FALSE,W64+W76,W64)</f>
        <v>-8.6419666666666655E-5</v>
      </c>
      <c r="X77" s="54">
        <f>IF('Fixed data'!$G$19=FALSE,X64+X76,X64)</f>
        <v>-8.477357777777778E-5</v>
      </c>
      <c r="Y77" s="54">
        <f>IF('Fixed data'!$G$19=FALSE,Y64+Y76,Y64)</f>
        <v>-8.3127488888888877E-5</v>
      </c>
      <c r="Z77" s="54">
        <f>IF('Fixed data'!$G$19=FALSE,Z64+Z76,Z64)</f>
        <v>-8.1481400000000002E-5</v>
      </c>
      <c r="AA77" s="54">
        <f>IF('Fixed data'!$G$19=FALSE,AA64+AA76,AA64)</f>
        <v>-7.98353111111111E-5</v>
      </c>
      <c r="AB77" s="54">
        <f>IF('Fixed data'!$G$19=FALSE,AB64+AB76,AB64)</f>
        <v>-7.8189222222222225E-5</v>
      </c>
      <c r="AC77" s="54">
        <f>IF('Fixed data'!$G$19=FALSE,AC64+AC76,AC64)</f>
        <v>-7.6543133333333322E-5</v>
      </c>
      <c r="AD77" s="54">
        <f>IF('Fixed data'!$G$19=FALSE,AD64+AD76,AD64)</f>
        <v>-7.4897044444444447E-5</v>
      </c>
      <c r="AE77" s="54">
        <f>IF('Fixed data'!$G$19=FALSE,AE64+AE76,AE64)</f>
        <v>-7.3250955555555545E-5</v>
      </c>
      <c r="AF77" s="54">
        <f>IF('Fixed data'!$G$19=FALSE,AF64+AF76,AF64)</f>
        <v>-7.1604866666666669E-5</v>
      </c>
      <c r="AG77" s="54">
        <f>IF('Fixed data'!$G$19=FALSE,AG64+AG76,AG64)</f>
        <v>-6.9958777777777767E-5</v>
      </c>
      <c r="AH77" s="54">
        <f>IF('Fixed data'!$G$19=FALSE,AH64+AH76,AH64)</f>
        <v>-6.8312688888888892E-5</v>
      </c>
      <c r="AI77" s="54">
        <f>IF('Fixed data'!$G$19=FALSE,AI64+AI76,AI64)</f>
        <v>-6.6666600000000003E-5</v>
      </c>
      <c r="AJ77" s="54">
        <f>IF('Fixed data'!$G$19=FALSE,AJ64+AJ76,AJ64)</f>
        <v>-6.5020511111111114E-5</v>
      </c>
      <c r="AK77" s="54">
        <f>IF('Fixed data'!$G$19=FALSE,AK64+AK76,AK64)</f>
        <v>-6.3374422222222225E-5</v>
      </c>
      <c r="AL77" s="54">
        <f>IF('Fixed data'!$G$19=FALSE,AL64+AL76,AL64)</f>
        <v>-6.1728333333333337E-5</v>
      </c>
      <c r="AM77" s="54">
        <f>IF('Fixed data'!$G$19=FALSE,AM64+AM76,AM64)</f>
        <v>-6.0082244444444448E-5</v>
      </c>
      <c r="AN77" s="54">
        <f>IF('Fixed data'!$G$19=FALSE,AN64+AN76,AN64)</f>
        <v>-5.8436155555555559E-5</v>
      </c>
      <c r="AO77" s="54">
        <f>IF('Fixed data'!$G$19=FALSE,AO64+AO76,AO64)</f>
        <v>-5.679006666666667E-5</v>
      </c>
      <c r="AP77" s="54">
        <f>IF('Fixed data'!$G$19=FALSE,AP64+AP76,AP64)</f>
        <v>-5.5143977777777781E-5</v>
      </c>
      <c r="AQ77" s="54">
        <f>IF('Fixed data'!$G$19=FALSE,AQ64+AQ76,AQ64)</f>
        <v>-5.3497888888888893E-5</v>
      </c>
      <c r="AR77" s="54">
        <f>IF('Fixed data'!$G$19=FALSE,AR64+AR76,AR64)</f>
        <v>-5.1851800000000004E-5</v>
      </c>
      <c r="AS77" s="54">
        <f>IF('Fixed data'!$G$19=FALSE,AS64+AS76,AS64)</f>
        <v>-5.0205711111111115E-5</v>
      </c>
      <c r="AT77" s="54">
        <f>IF('Fixed data'!$G$19=FALSE,AT64+AT76,AT64)</f>
        <v>-4.8559622222222226E-5</v>
      </c>
      <c r="AU77" s="54">
        <f>IF('Fixed data'!$G$19=FALSE,AU64+AU76,AU64)</f>
        <v>-4.6913533333333337E-5</v>
      </c>
      <c r="AV77" s="54">
        <f>IF('Fixed data'!$G$19=FALSE,AV64+AV76,AV64)</f>
        <v>-4.5267444444444449E-5</v>
      </c>
      <c r="AW77" s="54">
        <f>IF('Fixed data'!$G$19=FALSE,AW64+AW76,AW64)</f>
        <v>-4.362135555555556E-5</v>
      </c>
      <c r="AX77" s="54">
        <f>IF('Fixed data'!$G$19=FALSE,AX64+AX76,AX64)</f>
        <v>-4.1975266666666671E-5</v>
      </c>
      <c r="AY77" s="54">
        <f>IF('Fixed data'!$G$19=FALSE,AY64+AY76,AY64)</f>
        <v>-1.6805133673525319E-20</v>
      </c>
      <c r="AZ77" s="54">
        <f>IF('Fixed data'!$G$19=FALSE,AZ64+AZ76,AZ64)</f>
        <v>-1.6805133673525319E-20</v>
      </c>
      <c r="BA77" s="54">
        <f>IF('Fixed data'!$G$19=FALSE,BA64+BA76,BA64)</f>
        <v>-1.6805133673525319E-20</v>
      </c>
      <c r="BB77" s="54">
        <f>IF('Fixed data'!$G$19=FALSE,BB64+BB76,BB64)</f>
        <v>-1.6805133673525319E-20</v>
      </c>
      <c r="BC77" s="54">
        <f>IF('Fixed data'!$G$19=FALSE,BC64+BC76,BC64)</f>
        <v>-1.6805133673525319E-20</v>
      </c>
      <c r="BD77" s="54">
        <f>IF('Fixed data'!$G$19=FALSE,BD64+BD76,BD64)</f>
        <v>-1.6805133673525319E-20</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-8.0259613526570059E-4</v>
      </c>
      <c r="F80" s="55">
        <f t="shared" ref="F80:BD80" si="10">F77*F78</f>
        <v>-1.0679659061147543E-4</v>
      </c>
      <c r="G80" s="55">
        <f t="shared" si="10"/>
        <v>-1.0170043383569414E-4</v>
      </c>
      <c r="H80" s="55">
        <f t="shared" si="10"/>
        <v>-9.6826817361816072E-5</v>
      </c>
      <c r="I80" s="55">
        <f t="shared" si="10"/>
        <v>-9.2166517868109057E-5</v>
      </c>
      <c r="J80" s="55">
        <f t="shared" si="10"/>
        <v>-8.771068134628084E-5</v>
      </c>
      <c r="K80" s="55">
        <f t="shared" si="10"/>
        <v>-8.3450808671093598E-5</v>
      </c>
      <c r="L80" s="55">
        <f t="shared" si="10"/>
        <v>-7.937874172361826E-5</v>
      </c>
      <c r="M80" s="55">
        <f t="shared" si="10"/>
        <v>-7.548665004718538E-5</v>
      </c>
      <c r="N80" s="55">
        <f t="shared" si="10"/>
        <v>-7.1767018015874795E-5</v>
      </c>
      <c r="O80" s="55">
        <f t="shared" si="10"/>
        <v>-6.8212632496138028E-5</v>
      </c>
      <c r="P80" s="55">
        <f t="shared" si="10"/>
        <v>-6.4816570982875602E-5</v>
      </c>
      <c r="Q80" s="55">
        <f t="shared" si="10"/>
        <v>-6.1572190191989978E-5</v>
      </c>
      <c r="R80" s="55">
        <f t="shared" si="10"/>
        <v>-5.8473115092108242E-5</v>
      </c>
      <c r="S80" s="55">
        <f t="shared" si="10"/>
        <v>-5.5513228358817325E-5</v>
      </c>
      <c r="T80" s="55">
        <f t="shared" si="10"/>
        <v>-5.2686660235378776E-5</v>
      </c>
      <c r="U80" s="55">
        <f t="shared" si="10"/>
        <v>-4.998777878449133E-5</v>
      </c>
      <c r="V80" s="55">
        <f t="shared" si="10"/>
        <v>-4.7411180516248485E-5</v>
      </c>
      <c r="W80" s="55">
        <f t="shared" si="10"/>
        <v>-4.4951681377995317E-5</v>
      </c>
      <c r="X80" s="55">
        <f t="shared" si="10"/>
        <v>-4.260430809232591E-5</v>
      </c>
      <c r="Y80" s="55">
        <f t="shared" si="10"/>
        <v>-4.0364289829979056E-5</v>
      </c>
      <c r="Z80" s="55">
        <f t="shared" si="10"/>
        <v>-3.8227050204887616E-5</v>
      </c>
      <c r="AA80" s="55">
        <f t="shared" si="10"/>
        <v>-3.618819957911578E-5</v>
      </c>
      <c r="AB80" s="55">
        <f t="shared" si="10"/>
        <v>-3.4243527665879778E-5</v>
      </c>
      <c r="AC80" s="55">
        <f t="shared" si="10"/>
        <v>-3.2388996419291318E-5</v>
      </c>
      <c r="AD80" s="55">
        <f t="shared" si="10"/>
        <v>-3.0620733199891027E-5</v>
      </c>
      <c r="AE80" s="55">
        <f t="shared" si="10"/>
        <v>-2.8935024205449921E-5</v>
      </c>
      <c r="AF80" s="55">
        <f t="shared" si="10"/>
        <v>-2.7328308156914113E-5</v>
      </c>
      <c r="AG80" s="55">
        <f t="shared" si="10"/>
        <v>-2.5797170229748457E-5</v>
      </c>
      <c r="AH80" s="55">
        <f t="shared" si="10"/>
        <v>-2.4338336221302894E-5</v>
      </c>
      <c r="AI80" s="55">
        <f t="shared" si="10"/>
        <v>-2.6665783011595296E-5</v>
      </c>
      <c r="AJ80" s="55">
        <f t="shared" si="10"/>
        <v>-2.5249872442958513E-5</v>
      </c>
      <c r="AK80" s="55">
        <f t="shared" si="10"/>
        <v>-2.3893820549438434E-5</v>
      </c>
      <c r="AL80" s="55">
        <f t="shared" si="10"/>
        <v>-2.2595341586280206E-5</v>
      </c>
      <c r="AM80" s="55">
        <f t="shared" si="10"/>
        <v>-2.1352232178620773E-5</v>
      </c>
      <c r="AN80" s="55">
        <f t="shared" si="10"/>
        <v>-2.0162368462323113E-5</v>
      </c>
      <c r="AO80" s="55">
        <f t="shared" si="10"/>
        <v>-1.9023703321486324E-5</v>
      </c>
      <c r="AP80" s="55">
        <f t="shared" si="10"/>
        <v>-1.7934263719425693E-5</v>
      </c>
      <c r="AQ80" s="55">
        <f t="shared" si="10"/>
        <v>-1.6892148120021297E-5</v>
      </c>
      <c r="AR80" s="55">
        <f t="shared" si="10"/>
        <v>-1.5895523996435278E-5</v>
      </c>
      <c r="AS80" s="55">
        <f t="shared" si="10"/>
        <v>-1.4942625424295763E-5</v>
      </c>
      <c r="AT80" s="55">
        <f t="shared" si="10"/>
        <v>-1.4031750756540663E-5</v>
      </c>
      <c r="AU80" s="55">
        <f t="shared" si="10"/>
        <v>-1.3161260377206153E-5</v>
      </c>
      <c r="AV80" s="55">
        <f t="shared" si="10"/>
        <v>-1.2329574531533614E-5</v>
      </c>
      <c r="AW80" s="55">
        <f t="shared" si="10"/>
        <v>-1.1535171229854925E-5</v>
      </c>
      <c r="AX80" s="55">
        <f t="shared" si="10"/>
        <v>-1.0776584222799068E-5</v>
      </c>
      <c r="AY80" s="55">
        <f t="shared" si="10"/>
        <v>-4.1888268647433477E-21</v>
      </c>
      <c r="AZ80" s="55">
        <f t="shared" si="10"/>
        <v>-4.0668221987799495E-21</v>
      </c>
      <c r="BA80" s="55">
        <f t="shared" si="10"/>
        <v>-3.948371066776651E-21</v>
      </c>
      <c r="BB80" s="55">
        <f t="shared" si="10"/>
        <v>-3.8333699677443214E-21</v>
      </c>
      <c r="BC80" s="55">
        <f t="shared" si="10"/>
        <v>-3.7217184152857487E-21</v>
      </c>
      <c r="BD80" s="55">
        <f t="shared" si="10"/>
        <v>-3.613318849791989E-21</v>
      </c>
    </row>
    <row r="81" spans="1:56" x14ac:dyDescent="0.3">
      <c r="A81" s="74"/>
      <c r="B81" s="15" t="s">
        <v>18</v>
      </c>
      <c r="C81" s="15"/>
      <c r="D81" s="14" t="s">
        <v>39</v>
      </c>
      <c r="E81" s="56">
        <f>+E80</f>
        <v>-8.0259613526570059E-4</v>
      </c>
      <c r="F81" s="56">
        <f t="shared" ref="F81:BD81" si="11">+E81+F80</f>
        <v>-9.0939272587717604E-4</v>
      </c>
      <c r="G81" s="56">
        <f t="shared" si="11"/>
        <v>-1.0110931597128701E-3</v>
      </c>
      <c r="H81" s="56">
        <f t="shared" si="11"/>
        <v>-1.1079199770746861E-3</v>
      </c>
      <c r="I81" s="56">
        <f t="shared" si="11"/>
        <v>-1.2000864949427952E-3</v>
      </c>
      <c r="J81" s="56">
        <f t="shared" si="11"/>
        <v>-1.287797176289076E-3</v>
      </c>
      <c r="K81" s="56">
        <f t="shared" si="11"/>
        <v>-1.3712479849601695E-3</v>
      </c>
      <c r="L81" s="56">
        <f t="shared" si="11"/>
        <v>-1.4506267266837878E-3</v>
      </c>
      <c r="M81" s="56">
        <f t="shared" si="11"/>
        <v>-1.5261133767309732E-3</v>
      </c>
      <c r="N81" s="56">
        <f t="shared" si="11"/>
        <v>-1.5978803947468479E-3</v>
      </c>
      <c r="O81" s="56">
        <f t="shared" si="11"/>
        <v>-1.6660930272429859E-3</v>
      </c>
      <c r="P81" s="56">
        <f t="shared" si="11"/>
        <v>-1.7309095982258615E-3</v>
      </c>
      <c r="Q81" s="56">
        <f t="shared" si="11"/>
        <v>-1.7924817884178515E-3</v>
      </c>
      <c r="R81" s="56">
        <f t="shared" si="11"/>
        <v>-1.8509549035099597E-3</v>
      </c>
      <c r="S81" s="56">
        <f t="shared" si="11"/>
        <v>-1.9064681318687771E-3</v>
      </c>
      <c r="T81" s="56">
        <f t="shared" si="11"/>
        <v>-1.959154792104156E-3</v>
      </c>
      <c r="U81" s="56">
        <f t="shared" si="11"/>
        <v>-2.0091425708886473E-3</v>
      </c>
      <c r="V81" s="56">
        <f t="shared" si="11"/>
        <v>-2.0565537514048958E-3</v>
      </c>
      <c r="W81" s="56">
        <f t="shared" si="11"/>
        <v>-2.1015054327828912E-3</v>
      </c>
      <c r="X81" s="56">
        <f t="shared" si="11"/>
        <v>-2.144109740875217E-3</v>
      </c>
      <c r="Y81" s="56">
        <f t="shared" si="11"/>
        <v>-2.1844740307051962E-3</v>
      </c>
      <c r="Z81" s="56">
        <f t="shared" si="11"/>
        <v>-2.2227010809100839E-3</v>
      </c>
      <c r="AA81" s="56">
        <f t="shared" si="11"/>
        <v>-2.2588892804891996E-3</v>
      </c>
      <c r="AB81" s="56">
        <f t="shared" si="11"/>
        <v>-2.2931328081550796E-3</v>
      </c>
      <c r="AC81" s="56">
        <f t="shared" si="11"/>
        <v>-2.3255218045743708E-3</v>
      </c>
      <c r="AD81" s="56">
        <f t="shared" si="11"/>
        <v>-2.3561425377742616E-3</v>
      </c>
      <c r="AE81" s="56">
        <f t="shared" si="11"/>
        <v>-2.3850775619797117E-3</v>
      </c>
      <c r="AF81" s="56">
        <f t="shared" si="11"/>
        <v>-2.4124058701366258E-3</v>
      </c>
      <c r="AG81" s="56">
        <f t="shared" si="11"/>
        <v>-2.4382030403663742E-3</v>
      </c>
      <c r="AH81" s="56">
        <f t="shared" si="11"/>
        <v>-2.4625413765876772E-3</v>
      </c>
      <c r="AI81" s="56">
        <f t="shared" si="11"/>
        <v>-2.4892071595992724E-3</v>
      </c>
      <c r="AJ81" s="56">
        <f t="shared" si="11"/>
        <v>-2.5144570320422307E-3</v>
      </c>
      <c r="AK81" s="56">
        <f t="shared" si="11"/>
        <v>-2.5383508525916691E-3</v>
      </c>
      <c r="AL81" s="56">
        <f t="shared" si="11"/>
        <v>-2.5609461941779495E-3</v>
      </c>
      <c r="AM81" s="56">
        <f t="shared" si="11"/>
        <v>-2.5822984263565701E-3</v>
      </c>
      <c r="AN81" s="56">
        <f t="shared" si="11"/>
        <v>-2.602460794818893E-3</v>
      </c>
      <c r="AO81" s="56">
        <f t="shared" si="11"/>
        <v>-2.6214844981403795E-3</v>
      </c>
      <c r="AP81" s="56">
        <f t="shared" si="11"/>
        <v>-2.6394187618598054E-3</v>
      </c>
      <c r="AQ81" s="56">
        <f t="shared" si="11"/>
        <v>-2.6563109099798266E-3</v>
      </c>
      <c r="AR81" s="56">
        <f t="shared" si="11"/>
        <v>-2.6722064339762619E-3</v>
      </c>
      <c r="AS81" s="56">
        <f t="shared" si="11"/>
        <v>-2.6871490594005576E-3</v>
      </c>
      <c r="AT81" s="56">
        <f t="shared" si="11"/>
        <v>-2.7011808101570982E-3</v>
      </c>
      <c r="AU81" s="56">
        <f t="shared" si="11"/>
        <v>-2.7143420705343043E-3</v>
      </c>
      <c r="AV81" s="56">
        <f t="shared" si="11"/>
        <v>-2.7266716450658379E-3</v>
      </c>
      <c r="AW81" s="56">
        <f t="shared" si="11"/>
        <v>-2.7382068162956929E-3</v>
      </c>
      <c r="AX81" s="56">
        <f t="shared" si="11"/>
        <v>-2.7489834005184921E-3</v>
      </c>
      <c r="AY81" s="56">
        <f t="shared" si="11"/>
        <v>-2.7489834005184921E-3</v>
      </c>
      <c r="AZ81" s="56">
        <f t="shared" si="11"/>
        <v>-2.7489834005184921E-3</v>
      </c>
      <c r="BA81" s="56">
        <f t="shared" si="11"/>
        <v>-2.7489834005184921E-3</v>
      </c>
      <c r="BB81" s="56">
        <f t="shared" si="11"/>
        <v>-2.7489834005184921E-3</v>
      </c>
      <c r="BC81" s="56">
        <f t="shared" si="11"/>
        <v>-2.7489834005184921E-3</v>
      </c>
      <c r="BD81" s="56">
        <f t="shared" si="11"/>
        <v>-2.7489834005184921E-3</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3"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3"/>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3"/>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3"/>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3"/>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3"/>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3"/>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3"/>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5" zoomScaleNormal="80" zoomScaleSheetLayoutView="85" workbookViewId="0">
      <pane xSplit="2" ySplit="12" topLeftCell="C29" activePane="bottomRight" state="frozen"/>
      <selection activeCell="B5" sqref="B5:F5"/>
      <selection pane="topRight" activeCell="B5" sqref="B5:F5"/>
      <selection pane="bottomLeft" activeCell="B5" sqref="B5:F5"/>
      <selection pane="bottomRight" activeCell="E86" sqref="E8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-1.0638332858344125E-3</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-1.0629046480079962E-3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-1.0148710670515556E-3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-8.7301983744113906E-4</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158</v>
      </c>
      <c r="C13" s="60"/>
      <c r="D13" s="61" t="s">
        <v>39</v>
      </c>
      <c r="E13" s="194">
        <f>-('Workings template'!B10*'Workings template'!B16)/1000000</f>
        <v>-3.0011666666666663E-3</v>
      </c>
      <c r="F13" s="62">
        <f>-('Workings template'!C10*'Workings template'!C16)/1000000</f>
        <v>0</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6"/>
      <c r="B14" s="61" t="s">
        <v>156</v>
      </c>
      <c r="C14" s="60"/>
      <c r="D14" s="61" t="s">
        <v>39</v>
      </c>
      <c r="E14" s="62">
        <f>-('Workings template'!B10*'Workings template'!B17)/1000000</f>
        <v>0</v>
      </c>
      <c r="F14" s="62">
        <f>-('Workings template'!C10*'Workings template'!C17)/1000000</f>
        <v>0</v>
      </c>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6"/>
      <c r="B15" s="61" t="s">
        <v>313</v>
      </c>
      <c r="C15" s="60"/>
      <c r="D15" s="61" t="s">
        <v>39</v>
      </c>
      <c r="E15" s="62">
        <f>-('Workings template'!B10*'Workings template'!B18)/1000000</f>
        <v>0</v>
      </c>
      <c r="F15" s="62">
        <f>-('Workings template'!C10*'Workings template'!C18)/1000000</f>
        <v>0</v>
      </c>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6"/>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2" t="s">
        <v>194</v>
      </c>
      <c r="C18" s="127"/>
      <c r="D18" s="123" t="s">
        <v>39</v>
      </c>
      <c r="E18" s="59">
        <f>SUM(E13:E17)</f>
        <v>-3.0011666666666663E-3</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8"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-3.0011666666666663E-3</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-2.1008166666666665E-3</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-9.0034999999999985E-4</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-4.6684814814814811E-5</v>
      </c>
      <c r="G30" s="35">
        <f>$E$28/'Fixed data'!$C$7</f>
        <v>-4.6684814814814811E-5</v>
      </c>
      <c r="H30" s="35">
        <f>$E$28/'Fixed data'!$C$7</f>
        <v>-4.6684814814814811E-5</v>
      </c>
      <c r="I30" s="35">
        <f>$E$28/'Fixed data'!$C$7</f>
        <v>-4.6684814814814811E-5</v>
      </c>
      <c r="J30" s="35">
        <f>$E$28/'Fixed data'!$C$7</f>
        <v>-4.6684814814814811E-5</v>
      </c>
      <c r="K30" s="35">
        <f>$E$28/'Fixed data'!$C$7</f>
        <v>-4.6684814814814811E-5</v>
      </c>
      <c r="L30" s="35">
        <f>$E$28/'Fixed data'!$C$7</f>
        <v>-4.6684814814814811E-5</v>
      </c>
      <c r="M30" s="35">
        <f>$E$28/'Fixed data'!$C$7</f>
        <v>-4.6684814814814811E-5</v>
      </c>
      <c r="N30" s="35">
        <f>$E$28/'Fixed data'!$C$7</f>
        <v>-4.6684814814814811E-5</v>
      </c>
      <c r="O30" s="35">
        <f>$E$28/'Fixed data'!$C$7</f>
        <v>-4.6684814814814811E-5</v>
      </c>
      <c r="P30" s="35">
        <f>$E$28/'Fixed data'!$C$7</f>
        <v>-4.6684814814814811E-5</v>
      </c>
      <c r="Q30" s="35">
        <f>$E$28/'Fixed data'!$C$7</f>
        <v>-4.6684814814814811E-5</v>
      </c>
      <c r="R30" s="35">
        <f>$E$28/'Fixed data'!$C$7</f>
        <v>-4.6684814814814811E-5</v>
      </c>
      <c r="S30" s="35">
        <f>$E$28/'Fixed data'!$C$7</f>
        <v>-4.6684814814814811E-5</v>
      </c>
      <c r="T30" s="35">
        <f>$E$28/'Fixed data'!$C$7</f>
        <v>-4.6684814814814811E-5</v>
      </c>
      <c r="U30" s="35">
        <f>$E$28/'Fixed data'!$C$7</f>
        <v>-4.6684814814814811E-5</v>
      </c>
      <c r="V30" s="35">
        <f>$E$28/'Fixed data'!$C$7</f>
        <v>-4.6684814814814811E-5</v>
      </c>
      <c r="W30" s="35">
        <f>$E$28/'Fixed data'!$C$7</f>
        <v>-4.6684814814814811E-5</v>
      </c>
      <c r="X30" s="35">
        <f>$E$28/'Fixed data'!$C$7</f>
        <v>-4.6684814814814811E-5</v>
      </c>
      <c r="Y30" s="35">
        <f>$E$28/'Fixed data'!$C$7</f>
        <v>-4.6684814814814811E-5</v>
      </c>
      <c r="Z30" s="35">
        <f>$E$28/'Fixed data'!$C$7</f>
        <v>-4.6684814814814811E-5</v>
      </c>
      <c r="AA30" s="35">
        <f>$E$28/'Fixed data'!$C$7</f>
        <v>-4.6684814814814811E-5</v>
      </c>
      <c r="AB30" s="35">
        <f>$E$28/'Fixed data'!$C$7</f>
        <v>-4.6684814814814811E-5</v>
      </c>
      <c r="AC30" s="35">
        <f>$E$28/'Fixed data'!$C$7</f>
        <v>-4.6684814814814811E-5</v>
      </c>
      <c r="AD30" s="35">
        <f>$E$28/'Fixed data'!$C$7</f>
        <v>-4.6684814814814811E-5</v>
      </c>
      <c r="AE30" s="35">
        <f>$E$28/'Fixed data'!$C$7</f>
        <v>-4.6684814814814811E-5</v>
      </c>
      <c r="AF30" s="35">
        <f>$E$28/'Fixed data'!$C$7</f>
        <v>-4.6684814814814811E-5</v>
      </c>
      <c r="AG30" s="35">
        <f>$E$28/'Fixed data'!$C$7</f>
        <v>-4.6684814814814811E-5</v>
      </c>
      <c r="AH30" s="35">
        <f>$E$28/'Fixed data'!$C$7</f>
        <v>-4.6684814814814811E-5</v>
      </c>
      <c r="AI30" s="35">
        <f>$E$28/'Fixed data'!$C$7</f>
        <v>-4.6684814814814811E-5</v>
      </c>
      <c r="AJ30" s="35">
        <f>$E$28/'Fixed data'!$C$7</f>
        <v>-4.6684814814814811E-5</v>
      </c>
      <c r="AK30" s="35">
        <f>$E$28/'Fixed data'!$C$7</f>
        <v>-4.6684814814814811E-5</v>
      </c>
      <c r="AL30" s="35">
        <f>$E$28/'Fixed data'!$C$7</f>
        <v>-4.6684814814814811E-5</v>
      </c>
      <c r="AM30" s="35">
        <f>$E$28/'Fixed data'!$C$7</f>
        <v>-4.6684814814814811E-5</v>
      </c>
      <c r="AN30" s="35">
        <f>$E$28/'Fixed data'!$C$7</f>
        <v>-4.6684814814814811E-5</v>
      </c>
      <c r="AO30" s="35">
        <f>$E$28/'Fixed data'!$C$7</f>
        <v>-4.6684814814814811E-5</v>
      </c>
      <c r="AP30" s="35">
        <f>$E$28/'Fixed data'!$C$7</f>
        <v>-4.6684814814814811E-5</v>
      </c>
      <c r="AQ30" s="35">
        <f>$E$28/'Fixed data'!$C$7</f>
        <v>-4.6684814814814811E-5</v>
      </c>
      <c r="AR30" s="35">
        <f>$E$28/'Fixed data'!$C$7</f>
        <v>-4.6684814814814811E-5</v>
      </c>
      <c r="AS30" s="35">
        <f>$E$28/'Fixed data'!$C$7</f>
        <v>-4.6684814814814811E-5</v>
      </c>
      <c r="AT30" s="35">
        <f>$E$28/'Fixed data'!$C$7</f>
        <v>-4.6684814814814811E-5</v>
      </c>
      <c r="AU30" s="35">
        <f>$E$28/'Fixed data'!$C$7</f>
        <v>-4.6684814814814811E-5</v>
      </c>
      <c r="AV30" s="35">
        <f>$E$28/'Fixed data'!$C$7</f>
        <v>-4.6684814814814811E-5</v>
      </c>
      <c r="AW30" s="35">
        <f>$E$28/'Fixed data'!$C$7</f>
        <v>-4.6684814814814811E-5</v>
      </c>
      <c r="AX30" s="35">
        <f>$E$28/'Fixed data'!$C$7</f>
        <v>-4.6684814814814811E-5</v>
      </c>
      <c r="AY30" s="35"/>
      <c r="AZ30" s="35"/>
      <c r="BA30" s="35"/>
      <c r="BB30" s="35"/>
      <c r="BC30" s="35"/>
      <c r="BD30" s="35"/>
    </row>
    <row r="31" spans="1:56" ht="16.5" hidden="1" customHeight="1" outlineLevel="1" x14ac:dyDescent="0.35">
      <c r="A31" s="113"/>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-4.6684814814814811E-5</v>
      </c>
      <c r="G60" s="35">
        <f t="shared" si="5"/>
        <v>-4.6684814814814811E-5</v>
      </c>
      <c r="H60" s="35">
        <f t="shared" si="5"/>
        <v>-4.6684814814814811E-5</v>
      </c>
      <c r="I60" s="35">
        <f t="shared" si="5"/>
        <v>-4.6684814814814811E-5</v>
      </c>
      <c r="J60" s="35">
        <f t="shared" si="5"/>
        <v>-4.6684814814814811E-5</v>
      </c>
      <c r="K60" s="35">
        <f t="shared" si="5"/>
        <v>-4.6684814814814811E-5</v>
      </c>
      <c r="L60" s="35">
        <f t="shared" si="5"/>
        <v>-4.6684814814814811E-5</v>
      </c>
      <c r="M60" s="35">
        <f t="shared" si="5"/>
        <v>-4.6684814814814811E-5</v>
      </c>
      <c r="N60" s="35">
        <f t="shared" si="5"/>
        <v>-4.6684814814814811E-5</v>
      </c>
      <c r="O60" s="35">
        <f t="shared" si="5"/>
        <v>-4.6684814814814811E-5</v>
      </c>
      <c r="P60" s="35">
        <f t="shared" si="5"/>
        <v>-4.6684814814814811E-5</v>
      </c>
      <c r="Q60" s="35">
        <f t="shared" si="5"/>
        <v>-4.6684814814814811E-5</v>
      </c>
      <c r="R60" s="35">
        <f t="shared" si="5"/>
        <v>-4.6684814814814811E-5</v>
      </c>
      <c r="S60" s="35">
        <f t="shared" si="5"/>
        <v>-4.6684814814814811E-5</v>
      </c>
      <c r="T60" s="35">
        <f t="shared" si="5"/>
        <v>-4.6684814814814811E-5</v>
      </c>
      <c r="U60" s="35">
        <f t="shared" si="5"/>
        <v>-4.6684814814814811E-5</v>
      </c>
      <c r="V60" s="35">
        <f t="shared" si="5"/>
        <v>-4.6684814814814811E-5</v>
      </c>
      <c r="W60" s="35">
        <f t="shared" si="5"/>
        <v>-4.6684814814814811E-5</v>
      </c>
      <c r="X60" s="35">
        <f t="shared" si="5"/>
        <v>-4.6684814814814811E-5</v>
      </c>
      <c r="Y60" s="35">
        <f t="shared" si="5"/>
        <v>-4.6684814814814811E-5</v>
      </c>
      <c r="Z60" s="35">
        <f t="shared" si="5"/>
        <v>-4.6684814814814811E-5</v>
      </c>
      <c r="AA60" s="35">
        <f t="shared" si="5"/>
        <v>-4.6684814814814811E-5</v>
      </c>
      <c r="AB60" s="35">
        <f t="shared" si="5"/>
        <v>-4.6684814814814811E-5</v>
      </c>
      <c r="AC60" s="35">
        <f t="shared" si="5"/>
        <v>-4.6684814814814811E-5</v>
      </c>
      <c r="AD60" s="35">
        <f t="shared" si="5"/>
        <v>-4.6684814814814811E-5</v>
      </c>
      <c r="AE60" s="35">
        <f t="shared" si="5"/>
        <v>-4.6684814814814811E-5</v>
      </c>
      <c r="AF60" s="35">
        <f t="shared" si="5"/>
        <v>-4.6684814814814811E-5</v>
      </c>
      <c r="AG60" s="35">
        <f t="shared" si="5"/>
        <v>-4.6684814814814811E-5</v>
      </c>
      <c r="AH60" s="35">
        <f t="shared" si="5"/>
        <v>-4.6684814814814811E-5</v>
      </c>
      <c r="AI60" s="35">
        <f t="shared" si="5"/>
        <v>-4.6684814814814811E-5</v>
      </c>
      <c r="AJ60" s="35">
        <f t="shared" si="5"/>
        <v>-4.6684814814814811E-5</v>
      </c>
      <c r="AK60" s="35">
        <f t="shared" si="5"/>
        <v>-4.6684814814814811E-5</v>
      </c>
      <c r="AL60" s="35">
        <f t="shared" si="5"/>
        <v>-4.6684814814814811E-5</v>
      </c>
      <c r="AM60" s="35">
        <f t="shared" si="5"/>
        <v>-4.6684814814814811E-5</v>
      </c>
      <c r="AN60" s="35">
        <f t="shared" si="5"/>
        <v>-4.6684814814814811E-5</v>
      </c>
      <c r="AO60" s="35">
        <f t="shared" si="5"/>
        <v>-4.6684814814814811E-5</v>
      </c>
      <c r="AP60" s="35">
        <f t="shared" si="5"/>
        <v>-4.6684814814814811E-5</v>
      </c>
      <c r="AQ60" s="35">
        <f t="shared" si="5"/>
        <v>-4.6684814814814811E-5</v>
      </c>
      <c r="AR60" s="35">
        <f t="shared" si="5"/>
        <v>-4.6684814814814811E-5</v>
      </c>
      <c r="AS60" s="35">
        <f t="shared" si="5"/>
        <v>-4.6684814814814811E-5</v>
      </c>
      <c r="AT60" s="35">
        <f t="shared" si="5"/>
        <v>-4.6684814814814811E-5</v>
      </c>
      <c r="AU60" s="35">
        <f t="shared" si="5"/>
        <v>-4.6684814814814811E-5</v>
      </c>
      <c r="AV60" s="35">
        <f t="shared" si="5"/>
        <v>-4.6684814814814811E-5</v>
      </c>
      <c r="AW60" s="35">
        <f t="shared" si="5"/>
        <v>-4.6684814814814811E-5</v>
      </c>
      <c r="AX60" s="35">
        <f t="shared" si="5"/>
        <v>-4.6684814814814811E-5</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-2.1008166666666665E-3</v>
      </c>
      <c r="G61" s="35">
        <f t="shared" ref="G61:BD61" si="6">F62</f>
        <v>-2.0541318518518515E-3</v>
      </c>
      <c r="H61" s="35">
        <f t="shared" si="6"/>
        <v>-2.0074470370370365E-3</v>
      </c>
      <c r="I61" s="35">
        <f t="shared" si="6"/>
        <v>-1.9607622222222215E-3</v>
      </c>
      <c r="J61" s="35">
        <f t="shared" si="6"/>
        <v>-1.9140774074074068E-3</v>
      </c>
      <c r="K61" s="35">
        <f t="shared" si="6"/>
        <v>-1.867392592592592E-3</v>
      </c>
      <c r="L61" s="35">
        <f t="shared" si="6"/>
        <v>-1.8207077777777773E-3</v>
      </c>
      <c r="M61" s="35">
        <f t="shared" si="6"/>
        <v>-1.7740229629629625E-3</v>
      </c>
      <c r="N61" s="35">
        <f t="shared" si="6"/>
        <v>-1.7273381481481477E-3</v>
      </c>
      <c r="O61" s="35">
        <f t="shared" si="6"/>
        <v>-1.680653333333333E-3</v>
      </c>
      <c r="P61" s="35">
        <f t="shared" si="6"/>
        <v>-1.6339685185185182E-3</v>
      </c>
      <c r="Q61" s="35">
        <f t="shared" si="6"/>
        <v>-1.5872837037037035E-3</v>
      </c>
      <c r="R61" s="35">
        <f t="shared" si="6"/>
        <v>-1.5405988888888887E-3</v>
      </c>
      <c r="S61" s="35">
        <f t="shared" si="6"/>
        <v>-1.493914074074074E-3</v>
      </c>
      <c r="T61" s="35">
        <f t="shared" si="6"/>
        <v>-1.4472292592592592E-3</v>
      </c>
      <c r="U61" s="35">
        <f t="shared" si="6"/>
        <v>-1.4005444444444444E-3</v>
      </c>
      <c r="V61" s="35">
        <f t="shared" si="6"/>
        <v>-1.3538596296296297E-3</v>
      </c>
      <c r="W61" s="35">
        <f t="shared" si="6"/>
        <v>-1.3071748148148149E-3</v>
      </c>
      <c r="X61" s="35">
        <f t="shared" si="6"/>
        <v>-1.2604900000000002E-3</v>
      </c>
      <c r="Y61" s="35">
        <f t="shared" si="6"/>
        <v>-1.2138051851851854E-3</v>
      </c>
      <c r="Z61" s="35">
        <f t="shared" si="6"/>
        <v>-1.1671203703703707E-3</v>
      </c>
      <c r="AA61" s="35">
        <f t="shared" si="6"/>
        <v>-1.1204355555555559E-3</v>
      </c>
      <c r="AB61" s="35">
        <f t="shared" si="6"/>
        <v>-1.0737507407407411E-3</v>
      </c>
      <c r="AC61" s="35">
        <f t="shared" si="6"/>
        <v>-1.0270659259259264E-3</v>
      </c>
      <c r="AD61" s="35">
        <f t="shared" si="6"/>
        <v>-9.8038111111111164E-4</v>
      </c>
      <c r="AE61" s="35">
        <f t="shared" si="6"/>
        <v>-9.3369629629629688E-4</v>
      </c>
      <c r="AF61" s="35">
        <f t="shared" si="6"/>
        <v>-8.8701148148148212E-4</v>
      </c>
      <c r="AG61" s="35">
        <f t="shared" si="6"/>
        <v>-8.4032666666666736E-4</v>
      </c>
      <c r="AH61" s="35">
        <f t="shared" si="6"/>
        <v>-7.9364185185185261E-4</v>
      </c>
      <c r="AI61" s="35">
        <f t="shared" si="6"/>
        <v>-7.4695703703703785E-4</v>
      </c>
      <c r="AJ61" s="35">
        <f t="shared" si="6"/>
        <v>-7.0027222222222309E-4</v>
      </c>
      <c r="AK61" s="35">
        <f t="shared" si="6"/>
        <v>-6.5358740740740833E-4</v>
      </c>
      <c r="AL61" s="35">
        <f t="shared" si="6"/>
        <v>-6.0690259259259358E-4</v>
      </c>
      <c r="AM61" s="35">
        <f t="shared" si="6"/>
        <v>-5.6021777777777882E-4</v>
      </c>
      <c r="AN61" s="35">
        <f t="shared" si="6"/>
        <v>-5.1353296296296406E-4</v>
      </c>
      <c r="AO61" s="35">
        <f t="shared" si="6"/>
        <v>-4.6684814814814925E-4</v>
      </c>
      <c r="AP61" s="35">
        <f t="shared" si="6"/>
        <v>-4.2016333333333444E-4</v>
      </c>
      <c r="AQ61" s="35">
        <f t="shared" si="6"/>
        <v>-3.7347851851851963E-4</v>
      </c>
      <c r="AR61" s="35">
        <f t="shared" si="6"/>
        <v>-3.2679370370370482E-4</v>
      </c>
      <c r="AS61" s="35">
        <f t="shared" si="6"/>
        <v>-2.8010888888889001E-4</v>
      </c>
      <c r="AT61" s="35">
        <f t="shared" si="6"/>
        <v>-2.334240740740752E-4</v>
      </c>
      <c r="AU61" s="35">
        <f t="shared" si="6"/>
        <v>-1.8673925925926038E-4</v>
      </c>
      <c r="AV61" s="35">
        <f t="shared" si="6"/>
        <v>-1.4005444444444557E-4</v>
      </c>
      <c r="AW61" s="35">
        <f t="shared" si="6"/>
        <v>-9.3369629629630761E-5</v>
      </c>
      <c r="AX61" s="35">
        <f t="shared" si="6"/>
        <v>-4.668481481481595E-5</v>
      </c>
      <c r="AY61" s="35">
        <f t="shared" si="6"/>
        <v>-1.1384122811097797E-18</v>
      </c>
      <c r="AZ61" s="35">
        <f t="shared" si="6"/>
        <v>-1.1384122811097797E-18</v>
      </c>
      <c r="BA61" s="35">
        <f t="shared" si="6"/>
        <v>-1.1384122811097797E-18</v>
      </c>
      <c r="BB61" s="35">
        <f t="shared" si="6"/>
        <v>-1.1384122811097797E-18</v>
      </c>
      <c r="BC61" s="35">
        <f t="shared" si="6"/>
        <v>-1.1384122811097797E-18</v>
      </c>
      <c r="BD61" s="35">
        <f t="shared" si="6"/>
        <v>-1.1384122811097797E-18</v>
      </c>
    </row>
    <row r="62" spans="1:56" ht="16.5" hidden="1" customHeight="1" outlineLevel="1" x14ac:dyDescent="0.3">
      <c r="A62" s="113"/>
      <c r="B62" s="9" t="s">
        <v>33</v>
      </c>
      <c r="C62" s="9" t="s">
        <v>67</v>
      </c>
      <c r="D62" s="9" t="s">
        <v>39</v>
      </c>
      <c r="E62" s="35">
        <f t="shared" ref="E62:BD62" si="7">E28-E60+E61</f>
        <v>-2.1008166666666665E-3</v>
      </c>
      <c r="F62" s="35">
        <f t="shared" si="7"/>
        <v>-2.0541318518518515E-3</v>
      </c>
      <c r="G62" s="35">
        <f t="shared" si="7"/>
        <v>-2.0074470370370365E-3</v>
      </c>
      <c r="H62" s="35">
        <f t="shared" si="7"/>
        <v>-1.9607622222222215E-3</v>
      </c>
      <c r="I62" s="35">
        <f t="shared" si="7"/>
        <v>-1.9140774074074068E-3</v>
      </c>
      <c r="J62" s="35">
        <f t="shared" si="7"/>
        <v>-1.867392592592592E-3</v>
      </c>
      <c r="K62" s="35">
        <f t="shared" si="7"/>
        <v>-1.8207077777777773E-3</v>
      </c>
      <c r="L62" s="35">
        <f t="shared" si="7"/>
        <v>-1.7740229629629625E-3</v>
      </c>
      <c r="M62" s="35">
        <f t="shared" si="7"/>
        <v>-1.7273381481481477E-3</v>
      </c>
      <c r="N62" s="35">
        <f t="shared" si="7"/>
        <v>-1.680653333333333E-3</v>
      </c>
      <c r="O62" s="35">
        <f t="shared" si="7"/>
        <v>-1.6339685185185182E-3</v>
      </c>
      <c r="P62" s="35">
        <f t="shared" si="7"/>
        <v>-1.5872837037037035E-3</v>
      </c>
      <c r="Q62" s="35">
        <f t="shared" si="7"/>
        <v>-1.5405988888888887E-3</v>
      </c>
      <c r="R62" s="35">
        <f t="shared" si="7"/>
        <v>-1.493914074074074E-3</v>
      </c>
      <c r="S62" s="35">
        <f t="shared" si="7"/>
        <v>-1.4472292592592592E-3</v>
      </c>
      <c r="T62" s="35">
        <f t="shared" si="7"/>
        <v>-1.4005444444444444E-3</v>
      </c>
      <c r="U62" s="35">
        <f t="shared" si="7"/>
        <v>-1.3538596296296297E-3</v>
      </c>
      <c r="V62" s="35">
        <f t="shared" si="7"/>
        <v>-1.3071748148148149E-3</v>
      </c>
      <c r="W62" s="35">
        <f t="shared" si="7"/>
        <v>-1.2604900000000002E-3</v>
      </c>
      <c r="X62" s="35">
        <f t="shared" si="7"/>
        <v>-1.2138051851851854E-3</v>
      </c>
      <c r="Y62" s="35">
        <f t="shared" si="7"/>
        <v>-1.1671203703703707E-3</v>
      </c>
      <c r="Z62" s="35">
        <f t="shared" si="7"/>
        <v>-1.1204355555555559E-3</v>
      </c>
      <c r="AA62" s="35">
        <f t="shared" si="7"/>
        <v>-1.0737507407407411E-3</v>
      </c>
      <c r="AB62" s="35">
        <f t="shared" si="7"/>
        <v>-1.0270659259259264E-3</v>
      </c>
      <c r="AC62" s="35">
        <f t="shared" si="7"/>
        <v>-9.8038111111111164E-4</v>
      </c>
      <c r="AD62" s="35">
        <f t="shared" si="7"/>
        <v>-9.3369629629629688E-4</v>
      </c>
      <c r="AE62" s="35">
        <f t="shared" si="7"/>
        <v>-8.8701148148148212E-4</v>
      </c>
      <c r="AF62" s="35">
        <f t="shared" si="7"/>
        <v>-8.4032666666666736E-4</v>
      </c>
      <c r="AG62" s="35">
        <f t="shared" si="7"/>
        <v>-7.9364185185185261E-4</v>
      </c>
      <c r="AH62" s="35">
        <f t="shared" si="7"/>
        <v>-7.4695703703703785E-4</v>
      </c>
      <c r="AI62" s="35">
        <f t="shared" si="7"/>
        <v>-7.0027222222222309E-4</v>
      </c>
      <c r="AJ62" s="35">
        <f t="shared" si="7"/>
        <v>-6.5358740740740833E-4</v>
      </c>
      <c r="AK62" s="35">
        <f t="shared" si="7"/>
        <v>-6.0690259259259358E-4</v>
      </c>
      <c r="AL62" s="35">
        <f t="shared" si="7"/>
        <v>-5.6021777777777882E-4</v>
      </c>
      <c r="AM62" s="35">
        <f t="shared" si="7"/>
        <v>-5.1353296296296406E-4</v>
      </c>
      <c r="AN62" s="35">
        <f t="shared" si="7"/>
        <v>-4.6684814814814925E-4</v>
      </c>
      <c r="AO62" s="35">
        <f t="shared" si="7"/>
        <v>-4.2016333333333444E-4</v>
      </c>
      <c r="AP62" s="35">
        <f t="shared" si="7"/>
        <v>-3.7347851851851963E-4</v>
      </c>
      <c r="AQ62" s="35">
        <f t="shared" si="7"/>
        <v>-3.2679370370370482E-4</v>
      </c>
      <c r="AR62" s="35">
        <f t="shared" si="7"/>
        <v>-2.8010888888889001E-4</v>
      </c>
      <c r="AS62" s="35">
        <f t="shared" si="7"/>
        <v>-2.334240740740752E-4</v>
      </c>
      <c r="AT62" s="35">
        <f t="shared" si="7"/>
        <v>-1.8673925925926038E-4</v>
      </c>
      <c r="AU62" s="35">
        <f t="shared" si="7"/>
        <v>-1.4005444444444557E-4</v>
      </c>
      <c r="AV62" s="35">
        <f t="shared" si="7"/>
        <v>-9.3369629629630761E-5</v>
      </c>
      <c r="AW62" s="35">
        <f t="shared" si="7"/>
        <v>-4.668481481481595E-5</v>
      </c>
      <c r="AX62" s="35">
        <f t="shared" si="7"/>
        <v>-1.1384122811097797E-18</v>
      </c>
      <c r="AY62" s="35">
        <f t="shared" si="7"/>
        <v>-1.1384122811097797E-18</v>
      </c>
      <c r="AZ62" s="35">
        <f t="shared" si="7"/>
        <v>-1.1384122811097797E-18</v>
      </c>
      <c r="BA62" s="35">
        <f t="shared" si="7"/>
        <v>-1.1384122811097797E-18</v>
      </c>
      <c r="BB62" s="35">
        <f t="shared" si="7"/>
        <v>-1.1384122811097797E-18</v>
      </c>
      <c r="BC62" s="35">
        <f t="shared" si="7"/>
        <v>-1.1384122811097797E-18</v>
      </c>
      <c r="BD62" s="35">
        <f t="shared" si="7"/>
        <v>-1.1384122811097797E-18</v>
      </c>
    </row>
    <row r="63" spans="1:56" ht="16.5" collapsed="1" x14ac:dyDescent="0.3">
      <c r="A63" s="113"/>
      <c r="B63" s="9" t="s">
        <v>8</v>
      </c>
      <c r="C63" s="11" t="s">
        <v>66</v>
      </c>
      <c r="D63" s="9" t="s">
        <v>39</v>
      </c>
      <c r="E63" s="35">
        <f>AVERAGE(E61:E62)*'Fixed data'!$C$3</f>
        <v>-4.2016333333333333E-5</v>
      </c>
      <c r="F63" s="35">
        <f>AVERAGE(F61:F62)*'Fixed data'!$C$3</f>
        <v>-8.309897037037037E-5</v>
      </c>
      <c r="G63" s="35">
        <f>AVERAGE(G61:G62)*'Fixed data'!$C$3</f>
        <v>-8.1231577777777752E-5</v>
      </c>
      <c r="H63" s="35">
        <f>AVERAGE(H61:H62)*'Fixed data'!$C$3</f>
        <v>-7.9364185185185174E-5</v>
      </c>
      <c r="I63" s="35">
        <f>AVERAGE(I61:I62)*'Fixed data'!$C$3</f>
        <v>-7.7496792592592569E-5</v>
      </c>
      <c r="J63" s="35">
        <f>AVERAGE(J61:J62)*'Fixed data'!$C$3</f>
        <v>-7.5629399999999978E-5</v>
      </c>
      <c r="K63" s="35">
        <f>AVERAGE(K61:K62)*'Fixed data'!$C$3</f>
        <v>-7.3762007407407386E-5</v>
      </c>
      <c r="L63" s="35">
        <f>AVERAGE(L61:L62)*'Fixed data'!$C$3</f>
        <v>-7.1894614814814795E-5</v>
      </c>
      <c r="M63" s="35">
        <f>AVERAGE(M61:M62)*'Fixed data'!$C$3</f>
        <v>-7.0027222222222217E-5</v>
      </c>
      <c r="N63" s="35">
        <f>AVERAGE(N61:N62)*'Fixed data'!$C$3</f>
        <v>-6.8159829629629612E-5</v>
      </c>
      <c r="O63" s="35">
        <f>AVERAGE(O61:O62)*'Fixed data'!$C$3</f>
        <v>-6.6292437037037034E-5</v>
      </c>
      <c r="P63" s="35">
        <f>AVERAGE(P61:P62)*'Fixed data'!$C$3</f>
        <v>-6.4425044444444429E-5</v>
      </c>
      <c r="Q63" s="35">
        <f>AVERAGE(Q61:Q62)*'Fixed data'!$C$3</f>
        <v>-6.2557651851851852E-5</v>
      </c>
      <c r="R63" s="35">
        <f>AVERAGE(R61:R62)*'Fixed data'!$C$3</f>
        <v>-6.0690259259259253E-5</v>
      </c>
      <c r="S63" s="35">
        <f>AVERAGE(S61:S62)*'Fixed data'!$C$3</f>
        <v>-5.8822866666666669E-5</v>
      </c>
      <c r="T63" s="35">
        <f>AVERAGE(T61:T62)*'Fixed data'!$C$3</f>
        <v>-5.6955474074074071E-5</v>
      </c>
      <c r="U63" s="35">
        <f>AVERAGE(U61:U62)*'Fixed data'!$C$3</f>
        <v>-5.5088081481481486E-5</v>
      </c>
      <c r="V63" s="35">
        <f>AVERAGE(V61:V62)*'Fixed data'!$C$3</f>
        <v>-5.3220688888888888E-5</v>
      </c>
      <c r="W63" s="35">
        <f>AVERAGE(W61:W62)*'Fixed data'!$C$3</f>
        <v>-5.135329629629631E-5</v>
      </c>
      <c r="X63" s="35">
        <f>AVERAGE(X61:X62)*'Fixed data'!$C$3</f>
        <v>-4.9485903703703712E-5</v>
      </c>
      <c r="Y63" s="35">
        <f>AVERAGE(Y61:Y62)*'Fixed data'!$C$3</f>
        <v>-4.7618511111111127E-5</v>
      </c>
      <c r="Z63" s="35">
        <f>AVERAGE(Z61:Z62)*'Fixed data'!$C$3</f>
        <v>-4.5751118518518529E-5</v>
      </c>
      <c r="AA63" s="35">
        <f>AVERAGE(AA61:AA62)*'Fixed data'!$C$3</f>
        <v>-4.3883725925925945E-5</v>
      </c>
      <c r="AB63" s="35">
        <f>AVERAGE(AB61:AB62)*'Fixed data'!$C$3</f>
        <v>-4.2016333333333346E-5</v>
      </c>
      <c r="AC63" s="35">
        <f>AVERAGE(AC61:AC62)*'Fixed data'!$C$3</f>
        <v>-4.0148940740740769E-5</v>
      </c>
      <c r="AD63" s="35">
        <f>AVERAGE(AD61:AD62)*'Fixed data'!$C$3</f>
        <v>-3.8281548148148171E-5</v>
      </c>
      <c r="AE63" s="35">
        <f>AVERAGE(AE61:AE62)*'Fixed data'!$C$3</f>
        <v>-3.6414155555555579E-5</v>
      </c>
      <c r="AF63" s="35">
        <f>AVERAGE(AF61:AF62)*'Fixed data'!$C$3</f>
        <v>-3.4546762962962988E-5</v>
      </c>
      <c r="AG63" s="35">
        <f>AVERAGE(AG61:AG62)*'Fixed data'!$C$3</f>
        <v>-3.2679370370370403E-5</v>
      </c>
      <c r="AH63" s="35">
        <f>AVERAGE(AH61:AH62)*'Fixed data'!$C$3</f>
        <v>-3.0811977777777812E-5</v>
      </c>
      <c r="AI63" s="35">
        <f>AVERAGE(AI61:AI62)*'Fixed data'!$C$3</f>
        <v>-2.894458518518522E-5</v>
      </c>
      <c r="AJ63" s="35">
        <f>AVERAGE(AJ61:AJ62)*'Fixed data'!$C$3</f>
        <v>-2.7077192592592629E-5</v>
      </c>
      <c r="AK63" s="35">
        <f>AVERAGE(AK61:AK62)*'Fixed data'!$C$3</f>
        <v>-2.5209800000000038E-5</v>
      </c>
      <c r="AL63" s="35">
        <f>AVERAGE(AL61:AL62)*'Fixed data'!$C$3</f>
        <v>-2.334240740740745E-5</v>
      </c>
      <c r="AM63" s="35">
        <f>AVERAGE(AM61:AM62)*'Fixed data'!$C$3</f>
        <v>-2.1475014814814858E-5</v>
      </c>
      <c r="AN63" s="35">
        <f>AVERAGE(AN61:AN62)*'Fixed data'!$C$3</f>
        <v>-1.9607622222222267E-5</v>
      </c>
      <c r="AO63" s="35">
        <f>AVERAGE(AO61:AO62)*'Fixed data'!$C$3</f>
        <v>-1.7740229629629672E-5</v>
      </c>
      <c r="AP63" s="35">
        <f>AVERAGE(AP61:AP62)*'Fixed data'!$C$3</f>
        <v>-1.5872837037037084E-5</v>
      </c>
      <c r="AQ63" s="35">
        <f>AVERAGE(AQ61:AQ62)*'Fixed data'!$C$3</f>
        <v>-1.4005444444444488E-5</v>
      </c>
      <c r="AR63" s="35">
        <f>AVERAGE(AR61:AR62)*'Fixed data'!$C$3</f>
        <v>-1.2138051851851898E-5</v>
      </c>
      <c r="AS63" s="35">
        <f>AVERAGE(AS61:AS62)*'Fixed data'!$C$3</f>
        <v>-1.0270659259259303E-5</v>
      </c>
      <c r="AT63" s="35">
        <f>AVERAGE(AT61:AT62)*'Fixed data'!$C$3</f>
        <v>-8.403266666666712E-6</v>
      </c>
      <c r="AU63" s="35">
        <f>AVERAGE(AU61:AU62)*'Fixed data'!$C$3</f>
        <v>-6.5358740740741189E-6</v>
      </c>
      <c r="AV63" s="35">
        <f>AVERAGE(AV61:AV62)*'Fixed data'!$C$3</f>
        <v>-4.6684814814815267E-6</v>
      </c>
      <c r="AW63" s="35">
        <f>AVERAGE(AW61:AW62)*'Fixed data'!$C$3</f>
        <v>-2.8010888888889341E-6</v>
      </c>
      <c r="AX63" s="35">
        <f>AVERAGE(AX61:AX62)*'Fixed data'!$C$3</f>
        <v>-9.3369629629634174E-7</v>
      </c>
      <c r="AY63" s="35">
        <f>AVERAGE(AY61:AY62)*'Fixed data'!$C$3</f>
        <v>-4.5536491244391185E-20</v>
      </c>
      <c r="AZ63" s="35">
        <f>AVERAGE(AZ61:AZ62)*'Fixed data'!$C$3</f>
        <v>-4.5536491244391185E-20</v>
      </c>
      <c r="BA63" s="35">
        <f>AVERAGE(BA61:BA62)*'Fixed data'!$C$3</f>
        <v>-4.5536491244391185E-20</v>
      </c>
      <c r="BB63" s="35">
        <f>AVERAGE(BB61:BB62)*'Fixed data'!$C$3</f>
        <v>-4.5536491244391185E-20</v>
      </c>
      <c r="BC63" s="35">
        <f>AVERAGE(BC61:BC62)*'Fixed data'!$C$3</f>
        <v>-4.5536491244391185E-20</v>
      </c>
      <c r="BD63" s="35">
        <f>AVERAGE(BD61:BD62)*'Fixed data'!$C$3</f>
        <v>-4.5536491244391185E-20</v>
      </c>
    </row>
    <row r="64" spans="1:56" ht="15.75" thickBot="1" x14ac:dyDescent="0.35">
      <c r="A64" s="112"/>
      <c r="B64" s="12" t="s">
        <v>92</v>
      </c>
      <c r="C64" s="12" t="s">
        <v>44</v>
      </c>
      <c r="D64" s="12" t="s">
        <v>39</v>
      </c>
      <c r="E64" s="53">
        <f t="shared" ref="E64:BD64" si="8">E29+E60+E63</f>
        <v>-9.4236633333333319E-4</v>
      </c>
      <c r="F64" s="53">
        <f t="shared" si="8"/>
        <v>-1.2978378518518517E-4</v>
      </c>
      <c r="G64" s="53">
        <f t="shared" si="8"/>
        <v>-1.2791639259259255E-4</v>
      </c>
      <c r="H64" s="53">
        <f t="shared" si="8"/>
        <v>-1.2604899999999999E-4</v>
      </c>
      <c r="I64" s="53">
        <f t="shared" si="8"/>
        <v>-1.2418160740740737E-4</v>
      </c>
      <c r="J64" s="53">
        <f t="shared" si="8"/>
        <v>-1.223142148148148E-4</v>
      </c>
      <c r="K64" s="53">
        <f t="shared" si="8"/>
        <v>-1.204468222222222E-4</v>
      </c>
      <c r="L64" s="53">
        <f t="shared" si="8"/>
        <v>-1.1857942962962961E-4</v>
      </c>
      <c r="M64" s="53">
        <f t="shared" si="8"/>
        <v>-1.1671203703703703E-4</v>
      </c>
      <c r="N64" s="53">
        <f t="shared" si="8"/>
        <v>-1.1484464444444442E-4</v>
      </c>
      <c r="O64" s="53">
        <f t="shared" si="8"/>
        <v>-1.1297725185185185E-4</v>
      </c>
      <c r="P64" s="53">
        <f t="shared" si="8"/>
        <v>-1.1110985925925924E-4</v>
      </c>
      <c r="Q64" s="53">
        <f t="shared" si="8"/>
        <v>-1.0924246666666666E-4</v>
      </c>
      <c r="R64" s="53">
        <f t="shared" si="8"/>
        <v>-1.0737507407407407E-4</v>
      </c>
      <c r="S64" s="53">
        <f t="shared" si="8"/>
        <v>-1.0550768148148148E-4</v>
      </c>
      <c r="T64" s="53">
        <f t="shared" si="8"/>
        <v>-1.0364028888888889E-4</v>
      </c>
      <c r="U64" s="53">
        <f t="shared" si="8"/>
        <v>-1.017728962962963E-4</v>
      </c>
      <c r="V64" s="53">
        <f t="shared" si="8"/>
        <v>-9.9905503703703706E-5</v>
      </c>
      <c r="W64" s="53">
        <f t="shared" si="8"/>
        <v>-9.8038111111111115E-5</v>
      </c>
      <c r="X64" s="53">
        <f t="shared" si="8"/>
        <v>-9.6170718518518523E-5</v>
      </c>
      <c r="Y64" s="53">
        <f t="shared" si="8"/>
        <v>-9.4303325925925932E-5</v>
      </c>
      <c r="Z64" s="53">
        <f t="shared" si="8"/>
        <v>-9.2435933333333341E-5</v>
      </c>
      <c r="AA64" s="53">
        <f t="shared" si="8"/>
        <v>-9.0568540740740749E-5</v>
      </c>
      <c r="AB64" s="53">
        <f t="shared" si="8"/>
        <v>-8.8701148148148158E-5</v>
      </c>
      <c r="AC64" s="53">
        <f t="shared" si="8"/>
        <v>-8.683375555555558E-5</v>
      </c>
      <c r="AD64" s="53">
        <f t="shared" si="8"/>
        <v>-8.4966362962962975E-5</v>
      </c>
      <c r="AE64" s="53">
        <f t="shared" si="8"/>
        <v>-8.3098970370370384E-5</v>
      </c>
      <c r="AF64" s="53">
        <f t="shared" si="8"/>
        <v>-8.1231577777777792E-5</v>
      </c>
      <c r="AG64" s="53">
        <f t="shared" si="8"/>
        <v>-7.9364185185185215E-5</v>
      </c>
      <c r="AH64" s="53">
        <f t="shared" si="8"/>
        <v>-7.7496792592592623E-5</v>
      </c>
      <c r="AI64" s="53">
        <f t="shared" si="8"/>
        <v>-7.5629400000000032E-5</v>
      </c>
      <c r="AJ64" s="53">
        <f t="shared" si="8"/>
        <v>-7.376200740740744E-5</v>
      </c>
      <c r="AK64" s="53">
        <f t="shared" si="8"/>
        <v>-7.1894614814814849E-5</v>
      </c>
      <c r="AL64" s="53">
        <f t="shared" si="8"/>
        <v>-7.0027222222222258E-5</v>
      </c>
      <c r="AM64" s="53">
        <f t="shared" si="8"/>
        <v>-6.8159829629629666E-5</v>
      </c>
      <c r="AN64" s="53">
        <f t="shared" si="8"/>
        <v>-6.6292437037037075E-5</v>
      </c>
      <c r="AO64" s="53">
        <f t="shared" si="8"/>
        <v>-6.4425044444444484E-5</v>
      </c>
      <c r="AP64" s="53">
        <f t="shared" si="8"/>
        <v>-6.2557651851851892E-5</v>
      </c>
      <c r="AQ64" s="53">
        <f t="shared" si="8"/>
        <v>-6.0690259259259301E-5</v>
      </c>
      <c r="AR64" s="53">
        <f t="shared" si="8"/>
        <v>-5.8822866666666709E-5</v>
      </c>
      <c r="AS64" s="53">
        <f t="shared" si="8"/>
        <v>-5.6955474074074118E-5</v>
      </c>
      <c r="AT64" s="53">
        <f t="shared" si="8"/>
        <v>-5.5088081481481527E-5</v>
      </c>
      <c r="AU64" s="53">
        <f t="shared" si="8"/>
        <v>-5.3220688888888929E-5</v>
      </c>
      <c r="AV64" s="53">
        <f t="shared" si="8"/>
        <v>-5.1353296296296337E-5</v>
      </c>
      <c r="AW64" s="53">
        <f t="shared" si="8"/>
        <v>-4.9485903703703746E-5</v>
      </c>
      <c r="AX64" s="53">
        <f t="shared" si="8"/>
        <v>-4.7618511111111154E-5</v>
      </c>
      <c r="AY64" s="53">
        <f t="shared" si="8"/>
        <v>-4.5536491244391185E-20</v>
      </c>
      <c r="AZ64" s="53">
        <f t="shared" si="8"/>
        <v>-4.5536491244391185E-20</v>
      </c>
      <c r="BA64" s="53">
        <f t="shared" si="8"/>
        <v>-4.5536491244391185E-20</v>
      </c>
      <c r="BB64" s="53">
        <f t="shared" si="8"/>
        <v>-4.5536491244391185E-20</v>
      </c>
      <c r="BC64" s="53">
        <f t="shared" si="8"/>
        <v>-4.5536491244391185E-20</v>
      </c>
      <c r="BD64" s="53">
        <f t="shared" si="8"/>
        <v>-4.5536491244391185E-20</v>
      </c>
    </row>
    <row r="65" spans="1:56" ht="12.75" customHeight="1" x14ac:dyDescent="0.3">
      <c r="A65" s="190" t="s">
        <v>227</v>
      </c>
      <c r="B65" s="9" t="s">
        <v>35</v>
      </c>
      <c r="D65" s="4" t="s">
        <v>39</v>
      </c>
      <c r="E65" s="35">
        <f>'Fixed data'!$G$6*E86/1000000</f>
        <v>9.5808108736144005E-5</v>
      </c>
      <c r="F65" s="35">
        <f>'Fixed data'!$G$6*F86/1000000</f>
        <v>9.5808108736144005E-5</v>
      </c>
      <c r="G65" s="35">
        <f>'Fixed data'!$G$6*G86/1000000</f>
        <v>9.5808108736144005E-5</v>
      </c>
      <c r="H65" s="35">
        <f>'Fixed data'!$G$6*H86/1000000</f>
        <v>9.5808108736144005E-5</v>
      </c>
      <c r="I65" s="35">
        <f>'Fixed data'!$G$6*I86/1000000</f>
        <v>9.5808108736144005E-5</v>
      </c>
      <c r="J65" s="35">
        <f>'Fixed data'!$G$6*J86/1000000</f>
        <v>9.5808108736144005E-5</v>
      </c>
      <c r="K65" s="35">
        <f>'Fixed data'!$G$6*K86/1000000</f>
        <v>9.5808108736144005E-5</v>
      </c>
      <c r="L65" s="35">
        <f>'Fixed data'!$G$6*L86/1000000</f>
        <v>9.5808108736144005E-5</v>
      </c>
      <c r="M65" s="35">
        <f>'Fixed data'!$G$6*M86/1000000</f>
        <v>9.5808108736144005E-5</v>
      </c>
      <c r="N65" s="35">
        <f>'Fixed data'!$G$6*N86/1000000</f>
        <v>9.5808108736144005E-5</v>
      </c>
      <c r="O65" s="35">
        <f>'Fixed data'!$G$6*O86/1000000</f>
        <v>9.5808108736144005E-5</v>
      </c>
      <c r="P65" s="35">
        <f>'Fixed data'!$G$6*P86/1000000</f>
        <v>9.5808108736144005E-5</v>
      </c>
      <c r="Q65" s="35">
        <f>'Fixed data'!$G$6*Q86/1000000</f>
        <v>9.5808108736144005E-5</v>
      </c>
      <c r="R65" s="35">
        <f>'Fixed data'!$G$6*R86/1000000</f>
        <v>9.5808108736144005E-5</v>
      </c>
      <c r="S65" s="35">
        <f>'Fixed data'!$G$6*S86/1000000</f>
        <v>9.5808108736144005E-5</v>
      </c>
      <c r="T65" s="35">
        <f>'Fixed data'!$G$6*T86/1000000</f>
        <v>9.5808108736144005E-5</v>
      </c>
      <c r="U65" s="35">
        <f>'Fixed data'!$G$6*U86/1000000</f>
        <v>9.5808108736144005E-5</v>
      </c>
      <c r="V65" s="35">
        <f>'Fixed data'!$G$6*V86/1000000</f>
        <v>9.5808108736144005E-5</v>
      </c>
      <c r="W65" s="35">
        <f>'Fixed data'!$G$6*W86/1000000</f>
        <v>9.5808108736144005E-5</v>
      </c>
      <c r="X65" s="35">
        <f>'Fixed data'!$G$6*X86/1000000</f>
        <v>9.5808108736144005E-5</v>
      </c>
      <c r="Y65" s="35">
        <f>'Fixed data'!$G$6*Y86/1000000</f>
        <v>9.5808108736144005E-5</v>
      </c>
      <c r="Z65" s="35">
        <f>'Fixed data'!$G$6*Z86/1000000</f>
        <v>9.5808108736144005E-5</v>
      </c>
      <c r="AA65" s="35">
        <f>'Fixed data'!$G$6*AA86/1000000</f>
        <v>9.5808108736144005E-5</v>
      </c>
      <c r="AB65" s="35">
        <f>'Fixed data'!$G$6*AB86/1000000</f>
        <v>9.5808108736144005E-5</v>
      </c>
      <c r="AC65" s="35">
        <f>'Fixed data'!$G$6*AC86/1000000</f>
        <v>9.5808108736144005E-5</v>
      </c>
      <c r="AD65" s="35">
        <f>'Fixed data'!$G$6*AD86/1000000</f>
        <v>9.5808108736144005E-5</v>
      </c>
      <c r="AE65" s="35">
        <f>'Fixed data'!$G$6*AE86/1000000</f>
        <v>9.5808108736144005E-5</v>
      </c>
      <c r="AF65" s="35">
        <f>'Fixed data'!$G$6*AF86/1000000</f>
        <v>9.5808108736144005E-5</v>
      </c>
      <c r="AG65" s="35">
        <f>'Fixed data'!$G$6*AG86/1000000</f>
        <v>9.5808108736144005E-5</v>
      </c>
      <c r="AH65" s="35">
        <f>'Fixed data'!$G$6*AH86/1000000</f>
        <v>9.5808108736144005E-5</v>
      </c>
      <c r="AI65" s="35">
        <f>'Fixed data'!$G$6*AI86/1000000</f>
        <v>9.5808108736144005E-5</v>
      </c>
      <c r="AJ65" s="35">
        <f>'Fixed data'!$G$6*AJ86/1000000</f>
        <v>9.5808108736144005E-5</v>
      </c>
      <c r="AK65" s="35">
        <f>'Fixed data'!$G$6*AK86/1000000</f>
        <v>9.5808108736144005E-5</v>
      </c>
      <c r="AL65" s="35">
        <f>'Fixed data'!$G$6*AL86/1000000</f>
        <v>9.5808108736144005E-5</v>
      </c>
      <c r="AM65" s="35">
        <f>'Fixed data'!$G$6*AM86/1000000</f>
        <v>9.5808108736144005E-5</v>
      </c>
      <c r="AN65" s="35">
        <f>'Fixed data'!$G$6*AN86/1000000</f>
        <v>9.5808108736144005E-5</v>
      </c>
      <c r="AO65" s="35">
        <f>'Fixed data'!$G$6*AO86/1000000</f>
        <v>9.5808108736144005E-5</v>
      </c>
      <c r="AP65" s="35">
        <f>'Fixed data'!$G$6*AP86/1000000</f>
        <v>9.5808108736144005E-5</v>
      </c>
      <c r="AQ65" s="35">
        <f>'Fixed data'!$G$6*AQ86/1000000</f>
        <v>9.5808108736144005E-5</v>
      </c>
      <c r="AR65" s="35">
        <f>'Fixed data'!$G$6*AR86/1000000</f>
        <v>9.5808108736144005E-5</v>
      </c>
      <c r="AS65" s="35">
        <f>'Fixed data'!$G$6*AS86/1000000</f>
        <v>9.5808108736144005E-5</v>
      </c>
      <c r="AT65" s="35">
        <f>'Fixed data'!$G$6*AT86/1000000</f>
        <v>9.5808108736144005E-5</v>
      </c>
      <c r="AU65" s="35">
        <f>'Fixed data'!$G$6*AU86/1000000</f>
        <v>9.5808108736144005E-5</v>
      </c>
      <c r="AV65" s="35">
        <f>'Fixed data'!$G$6*AV86/1000000</f>
        <v>9.5808108736144005E-5</v>
      </c>
      <c r="AW65" s="35">
        <f>'Fixed data'!$G$6*AW86/1000000</f>
        <v>9.5808108736144005E-5</v>
      </c>
      <c r="AX65" s="35">
        <f>'Fixed data'!$G$6*AX86/1000000</f>
        <v>9.5808108736144005E-5</v>
      </c>
      <c r="AY65" s="35">
        <f>'Fixed data'!$G$6*AY86/1000000</f>
        <v>9.5808108736144005E-5</v>
      </c>
      <c r="AZ65" s="35">
        <f>'Fixed data'!$G$6*AZ86/1000000</f>
        <v>9.5808108736144005E-5</v>
      </c>
      <c r="BA65" s="35">
        <f>'Fixed data'!$G$6*BA86/1000000</f>
        <v>9.5808108736144005E-5</v>
      </c>
      <c r="BB65" s="35">
        <f>'Fixed data'!$G$6*BB86/1000000</f>
        <v>9.5808108736144005E-5</v>
      </c>
      <c r="BC65" s="35">
        <f>'Fixed data'!$G$6*BC86/1000000</f>
        <v>9.5808108736144005E-5</v>
      </c>
      <c r="BD65" s="35">
        <f>'Fixed data'!$G$6*BD86/1000000</f>
        <v>9.5808108736144005E-5</v>
      </c>
    </row>
    <row r="66" spans="1:56" ht="15" customHeight="1" x14ac:dyDescent="0.3">
      <c r="A66" s="191"/>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1"/>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1"/>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1"/>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1"/>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1"/>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1"/>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1"/>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1"/>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1"/>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2"/>
      <c r="B76" s="13" t="s">
        <v>98</v>
      </c>
      <c r="C76" s="13"/>
      <c r="D76" s="13" t="s">
        <v>39</v>
      </c>
      <c r="E76" s="53">
        <f>SUM(E65:E75)</f>
        <v>9.5808108736144005E-5</v>
      </c>
      <c r="F76" s="53">
        <f t="shared" ref="F76:BD76" si="9">SUM(F65:F75)</f>
        <v>9.5808108736144005E-5</v>
      </c>
      <c r="G76" s="53">
        <f t="shared" si="9"/>
        <v>9.5808108736144005E-5</v>
      </c>
      <c r="H76" s="53">
        <f t="shared" si="9"/>
        <v>9.5808108736144005E-5</v>
      </c>
      <c r="I76" s="53">
        <f t="shared" si="9"/>
        <v>9.5808108736144005E-5</v>
      </c>
      <c r="J76" s="53">
        <f t="shared" si="9"/>
        <v>9.5808108736144005E-5</v>
      </c>
      <c r="K76" s="53">
        <f t="shared" si="9"/>
        <v>9.5808108736144005E-5</v>
      </c>
      <c r="L76" s="53">
        <f t="shared" si="9"/>
        <v>9.5808108736144005E-5</v>
      </c>
      <c r="M76" s="53">
        <f t="shared" si="9"/>
        <v>9.5808108736144005E-5</v>
      </c>
      <c r="N76" s="53">
        <f t="shared" si="9"/>
        <v>9.5808108736144005E-5</v>
      </c>
      <c r="O76" s="53">
        <f t="shared" si="9"/>
        <v>9.5808108736144005E-5</v>
      </c>
      <c r="P76" s="53">
        <f t="shared" si="9"/>
        <v>9.5808108736144005E-5</v>
      </c>
      <c r="Q76" s="53">
        <f t="shared" si="9"/>
        <v>9.5808108736144005E-5</v>
      </c>
      <c r="R76" s="53">
        <f t="shared" si="9"/>
        <v>9.5808108736144005E-5</v>
      </c>
      <c r="S76" s="53">
        <f t="shared" si="9"/>
        <v>9.5808108736144005E-5</v>
      </c>
      <c r="T76" s="53">
        <f t="shared" si="9"/>
        <v>9.5808108736144005E-5</v>
      </c>
      <c r="U76" s="53">
        <f t="shared" si="9"/>
        <v>9.5808108736144005E-5</v>
      </c>
      <c r="V76" s="53">
        <f t="shared" si="9"/>
        <v>9.5808108736144005E-5</v>
      </c>
      <c r="W76" s="53">
        <f t="shared" si="9"/>
        <v>9.5808108736144005E-5</v>
      </c>
      <c r="X76" s="53">
        <f t="shared" si="9"/>
        <v>9.5808108736144005E-5</v>
      </c>
      <c r="Y76" s="53">
        <f t="shared" si="9"/>
        <v>9.5808108736144005E-5</v>
      </c>
      <c r="Z76" s="53">
        <f t="shared" si="9"/>
        <v>9.5808108736144005E-5</v>
      </c>
      <c r="AA76" s="53">
        <f t="shared" si="9"/>
        <v>9.5808108736144005E-5</v>
      </c>
      <c r="AB76" s="53">
        <f t="shared" si="9"/>
        <v>9.5808108736144005E-5</v>
      </c>
      <c r="AC76" s="53">
        <f t="shared" si="9"/>
        <v>9.5808108736144005E-5</v>
      </c>
      <c r="AD76" s="53">
        <f t="shared" si="9"/>
        <v>9.5808108736144005E-5</v>
      </c>
      <c r="AE76" s="53">
        <f t="shared" si="9"/>
        <v>9.5808108736144005E-5</v>
      </c>
      <c r="AF76" s="53">
        <f t="shared" si="9"/>
        <v>9.5808108736144005E-5</v>
      </c>
      <c r="AG76" s="53">
        <f t="shared" si="9"/>
        <v>9.5808108736144005E-5</v>
      </c>
      <c r="AH76" s="53">
        <f t="shared" si="9"/>
        <v>9.5808108736144005E-5</v>
      </c>
      <c r="AI76" s="53">
        <f t="shared" si="9"/>
        <v>9.5808108736144005E-5</v>
      </c>
      <c r="AJ76" s="53">
        <f t="shared" si="9"/>
        <v>9.5808108736144005E-5</v>
      </c>
      <c r="AK76" s="53">
        <f t="shared" si="9"/>
        <v>9.5808108736144005E-5</v>
      </c>
      <c r="AL76" s="53">
        <f t="shared" si="9"/>
        <v>9.5808108736144005E-5</v>
      </c>
      <c r="AM76" s="53">
        <f t="shared" si="9"/>
        <v>9.5808108736144005E-5</v>
      </c>
      <c r="AN76" s="53">
        <f t="shared" si="9"/>
        <v>9.5808108736144005E-5</v>
      </c>
      <c r="AO76" s="53">
        <f t="shared" si="9"/>
        <v>9.5808108736144005E-5</v>
      </c>
      <c r="AP76" s="53">
        <f t="shared" si="9"/>
        <v>9.5808108736144005E-5</v>
      </c>
      <c r="AQ76" s="53">
        <f t="shared" si="9"/>
        <v>9.5808108736144005E-5</v>
      </c>
      <c r="AR76" s="53">
        <f t="shared" si="9"/>
        <v>9.5808108736144005E-5</v>
      </c>
      <c r="AS76" s="53">
        <f t="shared" si="9"/>
        <v>9.5808108736144005E-5</v>
      </c>
      <c r="AT76" s="53">
        <f t="shared" si="9"/>
        <v>9.5808108736144005E-5</v>
      </c>
      <c r="AU76" s="53">
        <f t="shared" si="9"/>
        <v>9.5808108736144005E-5</v>
      </c>
      <c r="AV76" s="53">
        <f t="shared" si="9"/>
        <v>9.5808108736144005E-5</v>
      </c>
      <c r="AW76" s="53">
        <f t="shared" si="9"/>
        <v>9.5808108736144005E-5</v>
      </c>
      <c r="AX76" s="53">
        <f t="shared" si="9"/>
        <v>9.5808108736144005E-5</v>
      </c>
      <c r="AY76" s="53">
        <f t="shared" si="9"/>
        <v>9.5808108736144005E-5</v>
      </c>
      <c r="AZ76" s="53">
        <f t="shared" si="9"/>
        <v>9.5808108736144005E-5</v>
      </c>
      <c r="BA76" s="53">
        <f t="shared" si="9"/>
        <v>9.5808108736144005E-5</v>
      </c>
      <c r="BB76" s="53">
        <f t="shared" si="9"/>
        <v>9.5808108736144005E-5</v>
      </c>
      <c r="BC76" s="53">
        <f t="shared" si="9"/>
        <v>9.5808108736144005E-5</v>
      </c>
      <c r="BD76" s="53">
        <f t="shared" si="9"/>
        <v>9.5808108736144005E-5</v>
      </c>
    </row>
    <row r="77" spans="1:56" x14ac:dyDescent="0.3">
      <c r="A77" s="74"/>
      <c r="B77" s="14" t="s">
        <v>16</v>
      </c>
      <c r="C77" s="14"/>
      <c r="D77" s="14" t="s">
        <v>39</v>
      </c>
      <c r="E77" s="54">
        <f>IF('Fixed data'!$G$19=FALSE,E64+E76,E64)</f>
        <v>-8.4655822459718923E-4</v>
      </c>
      <c r="F77" s="54">
        <f>IF('Fixed data'!$G$19=FALSE,F64+F76,F64)</f>
        <v>-3.3975676449041163E-5</v>
      </c>
      <c r="G77" s="54">
        <f>IF('Fixed data'!$G$19=FALSE,G64+G76,G64)</f>
        <v>-3.2108283856448544E-5</v>
      </c>
      <c r="H77" s="54">
        <f>IF('Fixed data'!$G$19=FALSE,H64+H76,H64)</f>
        <v>-3.024089126385598E-5</v>
      </c>
      <c r="I77" s="54">
        <f>IF('Fixed data'!$G$19=FALSE,I64+I76,I64)</f>
        <v>-2.8373498671263361E-5</v>
      </c>
      <c r="J77" s="54">
        <f>IF('Fixed data'!$G$19=FALSE,J64+J76,J64)</f>
        <v>-2.6506106078670797E-5</v>
      </c>
      <c r="K77" s="54">
        <f>IF('Fixed data'!$G$19=FALSE,K64+K76,K64)</f>
        <v>-2.4638713486078192E-5</v>
      </c>
      <c r="L77" s="54">
        <f>IF('Fixed data'!$G$19=FALSE,L64+L76,L64)</f>
        <v>-2.2771320893485601E-5</v>
      </c>
      <c r="M77" s="54">
        <f>IF('Fixed data'!$G$19=FALSE,M64+M76,M64)</f>
        <v>-2.0903928300893023E-5</v>
      </c>
      <c r="N77" s="54">
        <f>IF('Fixed data'!$G$19=FALSE,N64+N76,N64)</f>
        <v>-1.9036535708300418E-5</v>
      </c>
      <c r="O77" s="54">
        <f>IF('Fixed data'!$G$19=FALSE,O64+O76,O64)</f>
        <v>-1.716914311570784E-5</v>
      </c>
      <c r="P77" s="54">
        <f>IF('Fixed data'!$G$19=FALSE,P64+P76,P64)</f>
        <v>-1.5301750523115235E-5</v>
      </c>
      <c r="Q77" s="54">
        <f>IF('Fixed data'!$G$19=FALSE,Q64+Q76,Q64)</f>
        <v>-1.3434357930522658E-5</v>
      </c>
      <c r="R77" s="54">
        <f>IF('Fixed data'!$G$19=FALSE,R64+R76,R64)</f>
        <v>-1.1566965337930066E-5</v>
      </c>
      <c r="S77" s="54">
        <f>IF('Fixed data'!$G$19=FALSE,S64+S76,S64)</f>
        <v>-9.6995727453374748E-6</v>
      </c>
      <c r="T77" s="54">
        <f>IF('Fixed data'!$G$19=FALSE,T64+T76,T64)</f>
        <v>-7.8321801527448835E-6</v>
      </c>
      <c r="U77" s="54">
        <f>IF('Fixed data'!$G$19=FALSE,U64+U76,U64)</f>
        <v>-5.9647875601522921E-6</v>
      </c>
      <c r="V77" s="54">
        <f>IF('Fixed data'!$G$19=FALSE,V64+V76,V64)</f>
        <v>-4.0973949675597007E-6</v>
      </c>
      <c r="W77" s="54">
        <f>IF('Fixed data'!$G$19=FALSE,W64+W76,W64)</f>
        <v>-2.2300023749671094E-6</v>
      </c>
      <c r="X77" s="54">
        <f>IF('Fixed data'!$G$19=FALSE,X64+X76,X64)</f>
        <v>-3.6260978237451799E-7</v>
      </c>
      <c r="Y77" s="54">
        <f>IF('Fixed data'!$G$19=FALSE,Y64+Y76,Y64)</f>
        <v>1.5047828102180734E-6</v>
      </c>
      <c r="Z77" s="54">
        <f>IF('Fixed data'!$G$19=FALSE,Z64+Z76,Z64)</f>
        <v>3.3721754028106647E-6</v>
      </c>
      <c r="AA77" s="54">
        <f>IF('Fixed data'!$G$19=FALSE,AA64+AA76,AA64)</f>
        <v>5.2395679954032561E-6</v>
      </c>
      <c r="AB77" s="54">
        <f>IF('Fixed data'!$G$19=FALSE,AB64+AB76,AB64)</f>
        <v>7.1069605879958475E-6</v>
      </c>
      <c r="AC77" s="54">
        <f>IF('Fixed data'!$G$19=FALSE,AC64+AC76,AC64)</f>
        <v>8.9743531805884253E-6</v>
      </c>
      <c r="AD77" s="54">
        <f>IF('Fixed data'!$G$19=FALSE,AD64+AD76,AD64)</f>
        <v>1.084174577318103E-5</v>
      </c>
      <c r="AE77" s="54">
        <f>IF('Fixed data'!$G$19=FALSE,AE64+AE76,AE64)</f>
        <v>1.2709138365773622E-5</v>
      </c>
      <c r="AF77" s="54">
        <f>IF('Fixed data'!$G$19=FALSE,AF64+AF76,AF64)</f>
        <v>1.4576530958366213E-5</v>
      </c>
      <c r="AG77" s="54">
        <f>IF('Fixed data'!$G$19=FALSE,AG64+AG76,AG64)</f>
        <v>1.6443923550958791E-5</v>
      </c>
      <c r="AH77" s="54">
        <f>IF('Fixed data'!$G$19=FALSE,AH64+AH76,AH64)</f>
        <v>1.8311316143551382E-5</v>
      </c>
      <c r="AI77" s="54">
        <f>IF('Fixed data'!$G$19=FALSE,AI64+AI76,AI64)</f>
        <v>2.0178708736143974E-5</v>
      </c>
      <c r="AJ77" s="54">
        <f>IF('Fixed data'!$G$19=FALSE,AJ64+AJ76,AJ64)</f>
        <v>2.2046101328736565E-5</v>
      </c>
      <c r="AK77" s="54">
        <f>IF('Fixed data'!$G$19=FALSE,AK64+AK76,AK64)</f>
        <v>2.3913493921329156E-5</v>
      </c>
      <c r="AL77" s="54">
        <f>IF('Fixed data'!$G$19=FALSE,AL64+AL76,AL64)</f>
        <v>2.5780886513921748E-5</v>
      </c>
      <c r="AM77" s="54">
        <f>IF('Fixed data'!$G$19=FALSE,AM64+AM76,AM64)</f>
        <v>2.7648279106514339E-5</v>
      </c>
      <c r="AN77" s="54">
        <f>IF('Fixed data'!$G$19=FALSE,AN64+AN76,AN64)</f>
        <v>2.951567169910693E-5</v>
      </c>
      <c r="AO77" s="54">
        <f>IF('Fixed data'!$G$19=FALSE,AO64+AO76,AO64)</f>
        <v>3.1383064291699522E-5</v>
      </c>
      <c r="AP77" s="54">
        <f>IF('Fixed data'!$G$19=FALSE,AP64+AP76,AP64)</f>
        <v>3.3250456884292113E-5</v>
      </c>
      <c r="AQ77" s="54">
        <f>IF('Fixed data'!$G$19=FALSE,AQ64+AQ76,AQ64)</f>
        <v>3.5117849476884704E-5</v>
      </c>
      <c r="AR77" s="54">
        <f>IF('Fixed data'!$G$19=FALSE,AR64+AR76,AR64)</f>
        <v>3.6985242069477296E-5</v>
      </c>
      <c r="AS77" s="54">
        <f>IF('Fixed data'!$G$19=FALSE,AS64+AS76,AS64)</f>
        <v>3.8852634662069887E-5</v>
      </c>
      <c r="AT77" s="54">
        <f>IF('Fixed data'!$G$19=FALSE,AT64+AT76,AT64)</f>
        <v>4.0720027254662479E-5</v>
      </c>
      <c r="AU77" s="54">
        <f>IF('Fixed data'!$G$19=FALSE,AU64+AU76,AU64)</f>
        <v>4.2587419847255077E-5</v>
      </c>
      <c r="AV77" s="54">
        <f>IF('Fixed data'!$G$19=FALSE,AV64+AV76,AV64)</f>
        <v>4.4454812439847668E-5</v>
      </c>
      <c r="AW77" s="54">
        <f>IF('Fixed data'!$G$19=FALSE,AW64+AW76,AW64)</f>
        <v>4.6322205032440259E-5</v>
      </c>
      <c r="AX77" s="54">
        <f>IF('Fixed data'!$G$19=FALSE,AX64+AX76,AX64)</f>
        <v>4.8189597625032851E-5</v>
      </c>
      <c r="AY77" s="54">
        <f>IF('Fixed data'!$G$19=FALSE,AY64+AY76,AY64)</f>
        <v>9.5808108736143965E-5</v>
      </c>
      <c r="AZ77" s="54">
        <f>IF('Fixed data'!$G$19=FALSE,AZ64+AZ76,AZ64)</f>
        <v>9.5808108736143965E-5</v>
      </c>
      <c r="BA77" s="54">
        <f>IF('Fixed data'!$G$19=FALSE,BA64+BA76,BA64)</f>
        <v>9.5808108736143965E-5</v>
      </c>
      <c r="BB77" s="54">
        <f>IF('Fixed data'!$G$19=FALSE,BB64+BB76,BB64)</f>
        <v>9.5808108736143965E-5</v>
      </c>
      <c r="BC77" s="54">
        <f>IF('Fixed data'!$G$19=FALSE,BC64+BC76,BC64)</f>
        <v>9.5808108736143965E-5</v>
      </c>
      <c r="BD77" s="54">
        <f>IF('Fixed data'!$G$19=FALSE,BD64+BD76,BD64)</f>
        <v>9.5808108736143965E-5</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-8.1793065178472398E-4</v>
      </c>
      <c r="F80" s="55">
        <f t="shared" ref="F80:BD80" si="10">F77*F78</f>
        <v>-3.1716657517366724E-5</v>
      </c>
      <c r="G80" s="55">
        <f t="shared" si="10"/>
        <v>-2.8959832415842085E-5</v>
      </c>
      <c r="H80" s="55">
        <f t="shared" si="10"/>
        <v>-2.635318965056495E-5</v>
      </c>
      <c r="I80" s="55">
        <f t="shared" si="10"/>
        <v>-2.3889724531099739E-5</v>
      </c>
      <c r="J80" s="55">
        <f t="shared" si="10"/>
        <v>-2.1562734373088336E-5</v>
      </c>
      <c r="K80" s="55">
        <f t="shared" si="10"/>
        <v>-1.9365806082935967E-5</v>
      </c>
      <c r="L80" s="55">
        <f t="shared" si="10"/>
        <v>-1.7292804236821521E-5</v>
      </c>
      <c r="M80" s="55">
        <f t="shared" si="10"/>
        <v>-1.5337859634796227E-5</v>
      </c>
      <c r="N80" s="55">
        <f t="shared" si="10"/>
        <v>-1.3495358311472049E-5</v>
      </c>
      <c r="O80" s="55">
        <f t="shared" si="10"/>
        <v>-1.1759930985508121E-5</v>
      </c>
      <c r="P80" s="55">
        <f t="shared" si="10"/>
        <v>-1.0126442930784606E-5</v>
      </c>
      <c r="Q80" s="55">
        <f t="shared" si="10"/>
        <v>-8.5899842528096652E-6</v>
      </c>
      <c r="R80" s="55">
        <f t="shared" si="10"/>
        <v>-7.1458605545346585E-6</v>
      </c>
      <c r="S80" s="55">
        <f t="shared" si="10"/>
        <v>-5.7895839763607834E-6</v>
      </c>
      <c r="T80" s="55">
        <f t="shared" si="10"/>
        <v>-4.5168645957032011E-6</v>
      </c>
      <c r="U80" s="55">
        <f t="shared" si="10"/>
        <v>-3.3236021720412082E-6</v>
      </c>
      <c r="V80" s="55">
        <f t="shared" si="10"/>
        <v>-2.2058782239231717E-6</v>
      </c>
      <c r="W80" s="55">
        <f t="shared" si="10"/>
        <v>-1.1599484249151738E-6</v>
      </c>
      <c r="X80" s="55">
        <f t="shared" si="10"/>
        <v>-1.8223530598262525E-7</v>
      </c>
      <c r="Y80" s="55">
        <f t="shared" si="10"/>
        <v>7.3067874772446477E-7</v>
      </c>
      <c r="Z80" s="55">
        <f t="shared" si="10"/>
        <v>1.5820582172487266E-6</v>
      </c>
      <c r="AA80" s="55">
        <f t="shared" si="10"/>
        <v>2.3750208984857517E-6</v>
      </c>
      <c r="AB80" s="55">
        <f t="shared" si="10"/>
        <v>3.1125440898193943E-6</v>
      </c>
      <c r="AC80" s="55">
        <f t="shared" si="10"/>
        <v>3.7974705290115406E-6</v>
      </c>
      <c r="AD80" s="55">
        <f t="shared" si="10"/>
        <v>4.4325140892291598E-6</v>
      </c>
      <c r="AE80" s="55">
        <f t="shared" si="10"/>
        <v>5.0202652437095979E-6</v>
      </c>
      <c r="AF80" s="55">
        <f t="shared" si="10"/>
        <v>5.5631963081982854E-6</v>
      </c>
      <c r="AG80" s="55">
        <f t="shared" si="10"/>
        <v>6.063666469939414E-6</v>
      </c>
      <c r="AH80" s="55">
        <f t="shared" si="10"/>
        <v>6.5239266116607674E-6</v>
      </c>
      <c r="AI80" s="55">
        <f t="shared" si="10"/>
        <v>8.0712241004070642E-6</v>
      </c>
      <c r="AJ80" s="55">
        <f t="shared" si="10"/>
        <v>8.5613176042845755E-6</v>
      </c>
      <c r="AK80" s="55">
        <f t="shared" si="10"/>
        <v>9.0160148594770112E-6</v>
      </c>
      <c r="AL80" s="55">
        <f t="shared" si="10"/>
        <v>9.4369620192648418E-6</v>
      </c>
      <c r="AM80" s="55">
        <f t="shared" si="10"/>
        <v>9.82573937242771E-6</v>
      </c>
      <c r="AN80" s="55">
        <f t="shared" si="10"/>
        <v>1.0183863783519882E-5</v>
      </c>
      <c r="AO80" s="55">
        <f t="shared" si="10"/>
        <v>1.0512791046868931E-5</v>
      </c>
      <c r="AP80" s="55">
        <f t="shared" si="10"/>
        <v>1.0813918157253384E-5</v>
      </c>
      <c r="AQ80" s="55">
        <f t="shared" si="10"/>
        <v>1.1088585500115974E-5</v>
      </c>
      <c r="AR80" s="55">
        <f t="shared" si="10"/>
        <v>1.1338078964073453E-5</v>
      </c>
      <c r="AS80" s="55">
        <f t="shared" si="10"/>
        <v>1.1563631978391308E-5</v>
      </c>
      <c r="AT80" s="55">
        <f t="shared" si="10"/>
        <v>1.1766427478002298E-5</v>
      </c>
      <c r="AU80" s="55">
        <f t="shared" si="10"/>
        <v>1.1947599798561063E-5</v>
      </c>
      <c r="AV80" s="55">
        <f t="shared" si="10"/>
        <v>1.2108236503943342E-5</v>
      </c>
      <c r="AW80" s="55">
        <f t="shared" si="10"/>
        <v>1.2249380148517502E-5</v>
      </c>
      <c r="AX80" s="55">
        <f t="shared" si="10"/>
        <v>1.2372029976437659E-5</v>
      </c>
      <c r="AY80" s="55">
        <f t="shared" si="10"/>
        <v>2.3881010858393459E-5</v>
      </c>
      <c r="AZ80" s="55">
        <f t="shared" si="10"/>
        <v>2.3185447435333456E-5</v>
      </c>
      <c r="BA80" s="55">
        <f t="shared" si="10"/>
        <v>2.2510143141100447E-5</v>
      </c>
      <c r="BB80" s="55">
        <f t="shared" si="10"/>
        <v>2.1854507903981017E-5</v>
      </c>
      <c r="BC80" s="55">
        <f t="shared" si="10"/>
        <v>2.1217968838816523E-5</v>
      </c>
      <c r="BD80" s="55">
        <f t="shared" si="10"/>
        <v>2.0599969746423808E-5</v>
      </c>
    </row>
    <row r="81" spans="1:56" x14ac:dyDescent="0.3">
      <c r="A81" s="74"/>
      <c r="B81" s="15" t="s">
        <v>18</v>
      </c>
      <c r="C81" s="15"/>
      <c r="D81" s="14" t="s">
        <v>39</v>
      </c>
      <c r="E81" s="56">
        <f>+E80</f>
        <v>-8.1793065178472398E-4</v>
      </c>
      <c r="F81" s="56">
        <f t="shared" ref="F81:BD81" si="11">+E81+F80</f>
        <v>-8.496473093020907E-4</v>
      </c>
      <c r="G81" s="56">
        <f t="shared" si="11"/>
        <v>-8.7860714171793274E-4</v>
      </c>
      <c r="H81" s="56">
        <f t="shared" si="11"/>
        <v>-9.0496033136849765E-4</v>
      </c>
      <c r="I81" s="56">
        <f t="shared" si="11"/>
        <v>-9.288500558995974E-4</v>
      </c>
      <c r="J81" s="56">
        <f t="shared" si="11"/>
        <v>-9.504127902726857E-4</v>
      </c>
      <c r="K81" s="56">
        <f t="shared" si="11"/>
        <v>-9.697785963556217E-4</v>
      </c>
      <c r="L81" s="56">
        <f t="shared" si="11"/>
        <v>-9.8707140059244329E-4</v>
      </c>
      <c r="M81" s="56">
        <f t="shared" si="11"/>
        <v>-1.0024092602272396E-3</v>
      </c>
      <c r="N81" s="56">
        <f t="shared" si="11"/>
        <v>-1.0159046185387116E-3</v>
      </c>
      <c r="O81" s="56">
        <f t="shared" si="11"/>
        <v>-1.0276645495242197E-3</v>
      </c>
      <c r="P81" s="56">
        <f t="shared" si="11"/>
        <v>-1.0377909924550043E-3</v>
      </c>
      <c r="Q81" s="56">
        <f t="shared" si="11"/>
        <v>-1.046380976707814E-3</v>
      </c>
      <c r="R81" s="56">
        <f t="shared" si="11"/>
        <v>-1.0535268372623486E-3</v>
      </c>
      <c r="S81" s="56">
        <f t="shared" si="11"/>
        <v>-1.0593164212387093E-3</v>
      </c>
      <c r="T81" s="56">
        <f t="shared" si="11"/>
        <v>-1.0638332858344125E-3</v>
      </c>
      <c r="U81" s="56">
        <f t="shared" si="11"/>
        <v>-1.0671568880064536E-3</v>
      </c>
      <c r="V81" s="56">
        <f t="shared" si="11"/>
        <v>-1.0693627662303768E-3</v>
      </c>
      <c r="W81" s="56">
        <f t="shared" si="11"/>
        <v>-1.0705227146552919E-3</v>
      </c>
      <c r="X81" s="56">
        <f t="shared" si="11"/>
        <v>-1.0707049499612746E-3</v>
      </c>
      <c r="Y81" s="56">
        <f t="shared" si="11"/>
        <v>-1.0699742712135501E-3</v>
      </c>
      <c r="Z81" s="56">
        <f t="shared" si="11"/>
        <v>-1.0683922129963014E-3</v>
      </c>
      <c r="AA81" s="56">
        <f t="shared" si="11"/>
        <v>-1.0660171920978156E-3</v>
      </c>
      <c r="AB81" s="56">
        <f t="shared" si="11"/>
        <v>-1.0629046480079962E-3</v>
      </c>
      <c r="AC81" s="56">
        <f t="shared" si="11"/>
        <v>-1.0591071774789845E-3</v>
      </c>
      <c r="AD81" s="56">
        <f t="shared" si="11"/>
        <v>-1.0546746633897553E-3</v>
      </c>
      <c r="AE81" s="56">
        <f t="shared" si="11"/>
        <v>-1.0496543981460456E-3</v>
      </c>
      <c r="AF81" s="56">
        <f t="shared" si="11"/>
        <v>-1.0440912018378472E-3</v>
      </c>
      <c r="AG81" s="56">
        <f t="shared" si="11"/>
        <v>-1.0380275353679077E-3</v>
      </c>
      <c r="AH81" s="56">
        <f t="shared" si="11"/>
        <v>-1.031503608756247E-3</v>
      </c>
      <c r="AI81" s="56">
        <f t="shared" si="11"/>
        <v>-1.0234323846558401E-3</v>
      </c>
      <c r="AJ81" s="56">
        <f t="shared" si="11"/>
        <v>-1.0148710670515556E-3</v>
      </c>
      <c r="AK81" s="56">
        <f t="shared" si="11"/>
        <v>-1.0058550521920785E-3</v>
      </c>
      <c r="AL81" s="56">
        <f t="shared" si="11"/>
        <v>-9.9641809017281366E-4</v>
      </c>
      <c r="AM81" s="56">
        <f t="shared" si="11"/>
        <v>-9.8659235080038603E-4</v>
      </c>
      <c r="AN81" s="56">
        <f t="shared" si="11"/>
        <v>-9.7640848701686619E-4</v>
      </c>
      <c r="AO81" s="56">
        <f t="shared" si="11"/>
        <v>-9.6589569596999727E-4</v>
      </c>
      <c r="AP81" s="56">
        <f t="shared" si="11"/>
        <v>-9.5508177781274389E-4</v>
      </c>
      <c r="AQ81" s="56">
        <f t="shared" si="11"/>
        <v>-9.4399319231262791E-4</v>
      </c>
      <c r="AR81" s="56">
        <f t="shared" si="11"/>
        <v>-9.3265511334855451E-4</v>
      </c>
      <c r="AS81" s="56">
        <f t="shared" si="11"/>
        <v>-9.2109148137016321E-4</v>
      </c>
      <c r="AT81" s="56">
        <f t="shared" si="11"/>
        <v>-9.0932505389216091E-4</v>
      </c>
      <c r="AU81" s="56">
        <f t="shared" si="11"/>
        <v>-8.9737745409359984E-4</v>
      </c>
      <c r="AV81" s="56">
        <f t="shared" si="11"/>
        <v>-8.8526921758965652E-4</v>
      </c>
      <c r="AW81" s="56">
        <f t="shared" si="11"/>
        <v>-8.7301983744113906E-4</v>
      </c>
      <c r="AX81" s="56">
        <f t="shared" si="11"/>
        <v>-8.6064780746470141E-4</v>
      </c>
      <c r="AY81" s="56">
        <f t="shared" si="11"/>
        <v>-8.367667966063079E-4</v>
      </c>
      <c r="AZ81" s="56">
        <f t="shared" si="11"/>
        <v>-8.1358134917097443E-4</v>
      </c>
      <c r="BA81" s="56">
        <f t="shared" si="11"/>
        <v>-7.91071206029874E-4</v>
      </c>
      <c r="BB81" s="56">
        <f t="shared" si="11"/>
        <v>-7.6921669812589301E-4</v>
      </c>
      <c r="BC81" s="56">
        <f t="shared" si="11"/>
        <v>-7.4799872928707652E-4</v>
      </c>
      <c r="BD81" s="56">
        <f t="shared" si="11"/>
        <v>-7.2739875954065268E-4</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3" t="s">
        <v>297</v>
      </c>
      <c r="B86" s="4" t="s">
        <v>209</v>
      </c>
      <c r="D86" s="4" t="s">
        <v>85</v>
      </c>
      <c r="E86" s="44">
        <f>'Workings template'!B24+'Workings template'!B25+'Workings template'!B26</f>
        <v>1.9786368714828877</v>
      </c>
      <c r="F86" s="44">
        <f>'Workings template'!$B$24+'Workings template'!$B$25+'Workings template'!$B$26+'Workings template'!$C$24+'Workings template'!$C$25+'Workings template'!$C$26</f>
        <v>1.9786368714828877</v>
      </c>
      <c r="G86" s="44">
        <f>'Workings template'!$B$24+'Workings template'!$B$25+'Workings template'!$B$26+'Workings template'!$C$24+'Workings template'!$C$25+'Workings template'!$C$26</f>
        <v>1.9786368714828877</v>
      </c>
      <c r="H86" s="44">
        <f>'Workings template'!$B$24+'Workings template'!$B$25+'Workings template'!$B$26+'Workings template'!$C$24+'Workings template'!$C$25+'Workings template'!$C$26</f>
        <v>1.9786368714828877</v>
      </c>
      <c r="I86" s="44">
        <f>'Workings template'!$B$24+'Workings template'!$B$25+'Workings template'!$B$26+'Workings template'!$C$24+'Workings template'!$C$25+'Workings template'!$C$26</f>
        <v>1.9786368714828877</v>
      </c>
      <c r="J86" s="44">
        <f>'Workings template'!$B$24+'Workings template'!$B$25+'Workings template'!$B$26+'Workings template'!$C$24+'Workings template'!$C$25+'Workings template'!$C$26</f>
        <v>1.9786368714828877</v>
      </c>
      <c r="K86" s="44">
        <f>'Workings template'!$B$24+'Workings template'!$B$25+'Workings template'!$B$26+'Workings template'!$C$24+'Workings template'!$C$25+'Workings template'!$C$26</f>
        <v>1.9786368714828877</v>
      </c>
      <c r="L86" s="44">
        <f>'Workings template'!$B$24+'Workings template'!$B$25+'Workings template'!$B$26+'Workings template'!$C$24+'Workings template'!$C$25+'Workings template'!$C$26</f>
        <v>1.9786368714828877</v>
      </c>
      <c r="M86" s="44">
        <f>'Workings template'!$B$24+'Workings template'!$B$25+'Workings template'!$B$26+'Workings template'!$C$24+'Workings template'!$C$25+'Workings template'!$C$26</f>
        <v>1.9786368714828877</v>
      </c>
      <c r="N86" s="44">
        <f>'Workings template'!$B$24+'Workings template'!$B$25+'Workings template'!$B$26+'Workings template'!$C$24+'Workings template'!$C$25+'Workings template'!$C$26</f>
        <v>1.9786368714828877</v>
      </c>
      <c r="O86" s="44">
        <f>'Workings template'!$B$24+'Workings template'!$B$25+'Workings template'!$B$26+'Workings template'!$C$24+'Workings template'!$C$25+'Workings template'!$C$26</f>
        <v>1.9786368714828877</v>
      </c>
      <c r="P86" s="44">
        <f>'Workings template'!$B$24+'Workings template'!$B$25+'Workings template'!$B$26+'Workings template'!$C$24+'Workings template'!$C$25+'Workings template'!$C$26</f>
        <v>1.9786368714828877</v>
      </c>
      <c r="Q86" s="44">
        <f>'Workings template'!$B$24+'Workings template'!$B$25+'Workings template'!$B$26+'Workings template'!$C$24+'Workings template'!$C$25+'Workings template'!$C$26</f>
        <v>1.9786368714828877</v>
      </c>
      <c r="R86" s="44">
        <f>'Workings template'!$B$24+'Workings template'!$B$25+'Workings template'!$B$26+'Workings template'!$C$24+'Workings template'!$C$25+'Workings template'!$C$26</f>
        <v>1.9786368714828877</v>
      </c>
      <c r="S86" s="44">
        <f>'Workings template'!$B$24+'Workings template'!$B$25+'Workings template'!$B$26+'Workings template'!$C$24+'Workings template'!$C$25+'Workings template'!$C$26</f>
        <v>1.9786368714828877</v>
      </c>
      <c r="T86" s="44">
        <f>'Workings template'!$B$24+'Workings template'!$B$25+'Workings template'!$B$26+'Workings template'!$C$24+'Workings template'!$C$25+'Workings template'!$C$26</f>
        <v>1.9786368714828877</v>
      </c>
      <c r="U86" s="44">
        <f>'Workings template'!$B$24+'Workings template'!$B$25+'Workings template'!$B$26+'Workings template'!$C$24+'Workings template'!$C$25+'Workings template'!$C$26</f>
        <v>1.9786368714828877</v>
      </c>
      <c r="V86" s="44">
        <f>'Workings template'!$B$24+'Workings template'!$B$25+'Workings template'!$B$26+'Workings template'!$C$24+'Workings template'!$C$25+'Workings template'!$C$26</f>
        <v>1.9786368714828877</v>
      </c>
      <c r="W86" s="44">
        <f>'Workings template'!$B$24+'Workings template'!$B$25+'Workings template'!$B$26+'Workings template'!$C$24+'Workings template'!$C$25+'Workings template'!$C$26</f>
        <v>1.9786368714828877</v>
      </c>
      <c r="X86" s="44">
        <f>'Workings template'!$B$24+'Workings template'!$B$25+'Workings template'!$B$26+'Workings template'!$C$24+'Workings template'!$C$25+'Workings template'!$C$26</f>
        <v>1.9786368714828877</v>
      </c>
      <c r="Y86" s="44">
        <f>'Workings template'!$B$24+'Workings template'!$B$25+'Workings template'!$B$26+'Workings template'!$C$24+'Workings template'!$C$25+'Workings template'!$C$26</f>
        <v>1.9786368714828877</v>
      </c>
      <c r="Z86" s="44">
        <f>'Workings template'!$B$24+'Workings template'!$B$25+'Workings template'!$B$26+'Workings template'!$C$24+'Workings template'!$C$25+'Workings template'!$C$26</f>
        <v>1.9786368714828877</v>
      </c>
      <c r="AA86" s="44">
        <f>'Workings template'!$B$24+'Workings template'!$B$25+'Workings template'!$B$26+'Workings template'!$C$24+'Workings template'!$C$25+'Workings template'!$C$26</f>
        <v>1.9786368714828877</v>
      </c>
      <c r="AB86" s="44">
        <f>'Workings template'!$B$24+'Workings template'!$B$25+'Workings template'!$B$26+'Workings template'!$C$24+'Workings template'!$C$25+'Workings template'!$C$26</f>
        <v>1.9786368714828877</v>
      </c>
      <c r="AC86" s="44">
        <f>'Workings template'!$B$24+'Workings template'!$B$25+'Workings template'!$B$26+'Workings template'!$C$24+'Workings template'!$C$25+'Workings template'!$C$26</f>
        <v>1.9786368714828877</v>
      </c>
      <c r="AD86" s="44">
        <f>'Workings template'!$B$24+'Workings template'!$B$25+'Workings template'!$B$26+'Workings template'!$C$24+'Workings template'!$C$25+'Workings template'!$C$26</f>
        <v>1.9786368714828877</v>
      </c>
      <c r="AE86" s="44">
        <f>'Workings template'!$B$24+'Workings template'!$B$25+'Workings template'!$B$26+'Workings template'!$C$24+'Workings template'!$C$25+'Workings template'!$C$26</f>
        <v>1.9786368714828877</v>
      </c>
      <c r="AF86" s="44">
        <f>'Workings template'!$B$24+'Workings template'!$B$25+'Workings template'!$B$26+'Workings template'!$C$24+'Workings template'!$C$25+'Workings template'!$C$26</f>
        <v>1.9786368714828877</v>
      </c>
      <c r="AG86" s="44">
        <f>'Workings template'!$B$24+'Workings template'!$B$25+'Workings template'!$B$26+'Workings template'!$C$24+'Workings template'!$C$25+'Workings template'!$C$26</f>
        <v>1.9786368714828877</v>
      </c>
      <c r="AH86" s="44">
        <f>'Workings template'!$B$24+'Workings template'!$B$25+'Workings template'!$B$26+'Workings template'!$C$24+'Workings template'!$C$25+'Workings template'!$C$26</f>
        <v>1.9786368714828877</v>
      </c>
      <c r="AI86" s="44">
        <f>'Workings template'!$B$24+'Workings template'!$B$25+'Workings template'!$B$26+'Workings template'!$C$24+'Workings template'!$C$25+'Workings template'!$C$26</f>
        <v>1.9786368714828877</v>
      </c>
      <c r="AJ86" s="44">
        <f>'Workings template'!$B$24+'Workings template'!$B$25+'Workings template'!$B$26+'Workings template'!$C$24+'Workings template'!$C$25+'Workings template'!$C$26</f>
        <v>1.9786368714828877</v>
      </c>
      <c r="AK86" s="44">
        <f>'Workings template'!$B$24+'Workings template'!$B$25+'Workings template'!$B$26+'Workings template'!$C$24+'Workings template'!$C$25+'Workings template'!$C$26</f>
        <v>1.9786368714828877</v>
      </c>
      <c r="AL86" s="44">
        <f>'Workings template'!$B$24+'Workings template'!$B$25+'Workings template'!$B$26+'Workings template'!$C$24+'Workings template'!$C$25+'Workings template'!$C$26</f>
        <v>1.9786368714828877</v>
      </c>
      <c r="AM86" s="44">
        <f>'Workings template'!$B$24+'Workings template'!$B$25+'Workings template'!$B$26+'Workings template'!$C$24+'Workings template'!$C$25+'Workings template'!$C$26</f>
        <v>1.9786368714828877</v>
      </c>
      <c r="AN86" s="44">
        <f>'Workings template'!$B$24+'Workings template'!$B$25+'Workings template'!$B$26+'Workings template'!$C$24+'Workings template'!$C$25+'Workings template'!$C$26</f>
        <v>1.9786368714828877</v>
      </c>
      <c r="AO86" s="44">
        <f>'Workings template'!$B$24+'Workings template'!$B$25+'Workings template'!$B$26+'Workings template'!$C$24+'Workings template'!$C$25+'Workings template'!$C$26</f>
        <v>1.9786368714828877</v>
      </c>
      <c r="AP86" s="44">
        <f>'Workings template'!$B$24+'Workings template'!$B$25+'Workings template'!$B$26+'Workings template'!$C$24+'Workings template'!$C$25+'Workings template'!$C$26</f>
        <v>1.9786368714828877</v>
      </c>
      <c r="AQ86" s="44">
        <f>'Workings template'!$B$24+'Workings template'!$B$25+'Workings template'!$B$26+'Workings template'!$C$24+'Workings template'!$C$25+'Workings template'!$C$26</f>
        <v>1.9786368714828877</v>
      </c>
      <c r="AR86" s="44">
        <f>'Workings template'!$B$24+'Workings template'!$B$25+'Workings template'!$B$26+'Workings template'!$C$24+'Workings template'!$C$25+'Workings template'!$C$26</f>
        <v>1.9786368714828877</v>
      </c>
      <c r="AS86" s="44">
        <f>'Workings template'!$B$24+'Workings template'!$B$25+'Workings template'!$B$26+'Workings template'!$C$24+'Workings template'!$C$25+'Workings template'!$C$26</f>
        <v>1.9786368714828877</v>
      </c>
      <c r="AT86" s="44">
        <f>'Workings template'!$B$24+'Workings template'!$B$25+'Workings template'!$B$26+'Workings template'!$C$24+'Workings template'!$C$25+'Workings template'!$C$26</f>
        <v>1.9786368714828877</v>
      </c>
      <c r="AU86" s="44">
        <f>'Workings template'!$B$24+'Workings template'!$B$25+'Workings template'!$B$26+'Workings template'!$C$24+'Workings template'!$C$25+'Workings template'!$C$26</f>
        <v>1.9786368714828877</v>
      </c>
      <c r="AV86" s="44">
        <f>'Workings template'!$B$24+'Workings template'!$B$25+'Workings template'!$B$26+'Workings template'!$C$24+'Workings template'!$C$25+'Workings template'!$C$26</f>
        <v>1.9786368714828877</v>
      </c>
      <c r="AW86" s="44">
        <f>'Workings template'!$B$24+'Workings template'!$B$25+'Workings template'!$B$26+'Workings template'!$C$24+'Workings template'!$C$25+'Workings template'!$C$26</f>
        <v>1.9786368714828877</v>
      </c>
      <c r="AX86" s="44">
        <f>'Workings template'!$B$24+'Workings template'!$B$25+'Workings template'!$B$26+'Workings template'!$C$24+'Workings template'!$C$25+'Workings template'!$C$26</f>
        <v>1.9786368714828877</v>
      </c>
      <c r="AY86" s="44">
        <f>'Workings template'!$B$24+'Workings template'!$B$25+'Workings template'!$B$26+'Workings template'!$C$24+'Workings template'!$C$25+'Workings template'!$C$26</f>
        <v>1.9786368714828877</v>
      </c>
      <c r="AZ86" s="44">
        <f>'Workings template'!$B$24+'Workings template'!$B$25+'Workings template'!$B$26+'Workings template'!$C$24+'Workings template'!$C$25+'Workings template'!$C$26</f>
        <v>1.9786368714828877</v>
      </c>
      <c r="BA86" s="44">
        <f>'Workings template'!$B$24+'Workings template'!$B$25+'Workings template'!$B$26+'Workings template'!$C$24+'Workings template'!$C$25+'Workings template'!$C$26</f>
        <v>1.9786368714828877</v>
      </c>
      <c r="BB86" s="44">
        <f>'Workings template'!$B$24+'Workings template'!$B$25+'Workings template'!$B$26+'Workings template'!$C$24+'Workings template'!$C$25+'Workings template'!$C$26</f>
        <v>1.9786368714828877</v>
      </c>
      <c r="BC86" s="44">
        <f>'Workings template'!$B$24+'Workings template'!$B$25+'Workings template'!$B$26+'Workings template'!$C$24+'Workings template'!$C$25+'Workings template'!$C$26</f>
        <v>1.9786368714828877</v>
      </c>
      <c r="BD86" s="44">
        <f>'Workings template'!$B$24+'Workings template'!$B$25+'Workings template'!$B$26+'Workings template'!$C$24+'Workings template'!$C$25+'Workings template'!$C$26</f>
        <v>1.9786368714828877</v>
      </c>
    </row>
    <row r="87" spans="1:56" x14ac:dyDescent="0.3">
      <c r="A87" s="193"/>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3"/>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3"/>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3"/>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3"/>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3"/>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3"/>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6"/>
  <sheetViews>
    <sheetView tabSelected="1" topLeftCell="A7" workbookViewId="0">
      <selection activeCell="B24" sqref="B24"/>
    </sheetView>
  </sheetViews>
  <sheetFormatPr defaultRowHeight="15" x14ac:dyDescent="0.25"/>
  <cols>
    <col min="1" max="1" width="121.7109375" customWidth="1"/>
    <col min="2" max="2" width="10.5703125" customWidth="1"/>
    <col min="3" max="3" width="7.85546875" bestFit="1" customWidth="1"/>
    <col min="4" max="4" width="10.4257812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row>
    <row r="6" spans="1:7" x14ac:dyDescent="0.25">
      <c r="A6" t="s">
        <v>381</v>
      </c>
      <c r="B6" s="152">
        <v>11.871821228897327</v>
      </c>
    </row>
    <row r="7" spans="1:7" x14ac:dyDescent="0.25">
      <c r="A7" t="s">
        <v>347</v>
      </c>
      <c r="B7" t="s">
        <v>348</v>
      </c>
    </row>
    <row r="9" spans="1:7" x14ac:dyDescent="0.25">
      <c r="A9" t="s">
        <v>382</v>
      </c>
      <c r="B9" s="137">
        <v>15873</v>
      </c>
      <c r="C9" s="137">
        <v>15873</v>
      </c>
      <c r="D9" s="137">
        <v>15873</v>
      </c>
    </row>
    <row r="10" spans="1:7" x14ac:dyDescent="0.25">
      <c r="A10" t="s">
        <v>383</v>
      </c>
      <c r="B10" s="137">
        <v>18007</v>
      </c>
      <c r="C10" s="137">
        <v>18007</v>
      </c>
      <c r="D10" s="137">
        <v>18007</v>
      </c>
    </row>
    <row r="11" spans="1:7" x14ac:dyDescent="0.25">
      <c r="A11" t="s">
        <v>346</v>
      </c>
      <c r="B11" s="137">
        <f>SUM(B10-B9)</f>
        <v>2134</v>
      </c>
      <c r="C11" s="137">
        <f>SUM(C10-C9)</f>
        <v>2134</v>
      </c>
      <c r="D11" s="137">
        <f>D10-D9</f>
        <v>2134</v>
      </c>
    </row>
    <row r="12" spans="1:7" x14ac:dyDescent="0.25">
      <c r="B12" s="137"/>
      <c r="C12" s="137"/>
      <c r="D12" s="136"/>
    </row>
    <row r="13" spans="1:7" x14ac:dyDescent="0.25">
      <c r="A13" t="s">
        <v>349</v>
      </c>
      <c r="B13" s="144">
        <v>1</v>
      </c>
      <c r="C13">
        <v>0</v>
      </c>
      <c r="D13" s="141"/>
    </row>
    <row r="14" spans="1:7" x14ac:dyDescent="0.25">
      <c r="A14" t="s">
        <v>350</v>
      </c>
      <c r="B14" s="144">
        <v>0</v>
      </c>
      <c r="C14" s="144">
        <v>0</v>
      </c>
      <c r="D14" s="144"/>
    </row>
    <row r="15" spans="1:7" x14ac:dyDescent="0.25">
      <c r="A15" t="s">
        <v>354</v>
      </c>
      <c r="B15" s="144">
        <v>0</v>
      </c>
      <c r="C15" s="144">
        <v>0</v>
      </c>
      <c r="D15" s="144"/>
    </row>
    <row r="16" spans="1:7" x14ac:dyDescent="0.25">
      <c r="A16" t="s">
        <v>351</v>
      </c>
      <c r="B16">
        <f>B13/6</f>
        <v>0.16666666666666666</v>
      </c>
      <c r="C16" s="143">
        <f>C13/6</f>
        <v>0</v>
      </c>
    </row>
    <row r="17" spans="1:3" x14ac:dyDescent="0.25">
      <c r="A17" t="s">
        <v>352</v>
      </c>
      <c r="B17">
        <f t="shared" ref="B17:C18" si="0">B14/6</f>
        <v>0</v>
      </c>
      <c r="C17" s="143">
        <f t="shared" si="0"/>
        <v>0</v>
      </c>
    </row>
    <row r="18" spans="1:3" x14ac:dyDescent="0.25">
      <c r="A18" t="s">
        <v>353</v>
      </c>
      <c r="B18">
        <f t="shared" si="0"/>
        <v>0</v>
      </c>
      <c r="C18" s="143">
        <f t="shared" si="0"/>
        <v>0</v>
      </c>
    </row>
    <row r="20" spans="1:3" x14ac:dyDescent="0.25">
      <c r="A20" t="s">
        <v>384</v>
      </c>
      <c r="B20" s="137">
        <f>$B$11*B16</f>
        <v>355.66666666666663</v>
      </c>
      <c r="C20" s="137">
        <f>$C$11*C16</f>
        <v>0</v>
      </c>
    </row>
    <row r="21" spans="1:3" x14ac:dyDescent="0.25">
      <c r="A21" t="s">
        <v>385</v>
      </c>
      <c r="B21" s="137">
        <f t="shared" ref="B21:B22" si="1">$B$11*B17</f>
        <v>0</v>
      </c>
      <c r="C21" s="137">
        <f t="shared" ref="C21" si="2">$C$11*C17</f>
        <v>0</v>
      </c>
    </row>
    <row r="22" spans="1:3" x14ac:dyDescent="0.25">
      <c r="A22" t="s">
        <v>386</v>
      </c>
      <c r="B22" s="137">
        <f t="shared" si="1"/>
        <v>0</v>
      </c>
      <c r="C22" s="137">
        <f>$C$11*C18</f>
        <v>0</v>
      </c>
    </row>
    <row r="24" spans="1:3" x14ac:dyDescent="0.25">
      <c r="A24" t="s">
        <v>387</v>
      </c>
      <c r="B24" s="142">
        <f>B16*$B$6</f>
        <v>1.9786368714828877</v>
      </c>
      <c r="C24" s="142">
        <f>C16*$B$6</f>
        <v>0</v>
      </c>
    </row>
    <row r="25" spans="1:3" x14ac:dyDescent="0.25">
      <c r="A25" t="s">
        <v>388</v>
      </c>
      <c r="B25" s="142">
        <f t="shared" ref="B25:C26" si="3">B17*$B$6</f>
        <v>0</v>
      </c>
      <c r="C25" s="142">
        <f t="shared" si="3"/>
        <v>0</v>
      </c>
    </row>
    <row r="26" spans="1:3" x14ac:dyDescent="0.25">
      <c r="A26" t="s">
        <v>389</v>
      </c>
      <c r="B26" s="142">
        <f t="shared" si="3"/>
        <v>0</v>
      </c>
      <c r="C26" s="142">
        <f t="shared" si="3"/>
        <v>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B5" sqref="B5"/>
    </sheetView>
  </sheetViews>
  <sheetFormatPr defaultRowHeight="15" x14ac:dyDescent="0.25"/>
  <cols>
    <col min="1" max="1" width="75" customWidth="1"/>
    <col min="2" max="2" width="11.7109375" customWidth="1"/>
    <col min="4" max="5" width="19.5703125" bestFit="1" customWidth="1"/>
    <col min="6" max="6" width="14.42578125" customWidth="1"/>
  </cols>
  <sheetData>
    <row r="1" spans="1:7" x14ac:dyDescent="0.25">
      <c r="A1" s="145" t="s">
        <v>355</v>
      </c>
    </row>
    <row r="2" spans="1:7" x14ac:dyDescent="0.25">
      <c r="A2" s="145" t="s">
        <v>356</v>
      </c>
      <c r="B2" s="145" t="s">
        <v>357</v>
      </c>
      <c r="C2" s="145" t="s">
        <v>358</v>
      </c>
      <c r="D2" s="145" t="s">
        <v>359</v>
      </c>
      <c r="E2" s="145" t="s">
        <v>360</v>
      </c>
      <c r="F2" s="145" t="s">
        <v>361</v>
      </c>
      <c r="G2" s="145" t="s">
        <v>362</v>
      </c>
    </row>
    <row r="3" spans="1:7" x14ac:dyDescent="0.25">
      <c r="A3" t="s">
        <v>378</v>
      </c>
      <c r="B3" t="s">
        <v>363</v>
      </c>
      <c r="C3" t="s">
        <v>377</v>
      </c>
      <c r="D3" t="s">
        <v>375</v>
      </c>
      <c r="E3" t="s">
        <v>374</v>
      </c>
      <c r="F3" s="147"/>
      <c r="G3" t="s">
        <v>373</v>
      </c>
    </row>
    <row r="4" spans="1:7" x14ac:dyDescent="0.25">
      <c r="A4" t="s">
        <v>379</v>
      </c>
      <c r="B4" t="s">
        <v>363</v>
      </c>
      <c r="C4" t="s">
        <v>364</v>
      </c>
      <c r="D4" t="s">
        <v>365</v>
      </c>
      <c r="E4" t="s">
        <v>366</v>
      </c>
      <c r="F4" s="147"/>
      <c r="G4" t="s">
        <v>376</v>
      </c>
    </row>
    <row r="5" spans="1:7" x14ac:dyDescent="0.25">
      <c r="A5" t="s">
        <v>380</v>
      </c>
      <c r="B5" t="s">
        <v>363</v>
      </c>
      <c r="C5" t="s">
        <v>364</v>
      </c>
      <c r="D5" t="s">
        <v>365</v>
      </c>
      <c r="E5" t="s">
        <v>366</v>
      </c>
      <c r="F5" s="147"/>
      <c r="G5" t="s">
        <v>376</v>
      </c>
    </row>
    <row r="6" spans="1:7" x14ac:dyDescent="0.25">
      <c r="A6" t="s">
        <v>367</v>
      </c>
      <c r="B6" t="s">
        <v>368</v>
      </c>
      <c r="F6" s="146"/>
    </row>
    <row r="7" spans="1:7" x14ac:dyDescent="0.25">
      <c r="A7" t="s">
        <v>369</v>
      </c>
      <c r="B7" t="s">
        <v>370</v>
      </c>
      <c r="F7" s="14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D59107C5-B401-4A16-BB12-3D243B9D13F0}">
  <ds:schemaRefs>
    <ds:schemaRef ds:uri="http://schemas.microsoft.com/office/2006/metadata/properties"/>
    <ds:schemaRef ds:uri="http://purl.org/dc/terms/"/>
    <ds:schemaRef ds:uri="http://schemas.microsoft.com/office/2006/documentManagement/types"/>
    <ds:schemaRef ds:uri="http://purl.org/dc/elements/1.1/"/>
    <ds:schemaRef ds:uri="efb98dbe-6680-48eb-ac67-85b3a61e7855"/>
    <ds:schemaRef ds:uri="eecedeb9-13b3-4e62-b003-046c92e1668a"/>
    <ds:schemaRef ds:uri="http://purl.org/dc/dcmitype/"/>
    <ds:schemaRef ds:uri="http://schemas.openxmlformats.org/package/2006/metadata/core-properties"/>
    <ds:schemaRef ds:uri="http://schemas.microsoft.com/sharepoint/v3/fields"/>
    <ds:schemaRef ds:uri="http://www.w3.org/XML/1998/namespace"/>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2015-10-02T14:59:32Z</cp:lastPrinted>
  <dcterms:created xsi:type="dcterms:W3CDTF">2012-02-15T20:11:21Z</dcterms:created>
  <dcterms:modified xsi:type="dcterms:W3CDTF">2018-05-28T13:09:35Z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