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7_18\Losses Strategy\Evidence\Cost Benefit Analysis work\Minimum cable upsizing\"/>
    </mc:Choice>
  </mc:AlternateContent>
  <xr:revisionPtr revIDLastSave="0" documentId="13_ncr:1_{1680C126-0D9D-4835-A39B-4F9F191C3549}" xr6:coauthVersionLast="36" xr6:coauthVersionMax="36" xr10:uidLastSave="{00000000-0000-0000-0000-000000000000}"/>
  <bookViews>
    <workbookView xWindow="-15" yWindow="-15" windowWidth="10245" windowHeight="8190" tabRatio="779" firstSheet="1" activeTab="7"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 i="32" l="1"/>
  <c r="D11" i="32"/>
  <c r="C11" i="32"/>
  <c r="B11" i="32"/>
  <c r="C20" i="32" l="1"/>
  <c r="C28" i="32" s="1"/>
  <c r="C21" i="32"/>
  <c r="C29" i="32" s="1"/>
  <c r="C19" i="32"/>
  <c r="C27" i="32" s="1"/>
  <c r="B25" i="32"/>
  <c r="B23" i="32"/>
  <c r="C23" i="32" l="1"/>
  <c r="C25" i="32"/>
  <c r="C24" i="32"/>
  <c r="B24" i="32"/>
  <c r="E13" i="34"/>
  <c r="E13" i="33"/>
  <c r="C29" i="29" l="1"/>
  <c r="C28" i="29"/>
  <c r="F13" i="33" l="1"/>
  <c r="B27" i="32"/>
  <c r="F13" i="34"/>
  <c r="E14" i="34" l="1"/>
  <c r="E14" i="33"/>
  <c r="E15" i="34"/>
  <c r="E15" i="33"/>
  <c r="F15" i="33"/>
  <c r="B28" i="32"/>
  <c r="B29" i="32"/>
  <c r="F15" i="34"/>
  <c r="K86" i="34"/>
  <c r="F14" i="33"/>
  <c r="F14" i="34"/>
  <c r="M86" i="34"/>
  <c r="AR86" i="34"/>
  <c r="AN86" i="34"/>
  <c r="O86" i="34"/>
  <c r="V86" i="34"/>
  <c r="S86" i="34"/>
  <c r="P86" i="34"/>
  <c r="E86" i="34" l="1"/>
  <c r="AF86" i="34"/>
  <c r="AK86" i="34"/>
  <c r="H86" i="34"/>
  <c r="G86" i="34"/>
  <c r="I86" i="34"/>
  <c r="N86" i="34"/>
  <c r="X86" i="34"/>
  <c r="F86" i="34"/>
  <c r="W86" i="34"/>
  <c r="AU86" i="34"/>
  <c r="AT86" i="34"/>
  <c r="R86" i="34"/>
  <c r="AM86" i="34"/>
  <c r="AO86" i="34"/>
  <c r="BC86" i="34"/>
  <c r="AG86" i="34"/>
  <c r="Y86" i="34"/>
  <c r="AX86" i="34"/>
  <c r="BD86" i="34"/>
  <c r="AP86" i="34"/>
  <c r="AS86" i="34"/>
  <c r="Q86" i="34"/>
  <c r="Z86" i="34"/>
  <c r="AI86" i="34"/>
  <c r="AE86" i="34"/>
  <c r="AQ86" i="34"/>
  <c r="U86" i="34"/>
  <c r="AH86" i="34"/>
  <c r="AJ86" i="34"/>
  <c r="AL86" i="34"/>
  <c r="L86" i="34"/>
  <c r="T86" i="34"/>
  <c r="J86" i="34"/>
  <c r="AA86" i="34"/>
  <c r="AB86" i="34"/>
  <c r="AC86" i="34"/>
  <c r="AD86" i="34"/>
  <c r="AV86" i="34"/>
  <c r="AW86" i="34"/>
  <c r="AY86" i="34"/>
  <c r="AZ86" i="34"/>
  <c r="BA86" i="34"/>
  <c r="BB86" i="34"/>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E68" i="33" s="1"/>
  <c r="G7" i="20"/>
  <c r="E67" i="33" s="1"/>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Q28" i="34" s="1"/>
  <c r="AQ29" i="34" s="1"/>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AC34"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J28" i="34" s="1"/>
  <c r="J29" i="34" s="1"/>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AP28" i="34"/>
  <c r="AY33" i="34"/>
  <c r="S33" i="34"/>
  <c r="AJ33" i="34"/>
  <c r="BA33" i="34"/>
  <c r="U33" i="34"/>
  <c r="AD33" i="34"/>
  <c r="AM33" i="34"/>
  <c r="AV33" i="34"/>
  <c r="X33" i="34"/>
  <c r="AW33" i="34"/>
  <c r="AG33" i="34"/>
  <c r="Q33" i="34"/>
  <c r="AX33" i="34"/>
  <c r="AH33" i="34"/>
  <c r="R33" i="34"/>
  <c r="AE28" i="34"/>
  <c r="AE29" i="34" s="1"/>
  <c r="M28" i="34"/>
  <c r="M29" i="34" s="1"/>
  <c r="AW49" i="34"/>
  <c r="AX49" i="34"/>
  <c r="AY49" i="34"/>
  <c r="AZ49" i="34"/>
  <c r="BA49" i="34"/>
  <c r="BB49" i="34"/>
  <c r="BC49" i="34"/>
  <c r="BD49" i="34"/>
  <c r="H29" i="34"/>
  <c r="K28" i="34"/>
  <c r="K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AI32" i="33"/>
  <c r="I33" i="33"/>
  <c r="R40" i="33"/>
  <c r="AI42" i="33"/>
  <c r="AC32" i="33"/>
  <c r="Z39" i="33"/>
  <c r="Q40" i="33"/>
  <c r="AY45" i="33"/>
  <c r="AH55" i="33"/>
  <c r="AY48" i="33"/>
  <c r="AN48" i="33"/>
  <c r="J34" i="33"/>
  <c r="AP50" i="33"/>
  <c r="Z50" i="33"/>
  <c r="AQ50" i="33"/>
  <c r="AA50" i="33"/>
  <c r="AR50" i="33"/>
  <c r="AB50" i="33"/>
  <c r="AS50" i="33"/>
  <c r="AC50" i="33"/>
  <c r="AV50" i="33"/>
  <c r="AF50" i="33"/>
  <c r="AO50" i="33"/>
  <c r="X33" i="33"/>
  <c r="AQ45" i="33"/>
  <c r="AK49" i="33"/>
  <c r="AR32" i="33"/>
  <c r="AD49" i="33"/>
  <c r="AB32" i="33"/>
  <c r="Y33" i="33"/>
  <c r="S39" i="33"/>
  <c r="AR45" i="33"/>
  <c r="AM50" i="33"/>
  <c r="AQ32"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R29" i="33"/>
  <c r="G29" i="33"/>
  <c r="AK32"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BD48" i="33" l="1"/>
  <c r="AG34" i="33"/>
  <c r="AM48" i="33"/>
  <c r="AX48" i="33"/>
  <c r="S34" i="33"/>
  <c r="W29" i="33"/>
  <c r="X34" i="33"/>
  <c r="BC48" i="33"/>
  <c r="AG48" i="33"/>
  <c r="AP34" i="33"/>
  <c r="AH48" i="33"/>
  <c r="AD48" i="33"/>
  <c r="N34" i="33"/>
  <c r="O34" i="33"/>
  <c r="AJ48" i="33"/>
  <c r="AW48" i="33"/>
  <c r="AT48" i="33"/>
  <c r="AT34" i="33"/>
  <c r="AU34" i="33"/>
  <c r="AZ48" i="33"/>
  <c r="AR34" i="33"/>
  <c r="X48" i="33"/>
  <c r="AI48" i="33"/>
  <c r="AY31" i="33"/>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76" i="34" s="1"/>
  <c r="AY66" i="33"/>
  <c r="AY76" i="33" s="1"/>
  <c r="AM76" i="34"/>
  <c r="BA66" i="33"/>
  <c r="BA76" i="33" s="1"/>
  <c r="BA66" i="34"/>
  <c r="BA76" i="34" s="1"/>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BA60" i="34" s="1"/>
  <c r="AK41" i="34"/>
  <c r="U41" i="34"/>
  <c r="U60" i="34" s="1"/>
  <c r="AT41" i="34"/>
  <c r="AD41" i="34"/>
  <c r="AD60" i="34" s="1"/>
  <c r="BC41" i="34"/>
  <c r="AM41" i="34"/>
  <c r="W41" i="34"/>
  <c r="W60" i="34" s="1"/>
  <c r="AV41" i="34"/>
  <c r="AF41" i="34"/>
  <c r="AW41" i="34"/>
  <c r="AG41" i="34"/>
  <c r="Q41" i="34"/>
  <c r="Q60" i="34" s="1"/>
  <c r="AP41" i="34"/>
  <c r="AP60" i="34" s="1"/>
  <c r="Z41" i="34"/>
  <c r="Z60" i="34" s="1"/>
  <c r="AY41" i="34"/>
  <c r="AI41" i="34"/>
  <c r="S41" i="34"/>
  <c r="S60" i="34" s="1"/>
  <c r="AR41" i="34"/>
  <c r="AR60" i="34" s="1"/>
  <c r="AB41" i="34"/>
  <c r="AB60" i="34" s="1"/>
  <c r="AC41" i="34"/>
  <c r="AC60" i="34" s="1"/>
  <c r="AL41" i="34"/>
  <c r="AU41" i="34"/>
  <c r="BD41" i="34"/>
  <c r="X41" i="34"/>
  <c r="X60" i="34" s="1"/>
  <c r="Y41" i="34"/>
  <c r="AH41" i="34"/>
  <c r="AQ41" i="34"/>
  <c r="AZ41" i="34"/>
  <c r="T41" i="34"/>
  <c r="AS41" i="34"/>
  <c r="BB41" i="34"/>
  <c r="V41" i="34"/>
  <c r="V60" i="34" s="1"/>
  <c r="AE41" i="34"/>
  <c r="AE60" i="34" s="1"/>
  <c r="AN41" i="34"/>
  <c r="AO41" i="34"/>
  <c r="AO60" i="34" s="1"/>
  <c r="AX41" i="34"/>
  <c r="R41" i="34"/>
  <c r="R60" i="34" s="1"/>
  <c r="AA41" i="34"/>
  <c r="AA60" i="34" s="1"/>
  <c r="AJ41" i="34"/>
  <c r="AJ60" i="34" s="1"/>
  <c r="AS57" i="34"/>
  <c r="BB57" i="34"/>
  <c r="BB60" i="34" s="1"/>
  <c r="AL57" i="34"/>
  <c r="AU57" i="34"/>
  <c r="BD57" i="34"/>
  <c r="BD60" i="34" s="1"/>
  <c r="AN57" i="34"/>
  <c r="BA57" i="34"/>
  <c r="AT57" i="34"/>
  <c r="AT60" i="34" s="1"/>
  <c r="AM57" i="34"/>
  <c r="AW57" i="34"/>
  <c r="AG57" i="34"/>
  <c r="AP57" i="34"/>
  <c r="AY57" i="34"/>
  <c r="AI57" i="34"/>
  <c r="AR57" i="34"/>
  <c r="AK57" i="34"/>
  <c r="AV57" i="34"/>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K60" i="34"/>
  <c r="O60" i="34"/>
  <c r="E63" i="34"/>
  <c r="E64" i="34" s="1"/>
  <c r="F61" i="34"/>
  <c r="J60" i="34"/>
  <c r="Y60" i="34"/>
  <c r="T60" i="34"/>
  <c r="AQ60" i="34"/>
  <c r="AF60" i="34"/>
  <c r="AY60" i="34"/>
  <c r="L60" i="34"/>
  <c r="I60" i="34"/>
  <c r="M60" i="34"/>
  <c r="P60" i="34"/>
  <c r="N60" i="34"/>
  <c r="AK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Y36" i="33"/>
  <c r="Q36" i="33"/>
  <c r="Q60" i="33" s="1"/>
  <c r="AX36" i="33"/>
  <c r="AP36" i="33"/>
  <c r="AH36" i="33"/>
  <c r="Z36" i="33"/>
  <c r="R36" i="33"/>
  <c r="R60" i="33" s="1"/>
  <c r="BA36" i="33"/>
  <c r="AS36" i="33"/>
  <c r="AK36" i="33"/>
  <c r="AC36" i="33"/>
  <c r="U36" i="33"/>
  <c r="M36" i="33"/>
  <c r="M60" i="33" s="1"/>
  <c r="BB36" i="33"/>
  <c r="AT36" i="33"/>
  <c r="AL36" i="33"/>
  <c r="AD36" i="33"/>
  <c r="V36" i="33"/>
  <c r="N36" i="33"/>
  <c r="N60" i="33" s="1"/>
  <c r="AJ36" i="33"/>
  <c r="AQ36" i="33"/>
  <c r="AZ36" i="33"/>
  <c r="T36" i="33"/>
  <c r="AR36" i="33"/>
  <c r="AY36" i="33"/>
  <c r="AA36" i="33"/>
  <c r="AB36" i="33"/>
  <c r="AI36" i="33"/>
  <c r="L36" i="33"/>
  <c r="L60" i="33" s="1"/>
  <c r="S36" i="33"/>
  <c r="S60" i="33" s="1"/>
  <c r="AA29" i="33"/>
  <c r="D41" i="20"/>
  <c r="H12" i="20"/>
  <c r="AX60" i="34" l="1"/>
  <c r="AV60" i="34"/>
  <c r="AG60" i="33"/>
  <c r="AM60" i="34"/>
  <c r="AG60" i="34"/>
  <c r="AL60" i="34"/>
  <c r="V60" i="33"/>
  <c r="AN60" i="34"/>
  <c r="AW60" i="34"/>
  <c r="AR60" i="33"/>
  <c r="AI60" i="34"/>
  <c r="AZ60" i="34"/>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s="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s>
  <commentList>
    <comment ref="J7" authorId="0" shapeId="0" xr:uid="{00000000-0006-0000-0400-00000100000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shapeId="0" xr:uid="{00000000-0006-0000-0400-00000200000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<sst xmlns="http://schemas.openxmlformats.org/spreadsheetml/2006/main" count="754" uniqueCount="393">
  <si>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</si>
  <si>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</si>
  <si>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</si>
  <si>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</si>
  <si>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</si>
  <si>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</si>
  <si>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</si>
  <si>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</si>
  <si>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</si>
  <si>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</si>
  <si>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</si>
  <si>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</si>
  <si>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</si>
  <si>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</si>
  <si>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</si>
  <si>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</si>
  <si>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</si>
  <si>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</si>
  <si>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</si>
  <si>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</si>
  <si>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</si>
  <si>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</si>
  <si>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</si>
  <si>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</si>
  <si>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</si>
  <si>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</si>
  <si>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</si>
  <si>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</si>
  <si>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</si>
  <si>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</si>
  <si>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</si>
  <si>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</si>
  <si>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</si>
  <si>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</si>
  <si>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</si>
  <si>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</si>
  <si>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</si>
  <si>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</si>
  <si>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</si>
  <si>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</si>
  <si>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</si>
  <si>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</si>
  <si>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</si>
  <si>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</si>
  <si>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</si>
  <si>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</si>
  <si>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</si>
  <si>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</si>
  <si>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</si>
  <si>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</si>
  <si>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</si>
  <si>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</si>
  <si>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</si>
  <si>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</si>
  <si>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</si>
  <si>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</si>
  <si>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</si>
  <si>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</si>
  <si>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</si>
  <si>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</si>
  <si>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</si>
  <si>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</si>
  <si>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</si>
  <si>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</si>
  <si>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</si>
  <si>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</si>
  <si>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</si>
  <si>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</si>
  <si>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</si>
  <si>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</si>
  <si>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</si>
  <si>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</si>
  <si>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</si>
  <si>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</si>
  <si>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</si>
  <si>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</si>
  <si>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</si>
  <si>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</si>
  <si>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</si>
  <si>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</si>
  <si>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</si>
  <si>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</si>
  <si>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</si>
  <si>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</si>
  <si>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</si>
  <si>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</si>
  <si>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</si>
  <si>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</si>
  <si>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</si>
  <si>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</si>
  <si>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</si>
  <si>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</si>
  <si>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</si>
  <si>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</si>
  <si>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</si>
  <si>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</si>
  <si>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</si>
  <si>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</si>
  <si>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</si>
  <si>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</si>
  <si>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</si>
  <si>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</si>
  <si>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</si>
  <si>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</si>
  <si>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</si>
  <si>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</si>
  <si>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</si>
  <si>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</si>
  <si>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</si>
  <si>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</si>
  <si>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</si>
  <si>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</si>
  <si>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</si>
  <si>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</si>
  <si>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</si>
  <si>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</si>
  <si>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</si>
  <si>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</si>
  <si>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</si>
  <si>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</si>
  <si>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</si>
  <si>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</si>
  <si>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</si>
  <si>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</si>
  <si>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</si>
  <si>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</si>
  <si>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</si>
  <si>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</si>
  <si>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</si>
  <si>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</si>
  <si>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</si>
  <si>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</si>
  <si>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</si>
  <si>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</si>
  <si>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</si>
  <si>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</si>
  <si>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</si>
  <si>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</si>
  <si>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</si>
  <si>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</si>
  <si>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</si>
  <si>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</si>
  <si>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</si>
  <si>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</si>
  <si>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</si>
  <si>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</si>
  <si>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</si>
  <si>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</si>
  <si>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</si>
  <si>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</si>
  <si>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</si>
  <si>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</si>
  <si>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</si>
  <si>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</si>
  <si>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</si>
  <si>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</si>
  <si>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</si>
  <si>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</si>
  <si>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</si>
  <si>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</si>
  <si>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</si>
  <si>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</si>
  <si>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</si>
  <si>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</si>
  <si>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</si>
  <si>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</si>
  <si>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</si>
  <si>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</si>
  <si>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</si>
  <si>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</si>
  <si>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</si>
  <si>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</si>
  <si>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</si>
  <si>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</si>
  <si>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</si>
  <si>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</si>
  <si>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</si>
  <si>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</si>
  <si>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</si>
  <si>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</si>
  <si>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</si>
  <si>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</si>
  <si>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</si>
  <si>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</si>
  <si>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</si>
  <si>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</si>
  <si>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</si>
  <si>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</si>
  <si>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</si>
  <si>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</si>
  <si>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</si>
  <si>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</si>
  <si>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</si>
  <si>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</si>
  <si>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</si>
  <si>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</si>
  <si>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</si>
  <si>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</si>
  <si>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</si>
  <si>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</si>
  <si>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</si>
  <si>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</si>
  <si>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</si>
  <si>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</si>
  <si>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</si>
  <si>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</si>
  <si>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</si>
  <si>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</si>
  <si>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</si>
  <si>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</si>
  <si>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</si>
  <si>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</si>
  <si>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</si>
  <si>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</si>
  <si>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</si>
  <si>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</si>
  <si>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</si>
  <si>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</si>
  <si>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</si>
  <si>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</si>
  <si>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</si>
  <si>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</si>
  <si>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</si>
  <si>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</si>
  <si>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</si>
  <si>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</si>
  <si>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</si>
  <si>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</si>
  <si>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</si>
  <si>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</si>
  <si>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</si>
  <si>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</si>
  <si>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</si>
  <si>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</si>
  <si>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</si>
  <si>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</si>
  <si>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</si>
  <si>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</si>
  <si>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</si>
  <si>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</si>
  <si>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</si>
  <si>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</si>
  <si>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</si>
  <si>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</si>
  <si>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</si>
  <si>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</si>
  <si>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</si>
  <si>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</si>
  <si>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</si>
  <si>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</si>
  <si>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</si>
  <si>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</si>
  <si>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</si>
  <si>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</si>
  <si>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</si>
  <si>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</si>
  <si>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</si>
  <si>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</si>
  <si>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</si>
  <si>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</si>
  <si>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</si>
  <si>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</si>
  <si>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</si>
  <si>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</si>
  <si>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</si>
  <si>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</si>
  <si>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</si>
  <si>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</si>
  <si>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</si>
  <si>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</si>
  <si>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</si>
  <si>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</si>
  <si>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</si>
  <si>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</si>
  <si>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</si>
  <si>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</si>
  <si>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</si>
  <si>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</si>
  <si>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</si>
  <si>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</si>
  <si>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</si>
  <si>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</si>
  <si>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</si>
  <si>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</si>
  <si>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</si>
  <si>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</si>
  <si>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</si>
  <si>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</si>
  <si>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</si>
  <si>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</si>
  <si>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</si>
  <si>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</si>
  <si>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</si>
  <si>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</si>
  <si>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</si>
  <si>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</si>
  <si>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</si>
  <si>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</si>
  <si>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</si>
  <si>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</si>
  <si>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</si>
  <si>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</si>
  <si>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</si>
  <si>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</si>
  <si>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</si>
  <si>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</si>
  <si>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</si>
  <si>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</si>
  <si>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</si>
  <si>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</si>
  <si>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</si>
  <si>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</si>
  <si>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</si>
  <si>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</si>
  <si>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</si>
  <si>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</si>
  <si>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</si>
  <si>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</si>
  <si>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</si>
  <si>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</si>
  <si>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</si>
  <si>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</si>
  <si>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</si>
  <si>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</si>
  <si>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</si>
  <si>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</si>
  <si>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</si>
  <si>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</si>
  <si>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</si>
  <si>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</si>
  <si>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</si>
  <si>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</si>
  <si>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</si>
  <si>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</si>
  <si>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</si>
  <si>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</si>
  <si>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</si>
  <si>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</si>
  <si>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</si>
  <si>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</si>
  <si>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</si>
  <si>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</si>
  <si>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</si>
  <si>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</si>
  <si>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</si>
  <si>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Replace as normal i.e. 70 sqmm cable</t>
  </si>
  <si>
    <t>Baseline</t>
  </si>
  <si>
    <t>Replace with larger 150 sqmm cable</t>
  </si>
  <si>
    <t xml:space="preserve">70 sqmm cable cost </t>
  </si>
  <si>
    <t xml:space="preserve">150 sqmm cable cost </t>
  </si>
  <si>
    <t xml:space="preserve">Difference in cable cost </t>
  </si>
  <si>
    <t>Life time of cable (years)</t>
  </si>
  <si>
    <t>50+ years</t>
  </si>
  <si>
    <t>Total km of 11kV cable installed per annum in ED1 (CV7:Replacement)</t>
  </si>
  <si>
    <t>Total km of 11kV cable installed per annum in ED1 (CV1:Primary Reinforcement)</t>
  </si>
  <si>
    <t>CV7: Replacement total cost increase due to 150 sqmm upgrade</t>
  </si>
  <si>
    <t>CV1: Primary Reinforcement total cost increase due to 150 sqmm upgrade</t>
  </si>
  <si>
    <t>Total km of 11kV cable installed per annum in ED1 (V3 Connections &amp; V4 Other Cost Movements)</t>
  </si>
  <si>
    <t>V3 &amp; V4: Connections &amp; Other Cost Movements total cost increase due to 150 sqmm upgrade</t>
  </si>
  <si>
    <t>CV7: Replacement total losses reduction due to 150 sqmm upgrade (MWh)</t>
  </si>
  <si>
    <t>CV1: Primary Reinforcement total losses reduction due to 150 sqmm upgrade (MWh)</t>
  </si>
  <si>
    <t>V3 &amp; V4: Connections &amp; Other Cost Movements total losses reduction due to 150 sqmm upgrade (MWh)</t>
  </si>
  <si>
    <t>MWh losses saving by upgrading cable from 70 sqmm to 150 sqmm (Mwh/km)</t>
  </si>
  <si>
    <t>11 kV upsizing SSES</t>
  </si>
  <si>
    <t>Assumption</t>
  </si>
  <si>
    <t>Reviewed</t>
  </si>
  <si>
    <t>Location</t>
  </si>
  <si>
    <t>Validity</t>
  </si>
  <si>
    <t>Notes</t>
  </si>
  <si>
    <t>Yes</t>
  </si>
  <si>
    <t>Replacement of cables to reduce losses</t>
  </si>
  <si>
    <t>Replaced assets are those planned for repalcement during RIIO-ED1 and so are most likely HI5</t>
  </si>
  <si>
    <t>Percentage of cable installed to reduce losses</t>
  </si>
  <si>
    <t>Total km of 11kV cable installed per annum in ED1 (CV7:Replacement) due to losses</t>
  </si>
  <si>
    <t>Total km of 11kV cable installed per annum in ED1 (CV1:Primary Reinforcement) due to losses</t>
  </si>
  <si>
    <t>Total km of 11kV cable installed per annum in ED1 (V3 Connections &amp; V4 Other Cost Movements due to losses</t>
  </si>
  <si>
    <t>MWh losses savings</t>
  </si>
  <si>
    <t>11kV demand data was taken from System Planning demand data and used in conjuntion with cable resistance data to calculate MWh losses saving</t>
  </si>
  <si>
    <t>Z:\E - NIA Programme\01. Archive\Reports IFI LCNF &amp; NIA\Regulatory Reports\2017_18\Losses Strategy\Evidence\Cost Benefit Analysis work\Cable upsizing\Calculations\Cable calculations V4.xlsx</t>
  </si>
  <si>
    <t>Cable costs</t>
  </si>
  <si>
    <t>Costs taken from procurement for each regulatory year in question</t>
  </si>
  <si>
    <t>Z:\E - NIA Programme\01. Archive\Reports IFI LCNF &amp; NIA\Regulatory Reports\2017_18\E4 Losses\Evidence\Cable Prices</t>
  </si>
  <si>
    <t>Total km of cable installed per annum</t>
  </si>
  <si>
    <t>Taken from Regulatory Reporting costs and volumes submission</t>
  </si>
  <si>
    <t>Z:\E - NIA Programme\01. Archive\Reports IFI LCNF &amp; NIA\Regulatory Reports\2017_18\E4 Losses\Evidence\Costs and volumes</t>
  </si>
  <si>
    <t>All cable sizes of relevant size taken from ProcureTrak system</t>
  </si>
  <si>
    <t>Z:\E - NIA Programme\01. Archive\Reports IFI LCNF &amp; NIA\Regulatory Reports\2017_18\Losses Strategy\Evidence\Cost Benefit Analysis work\Cable upsizing\Cable Sales Data Summary.xlsx</t>
  </si>
  <si>
    <t>Cable life</t>
  </si>
  <si>
    <t>Taken from CNAIM methodology</t>
  </si>
  <si>
    <t>Z:\E - NIA Programme\01. Archive\Reports IFI LCNF &amp; NIA\Regulatory Reports\2017_18\Losses Strategy\Evidence\Misc\DNO Common Network Asset Indices Methodology CNAIM_v1.1.pdf</t>
  </si>
  <si>
    <t>Loss savings in first year of implementation divided by 2</t>
  </si>
  <si>
    <t>Installation of cables occurrs throughout the year.  In order to accurately report savings the total figure is divided by 2 to account for those cables installed in the second half of the year</t>
  </si>
  <si>
    <t>Rhys Williams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</si>
</sst>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Red]\-&quot;£&quot;#,##0.000"/>
  </numFmts>
  <fonts count="40"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199">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14" fontId="0" fillId="0" borderId="0" xfId="0" applyNumberFormat="1"/>
    <xf numFmtId="0" fontId="0" fillId="0" borderId="0" xfId="0" applyAlignment="1">
      <alignment wrapText="1"/>
    </xf>
    <xf numFmtId="0" fontId="0" fillId="0" borderId="0" xfId="0" applyNumberFormat="1"/>
    <xf numFmtId="0" fontId="5" fillId="0" borderId="3" xfId="0" applyFont="1" applyBorder="1" applyAlignment="1">
      <alignment vertical="top" wrapText="1"/>
    </xf>
    <xf numFmtId="0" fontId="1" fillId="0" borderId="0" xfId="9"/>
    <xf numFmtId="3" fontId="0" fillId="0" borderId="0" xfId="0" applyNumberFormat="1"/>
    <xf numFmtId="1" fontId="0" fillId="0" borderId="0" xfId="0" applyNumberFormat="1"/>
    <xf numFmtId="175" fontId="5" fillId="0" borderId="3" xfId="0" applyNumberFormat="1" applyFont="1" applyBorder="1" applyAlignment="1">
      <alignment horizontal="center" vertical="top"/>
    </xf>
    <xf numFmtId="3" fontId="0" fillId="0" borderId="0" xfId="0" applyNumberFormat="1" applyFill="1"/>
    <xf numFmtId="0" fontId="5" fillId="0" borderId="3" xfId="0" applyFont="1" applyFill="1" applyBorder="1" applyAlignment="1">
      <alignment vertical="top"/>
    </xf>
    <xf numFmtId="0" fontId="5" fillId="0" borderId="3" xfId="0" applyFont="1" applyFill="1" applyBorder="1" applyAlignment="1">
      <alignment vertical="top" wrapText="1"/>
    </xf>
    <xf numFmtId="8" fontId="5" fillId="0" borderId="3" xfId="0" applyNumberFormat="1" applyFont="1" applyFill="1" applyBorder="1" applyAlignment="1">
      <alignment horizontal="center" vertical="top"/>
    </xf>
    <xf numFmtId="0" fontId="39" fillId="0" borderId="0" xfId="0" applyFont="1"/>
    <xf numFmtId="170" fontId="0" fillId="0" borderId="0" xfId="7" applyNumberFormat="1" applyFont="1" applyBorder="1"/>
    <xf numFmtId="0" fontId="39" fillId="0" borderId="3" xfId="0" applyFont="1" applyBorder="1"/>
    <xf numFmtId="0" fontId="0" fillId="0" borderId="3" xfId="0" applyBorder="1"/>
    <xf numFmtId="0" fontId="0" fillId="10" borderId="3" xfId="0" applyFill="1" applyBorder="1"/>
    <xf numFmtId="0" fontId="0" fillId="0" borderId="3" xfId="0" applyBorder="1" applyAlignment="1">
      <alignment wrapText="1"/>
    </xf>
    <xf numFmtId="0" fontId="0" fillId="11" borderId="3" xfId="0" applyFill="1" applyBorder="1"/>
    <xf numFmtId="0" fontId="5" fillId="0" borderId="0" xfId="0" applyFont="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5" fillId="0" borderId="7" xfId="0" applyFont="1" applyBorder="1" applyAlignment="1">
      <alignment horizontal="left"/>
    </xf>
    <xf numFmtId="0" fontId="5" fillId="0" borderId="9" xfId="0" applyFont="1" applyBorder="1" applyAlignment="1">
      <alignment horizontal="left"/>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3" xfId="0" applyFont="1" applyBorder="1" applyAlignment="1">
      <alignment horizontal="center" vertical="top" wrapText="1"/>
    </xf>
    <xf numFmtId="0" fontId="6"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10" fontId="0" fillId="0" borderId="0" xfId="0" applyNumberFormat="1" applyFill="1" applyBorder="1"/>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 xfId="9" xr:uid="{00000000-0005-0000-0000-000006000000}"/>
    <cellStyle name="Normal 20" xfId="2" xr:uid="{00000000-0005-0000-0000-000007000000}"/>
    <cellStyle name="Normal 3" xfId="3"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57" t="s">
        <v>222</v>
      </c>
      <c r="C26" s="157"/>
      <c r="D26" s="157"/>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4" activePane="bottomLeft" state="frozen"/>
      <selection activeCell="A7" sqref="A7"/>
      <selection pane="bottomLeft" activeCell="B2" sqref="B2:F3"/>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71" t="s">
        <v>370</v>
      </c>
      <c r="C2" s="172"/>
      <c r="D2" s="172"/>
      <c r="E2" s="172"/>
      <c r="F2" s="173"/>
      <c r="Z2" s="26" t="s">
        <v>79</v>
      </c>
    </row>
    <row r="3" spans="2:26" ht="24.75" customHeight="1" x14ac:dyDescent="0.3">
      <c r="B3" s="174"/>
      <c r="C3" s="175"/>
      <c r="D3" s="175"/>
      <c r="E3" s="175"/>
      <c r="F3" s="176"/>
    </row>
    <row r="4" spans="2:26" ht="18" customHeight="1" x14ac:dyDescent="0.3">
      <c r="B4" s="25" t="s">
        <v>78</v>
      </c>
      <c r="C4" s="27"/>
      <c r="D4" s="27"/>
      <c r="E4" s="27"/>
      <c r="F4" s="27"/>
    </row>
    <row r="5" spans="2:26" ht="24.75" customHeight="1" x14ac:dyDescent="0.3">
      <c r="B5" s="165" t="s">
        <v>371</v>
      </c>
      <c r="C5" s="166"/>
      <c r="D5" s="166"/>
      <c r="E5" s="166"/>
      <c r="F5" s="167"/>
    </row>
    <row r="6" spans="2:26" ht="13.5" customHeight="1" x14ac:dyDescent="0.3">
      <c r="B6" s="27"/>
      <c r="C6" s="27"/>
      <c r="D6" s="27"/>
      <c r="E6" s="27"/>
      <c r="F6" s="27"/>
    </row>
    <row r="7" spans="2:26" x14ac:dyDescent="0.3">
      <c r="B7" s="25" t="s">
        <v>48</v>
      </c>
    </row>
    <row r="8" spans="2:26" x14ac:dyDescent="0.3">
      <c r="B8" s="182" t="s">
        <v>336</v>
      </c>
      <c r="C8" s="183"/>
      <c r="D8" s="177" t="s">
        <v>30</v>
      </c>
      <c r="E8" s="177"/>
      <c r="F8" s="177"/>
    </row>
    <row r="9" spans="2:26" ht="22.5" customHeight="1" x14ac:dyDescent="0.3">
      <c r="B9" s="168" t="s">
        <v>346</v>
      </c>
      <c r="C9" s="169"/>
      <c r="D9" s="178" t="s">
        <v>345</v>
      </c>
      <c r="E9" s="178"/>
      <c r="F9" s="178"/>
    </row>
    <row r="10" spans="2:26" ht="35.25" customHeight="1" x14ac:dyDescent="0.3">
      <c r="B10" s="168" t="s">
        <v>224</v>
      </c>
      <c r="C10" s="169"/>
      <c r="D10" s="179" t="s">
        <v>347</v>
      </c>
      <c r="E10" s="180"/>
      <c r="F10" s="181"/>
    </row>
    <row r="11" spans="2:26" ht="39" customHeight="1" x14ac:dyDescent="0.3">
      <c r="B11" s="168"/>
      <c r="C11" s="169"/>
      <c r="D11" s="178"/>
      <c r="E11" s="178"/>
      <c r="F11" s="178"/>
    </row>
    <row r="12" spans="2:26" ht="22.5" customHeight="1" x14ac:dyDescent="0.3">
      <c r="B12" s="168"/>
      <c r="C12" s="169"/>
      <c r="D12" s="178"/>
      <c r="E12" s="178"/>
      <c r="F12" s="178"/>
    </row>
    <row r="13" spans="2:26" ht="42" customHeight="1" x14ac:dyDescent="0.3">
      <c r="B13" s="168"/>
      <c r="C13" s="169"/>
      <c r="D13" s="178"/>
      <c r="E13" s="178"/>
      <c r="F13" s="178"/>
    </row>
    <row r="14" spans="2:26" ht="22.5" customHeight="1" x14ac:dyDescent="0.3">
      <c r="B14" s="168"/>
      <c r="C14" s="169"/>
      <c r="D14" s="178"/>
      <c r="E14" s="178"/>
      <c r="F14" s="178"/>
    </row>
    <row r="15" spans="2:26" ht="45.75" customHeight="1" x14ac:dyDescent="0.3">
      <c r="B15" s="168"/>
      <c r="C15" s="169"/>
      <c r="D15" s="178"/>
      <c r="E15" s="178"/>
      <c r="F15" s="178"/>
    </row>
    <row r="16" spans="2:26" ht="28.5" customHeight="1" x14ac:dyDescent="0.3">
      <c r="B16" s="168"/>
      <c r="C16" s="169"/>
      <c r="D16" s="178"/>
      <c r="E16" s="178"/>
      <c r="F16" s="178"/>
    </row>
    <row r="17" spans="2:11" ht="22.5" customHeight="1" x14ac:dyDescent="0.3">
      <c r="B17" s="163"/>
      <c r="C17" s="164"/>
      <c r="D17" s="170"/>
      <c r="E17" s="170"/>
      <c r="F17" s="170"/>
    </row>
    <row r="18" spans="2:11" ht="22.5" customHeight="1" x14ac:dyDescent="0.3">
      <c r="B18" s="163"/>
      <c r="C18" s="164"/>
      <c r="D18" s="170"/>
      <c r="E18" s="170"/>
      <c r="F18" s="170"/>
    </row>
    <row r="19" spans="2:11" ht="22.5" customHeight="1" x14ac:dyDescent="0.3">
      <c r="B19" s="163"/>
      <c r="C19" s="164"/>
      <c r="D19" s="170"/>
      <c r="E19" s="170"/>
      <c r="F19" s="170"/>
    </row>
    <row r="20" spans="2:11" ht="22.5" customHeight="1" x14ac:dyDescent="0.3">
      <c r="B20" s="163"/>
      <c r="C20" s="164"/>
      <c r="D20" s="170"/>
      <c r="E20" s="170"/>
      <c r="F20" s="170"/>
    </row>
    <row r="21" spans="2:11" ht="22.5" customHeight="1" x14ac:dyDescent="0.3">
      <c r="B21" s="163"/>
      <c r="C21" s="164"/>
      <c r="D21" s="170"/>
      <c r="E21" s="170"/>
      <c r="F21" s="170"/>
    </row>
    <row r="22" spans="2:11" ht="22.5" customHeight="1" x14ac:dyDescent="0.3">
      <c r="B22" s="163"/>
      <c r="C22" s="164"/>
      <c r="D22" s="170"/>
      <c r="E22" s="170"/>
      <c r="F22" s="170"/>
    </row>
    <row r="23" spans="2:11" ht="22.5" customHeight="1" x14ac:dyDescent="0.3">
      <c r="B23" s="163"/>
      <c r="C23" s="164"/>
      <c r="D23" s="170"/>
      <c r="E23" s="170"/>
      <c r="F23" s="170"/>
    </row>
    <row r="24" spans="2:11" ht="12.75" customHeight="1" x14ac:dyDescent="0.3">
      <c r="B24" s="28"/>
      <c r="C24" s="28"/>
      <c r="D24" s="29"/>
      <c r="E24" s="29"/>
      <c r="F24" s="29"/>
    </row>
    <row r="25" spans="2:11" x14ac:dyDescent="0.3">
      <c r="B25" s="25" t="s">
        <v>49</v>
      </c>
    </row>
    <row r="26" spans="2:11" ht="38.25" customHeight="1" x14ac:dyDescent="0.3">
      <c r="B26" s="159" t="s">
        <v>47</v>
      </c>
      <c r="C26" s="161" t="s">
        <v>27</v>
      </c>
      <c r="D26" s="161" t="s">
        <v>28</v>
      </c>
      <c r="E26" s="161" t="s">
        <v>30</v>
      </c>
      <c r="F26" s="159" t="s">
        <v>339</v>
      </c>
      <c r="G26" s="158" t="s">
        <v>99</v>
      </c>
      <c r="H26" s="158"/>
      <c r="I26" s="158"/>
      <c r="J26" s="158"/>
      <c r="K26" s="158"/>
    </row>
    <row r="27" spans="2:11" ht="36" customHeight="1" x14ac:dyDescent="0.3">
      <c r="B27" s="160"/>
      <c r="C27" s="162"/>
      <c r="D27" s="162"/>
      <c r="E27" s="162"/>
      <c r="F27" s="160"/>
      <c r="G27" s="64" t="s">
        <v>100</v>
      </c>
      <c r="H27" s="64" t="s">
        <v>101</v>
      </c>
      <c r="I27" s="64" t="s">
        <v>102</v>
      </c>
      <c r="J27" s="64" t="s">
        <v>103</v>
      </c>
      <c r="K27" s="64" t="s">
        <v>104</v>
      </c>
    </row>
    <row r="28" spans="2:11" ht="27.75" customHeight="1" x14ac:dyDescent="0.3">
      <c r="B28" s="30">
        <v>1</v>
      </c>
      <c r="C28" s="31" t="str">
        <f>B9&amp;":"&amp;D9</f>
        <v>Baseline:Replace as normal i.e. 70 sqmm cable</v>
      </c>
      <c r="D28" s="30" t="s">
        <v>79</v>
      </c>
      <c r="E28" s="31"/>
      <c r="F28" s="30"/>
      <c r="G28" s="145">
        <f>Baseline!$C$4</f>
        <v>-0.17652189396829859</v>
      </c>
      <c r="H28" s="145">
        <f>Baseline!$C$5</f>
        <v>-0.2066136622015611</v>
      </c>
      <c r="I28" s="145">
        <f>Baseline!$C$6</f>
        <v>-0.22693311017526727</v>
      </c>
      <c r="J28" s="145">
        <f>Baseline!$C$7</f>
        <v>-0.24719106405314886</v>
      </c>
      <c r="K28" s="65"/>
    </row>
    <row r="29" spans="2:11" ht="27.75" customHeight="1" x14ac:dyDescent="0.3">
      <c r="B29" s="30">
        <v>2</v>
      </c>
      <c r="C29" s="141" t="str">
        <f>B10&amp;":"&amp;D10</f>
        <v>Option 1:Replace with larger 150 sqmm cable</v>
      </c>
      <c r="D29" s="30" t="s">
        <v>29</v>
      </c>
      <c r="E29" s="31"/>
      <c r="F29" s="30"/>
      <c r="G29" s="145">
        <f>'Option 1'!$C$4</f>
        <v>-0.13065450196232209</v>
      </c>
      <c r="H29" s="145">
        <f>'Option 1'!$C$5</f>
        <v>-0.13820700437514621</v>
      </c>
      <c r="I29" s="145">
        <f>'Option 1'!$C$6</f>
        <v>-0.13938661958868667</v>
      </c>
      <c r="J29" s="145">
        <f>'Option 1'!$C$7</f>
        <v>-0.13301057626797677</v>
      </c>
      <c r="K29" s="30"/>
    </row>
    <row r="30" spans="2:11" ht="27.75" customHeight="1" x14ac:dyDescent="0.3">
      <c r="B30" s="147">
        <v>3</v>
      </c>
      <c r="C30" s="147"/>
      <c r="D30" s="147"/>
      <c r="E30" s="148"/>
      <c r="F30" s="147"/>
      <c r="G30" s="149"/>
      <c r="H30" s="149"/>
      <c r="I30" s="149"/>
      <c r="J30" s="149"/>
      <c r="K30" s="147"/>
    </row>
    <row r="31" spans="2:11" ht="27.75" customHeight="1" x14ac:dyDescent="0.3">
      <c r="B31" s="147">
        <v>4</v>
      </c>
      <c r="C31" s="147"/>
      <c r="D31" s="147"/>
      <c r="E31" s="148"/>
      <c r="F31" s="147"/>
      <c r="G31" s="149"/>
      <c r="H31" s="149"/>
      <c r="I31" s="149"/>
      <c r="J31" s="149"/>
      <c r="K31" s="147"/>
    </row>
    <row r="32" spans="2:11" ht="27.75" customHeight="1" x14ac:dyDescent="0.3">
      <c r="B32" s="147">
        <v>5</v>
      </c>
      <c r="C32" s="147"/>
      <c r="D32" s="147"/>
      <c r="E32" s="148"/>
      <c r="F32" s="147"/>
      <c r="G32" s="149"/>
      <c r="H32" s="149"/>
      <c r="I32" s="149"/>
      <c r="J32" s="149"/>
      <c r="K32" s="147"/>
    </row>
    <row r="33" spans="2:11" ht="27.75" customHeight="1" x14ac:dyDescent="0.3">
      <c r="B33" s="147">
        <v>6</v>
      </c>
      <c r="C33" s="147"/>
      <c r="D33" s="147"/>
      <c r="E33" s="148"/>
      <c r="F33" s="147"/>
      <c r="G33" s="149"/>
      <c r="H33" s="149"/>
      <c r="I33" s="149"/>
      <c r="J33" s="149"/>
      <c r="K33" s="147"/>
    </row>
    <row r="34" spans="2:11" ht="27.75" customHeight="1" x14ac:dyDescent="0.3">
      <c r="B34" s="147">
        <v>7</v>
      </c>
      <c r="C34" s="147"/>
      <c r="D34" s="147"/>
      <c r="E34" s="148"/>
      <c r="F34" s="147"/>
      <c r="G34" s="149"/>
      <c r="H34" s="149"/>
      <c r="I34" s="149"/>
      <c r="J34" s="149"/>
      <c r="K34" s="147"/>
    </row>
    <row r="35" spans="2:11" ht="27.75" customHeight="1" x14ac:dyDescent="0.3">
      <c r="B35" s="147">
        <v>8</v>
      </c>
      <c r="C35" s="147"/>
      <c r="D35" s="147"/>
      <c r="E35" s="148"/>
      <c r="F35" s="147"/>
      <c r="G35" s="149"/>
      <c r="H35" s="149"/>
      <c r="I35" s="149"/>
      <c r="J35" s="149"/>
      <c r="K35" s="147"/>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84" t="s">
        <v>73</v>
      </c>
      <c r="C13" s="185"/>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6"/>
      <c r="C14" s="187"/>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8"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8"/>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8"/>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88"/>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8"/>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8"/>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8"/>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8"/>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8"/>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8"/>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39"/>
      <c r="I6" s="139"/>
      <c r="J6" s="139"/>
      <c r="K6" s="139"/>
      <c r="L6" s="139"/>
    </row>
    <row r="7" spans="1:12" x14ac:dyDescent="0.25">
      <c r="F7" s="138"/>
      <c r="G7" s="138"/>
      <c r="I7" s="137"/>
      <c r="J7" s="137"/>
      <c r="K7" s="137"/>
      <c r="L7" s="137"/>
    </row>
    <row r="8" spans="1:12" x14ac:dyDescent="0.25">
      <c r="F8" s="138"/>
      <c r="G8" s="138"/>
      <c r="I8" s="137"/>
      <c r="J8" s="137"/>
      <c r="K8" s="137"/>
      <c r="L8" s="137"/>
    </row>
    <row r="9" spans="1:12" x14ac:dyDescent="0.25">
      <c r="F9" s="138"/>
      <c r="G9" s="138"/>
      <c r="I9" s="137"/>
      <c r="J9" s="137"/>
      <c r="K9" s="137"/>
      <c r="L9" s="137"/>
    </row>
    <row r="10" spans="1:12" x14ac:dyDescent="0.25">
      <c r="F10" s="138"/>
      <c r="G10" s="138"/>
      <c r="I10" s="137"/>
      <c r="J10" s="137"/>
      <c r="K10" s="137"/>
      <c r="L10" s="137"/>
    </row>
    <row r="11" spans="1:12" x14ac:dyDescent="0.25">
      <c r="F11" s="138"/>
      <c r="G11" s="138"/>
      <c r="I11" s="137"/>
      <c r="J11" s="137"/>
      <c r="K11" s="137"/>
      <c r="L11" s="137"/>
    </row>
    <row r="12" spans="1:12" x14ac:dyDescent="0.25">
      <c r="F12" s="138"/>
      <c r="G12" s="138"/>
      <c r="I12" s="137"/>
      <c r="J12" s="137"/>
      <c r="K12" s="137"/>
      <c r="L12" s="137"/>
    </row>
    <row r="13" spans="1:12" x14ac:dyDescent="0.25">
      <c r="F13" s="138"/>
      <c r="G13" s="138"/>
      <c r="I13" s="137"/>
      <c r="J13" s="137"/>
      <c r="K13" s="137"/>
      <c r="L13" s="137"/>
    </row>
    <row r="14" spans="1:12" x14ac:dyDescent="0.25">
      <c r="F14" s="138"/>
      <c r="G14" s="138"/>
      <c r="I14" s="137"/>
      <c r="J14" s="137"/>
      <c r="K14" s="137"/>
      <c r="L14" s="137"/>
    </row>
    <row r="15" spans="1:12" x14ac:dyDescent="0.25">
      <c r="F15" s="138"/>
      <c r="G15" s="138"/>
      <c r="I15" s="137"/>
      <c r="J15" s="137"/>
      <c r="K15" s="137"/>
      <c r="L15" s="137"/>
    </row>
    <row r="16" spans="1:12" x14ac:dyDescent="0.25">
      <c r="F16" s="138"/>
      <c r="G16" s="138"/>
      <c r="I16" s="137"/>
      <c r="J16" s="137"/>
      <c r="K16" s="137"/>
      <c r="L16" s="137"/>
    </row>
    <row r="17" spans="6:12" x14ac:dyDescent="0.25">
      <c r="F17" s="138"/>
      <c r="G17" s="138"/>
      <c r="I17" s="137"/>
      <c r="J17" s="137"/>
      <c r="K17" s="137"/>
      <c r="L17" s="137"/>
    </row>
    <row r="18" spans="6:12" x14ac:dyDescent="0.25">
      <c r="F18" s="138"/>
      <c r="G18" s="138"/>
      <c r="I18" s="137"/>
      <c r="J18" s="137"/>
      <c r="K18" s="137"/>
      <c r="L18" s="137"/>
    </row>
    <row r="19" spans="6:12" x14ac:dyDescent="0.25">
      <c r="H19" s="140"/>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F13" sqref="F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-0.17652189396829859</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-0.2066136622015611</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-0.22693311017526727</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-0.24719106405314886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9" t="s">
        <v>11</v>
      </c>
      <c r="B13" s="61" t="s">
        <v>158</v>
      </c>
      <c r="C13" s="60"/>
      <c r="D13" s="61" t="s">
        <v>39</v>
      </c>
      <c r="E13" s="62">
        <f>-('Workings template'!B9*'Workings template'!B19)/1000000</f>
        <v>0</v>
      </c>
      <c r="F13" s="62">
        <f>-('Workings template'!C9*'Workings template'!C19)/1000000</f>
        <v>-5.4520440970847218E-3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90"/>
      <c r="B14" s="61" t="s">
        <v>156</v>
      </c>
      <c r="C14" s="60"/>
      <c r="D14" s="61" t="s">
        <v>39</v>
      </c>
      <c r="E14" s="62">
        <f>-('Workings template'!B9*'Workings template'!B20)/1000000</f>
        <v>0</v>
      </c>
      <c r="F14" s="62">
        <f>-('Workings template'!C9*'Workings template'!C20)/1000000</f>
        <v>-1.9082154339796525E-2</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0"/>
      <c r="B15" s="61" t="s">
        <v>313</v>
      </c>
      <c r="C15" s="60"/>
      <c r="D15" s="61" t="s">
        <v>39</v>
      </c>
      <c r="E15" s="62">
        <f>-('Workings template'!B9*'Workings template'!B21)/1000000</f>
        <v>0</v>
      </c>
      <c r="F15" s="62">
        <f>-('Workings template'!C9*'Workings template'!C21)/1000000</f>
        <v>-0.2221707969562024</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0"/>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0"/>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1"/>
      <c r="B18" s="122" t="s">
        <v>194</v>
      </c>
      <c r="C18" s="127"/>
      <c r="D18" s="123" t="s">
        <v>39</v>
      </c>
      <c r="E18" s="59">
        <f>SUM(E13:E17)</f>
        <v>0</v>
      </c>
      <c r="F18" s="59">
        <f t="shared" ref="F18:AW18" si="0">SUM(F13:F17)</f>
        <v>-0.24670499539308366</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2"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2"/>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2"/>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2"/>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2"/>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2"/>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3"/>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-0.24670499539308366</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-0.17269349677515855</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-7.4011498617925109E-2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-3.8376332616701899E-3</v>
      </c>
      <c r="H31" s="35">
        <f>$F$28/'Fixed data'!$C$7</f>
        <v>-3.8376332616701899E-3</v>
      </c>
      <c r="I31" s="35">
        <f>$F$28/'Fixed data'!$C$7</f>
        <v>-3.8376332616701899E-3</v>
      </c>
      <c r="J31" s="35">
        <f>$F$28/'Fixed data'!$C$7</f>
        <v>-3.8376332616701899E-3</v>
      </c>
      <c r="K31" s="35">
        <f>$F$28/'Fixed data'!$C$7</f>
        <v>-3.8376332616701899E-3</v>
      </c>
      <c r="L31" s="35">
        <f>$F$28/'Fixed data'!$C$7</f>
        <v>-3.8376332616701899E-3</v>
      </c>
      <c r="M31" s="35">
        <f>$F$28/'Fixed data'!$C$7</f>
        <v>-3.8376332616701899E-3</v>
      </c>
      <c r="N31" s="35">
        <f>$F$28/'Fixed data'!$C$7</f>
        <v>-3.8376332616701899E-3</v>
      </c>
      <c r="O31" s="35">
        <f>$F$28/'Fixed data'!$C$7</f>
        <v>-3.8376332616701899E-3</v>
      </c>
      <c r="P31" s="35">
        <f>$F$28/'Fixed data'!$C$7</f>
        <v>-3.8376332616701899E-3</v>
      </c>
      <c r="Q31" s="35">
        <f>$F$28/'Fixed data'!$C$7</f>
        <v>-3.8376332616701899E-3</v>
      </c>
      <c r="R31" s="35">
        <f>$F$28/'Fixed data'!$C$7</f>
        <v>-3.8376332616701899E-3</v>
      </c>
      <c r="S31" s="35">
        <f>$F$28/'Fixed data'!$C$7</f>
        <v>-3.8376332616701899E-3</v>
      </c>
      <c r="T31" s="35">
        <f>$F$28/'Fixed data'!$C$7</f>
        <v>-3.8376332616701899E-3</v>
      </c>
      <c r="U31" s="35">
        <f>$F$28/'Fixed data'!$C$7</f>
        <v>-3.8376332616701899E-3</v>
      </c>
      <c r="V31" s="35">
        <f>$F$28/'Fixed data'!$C$7</f>
        <v>-3.8376332616701899E-3</v>
      </c>
      <c r="W31" s="35">
        <f>$F$28/'Fixed data'!$C$7</f>
        <v>-3.8376332616701899E-3</v>
      </c>
      <c r="X31" s="35">
        <f>$F$28/'Fixed data'!$C$7</f>
        <v>-3.8376332616701899E-3</v>
      </c>
      <c r="Y31" s="35">
        <f>$F$28/'Fixed data'!$C$7</f>
        <v>-3.8376332616701899E-3</v>
      </c>
      <c r="Z31" s="35">
        <f>$F$28/'Fixed data'!$C$7</f>
        <v>-3.8376332616701899E-3</v>
      </c>
      <c r="AA31" s="35">
        <f>$F$28/'Fixed data'!$C$7</f>
        <v>-3.8376332616701899E-3</v>
      </c>
      <c r="AB31" s="35">
        <f>$F$28/'Fixed data'!$C$7</f>
        <v>-3.8376332616701899E-3</v>
      </c>
      <c r="AC31" s="35">
        <f>$F$28/'Fixed data'!$C$7</f>
        <v>-3.8376332616701899E-3</v>
      </c>
      <c r="AD31" s="35">
        <f>$F$28/'Fixed data'!$C$7</f>
        <v>-3.8376332616701899E-3</v>
      </c>
      <c r="AE31" s="35">
        <f>$F$28/'Fixed data'!$C$7</f>
        <v>-3.8376332616701899E-3</v>
      </c>
      <c r="AF31" s="35">
        <f>$F$28/'Fixed data'!$C$7</f>
        <v>-3.8376332616701899E-3</v>
      </c>
      <c r="AG31" s="35">
        <f>$F$28/'Fixed data'!$C$7</f>
        <v>-3.8376332616701899E-3</v>
      </c>
      <c r="AH31" s="35">
        <f>$F$28/'Fixed data'!$C$7</f>
        <v>-3.8376332616701899E-3</v>
      </c>
      <c r="AI31" s="35">
        <f>$F$28/'Fixed data'!$C$7</f>
        <v>-3.8376332616701899E-3</v>
      </c>
      <c r="AJ31" s="35">
        <f>$F$28/'Fixed data'!$C$7</f>
        <v>-3.8376332616701899E-3</v>
      </c>
      <c r="AK31" s="35">
        <f>$F$28/'Fixed data'!$C$7</f>
        <v>-3.8376332616701899E-3</v>
      </c>
      <c r="AL31" s="35">
        <f>$F$28/'Fixed data'!$C$7</f>
        <v>-3.8376332616701899E-3</v>
      </c>
      <c r="AM31" s="35">
        <f>$F$28/'Fixed data'!$C$7</f>
        <v>-3.8376332616701899E-3</v>
      </c>
      <c r="AN31" s="35">
        <f>$F$28/'Fixed data'!$C$7</f>
        <v>-3.8376332616701899E-3</v>
      </c>
      <c r="AO31" s="35">
        <f>$F$28/'Fixed data'!$C$7</f>
        <v>-3.8376332616701899E-3</v>
      </c>
      <c r="AP31" s="35">
        <f>$F$28/'Fixed data'!$C$7</f>
        <v>-3.8376332616701899E-3</v>
      </c>
      <c r="AQ31" s="35">
        <f>$F$28/'Fixed data'!$C$7</f>
        <v>-3.8376332616701899E-3</v>
      </c>
      <c r="AR31" s="35">
        <f>$F$28/'Fixed data'!$C$7</f>
        <v>-3.8376332616701899E-3</v>
      </c>
      <c r="AS31" s="35">
        <f>$F$28/'Fixed data'!$C$7</f>
        <v>-3.8376332616701899E-3</v>
      </c>
      <c r="AT31" s="35">
        <f>$F$28/'Fixed data'!$C$7</f>
        <v>-3.8376332616701899E-3</v>
      </c>
      <c r="AU31" s="35">
        <f>$F$28/'Fixed data'!$C$7</f>
        <v>-3.8376332616701899E-3</v>
      </c>
      <c r="AV31" s="35">
        <f>$F$28/'Fixed data'!$C$7</f>
        <v>-3.8376332616701899E-3</v>
      </c>
      <c r="AW31" s="35">
        <f>$F$28/'Fixed data'!$C$7</f>
        <v>-3.8376332616701899E-3</v>
      </c>
      <c r="AX31" s="35">
        <f>$F$28/'Fixed data'!$C$7</f>
        <v>-3.8376332616701899E-3</v>
      </c>
      <c r="AY31" s="35">
        <f>$F$28/'Fixed data'!$C$7</f>
        <v>-3.8376332616701899E-3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-3.8376332616701899E-3</v>
      </c>
      <c r="H60" s="35">
        <f t="shared" si="5"/>
        <v>-3.8376332616701899E-3</v>
      </c>
      <c r="I60" s="35">
        <f t="shared" si="5"/>
        <v>-3.8376332616701899E-3</v>
      </c>
      <c r="J60" s="35">
        <f t="shared" si="5"/>
        <v>-3.8376332616701899E-3</v>
      </c>
      <c r="K60" s="35">
        <f t="shared" si="5"/>
        <v>-3.8376332616701899E-3</v>
      </c>
      <c r="L60" s="35">
        <f t="shared" si="5"/>
        <v>-3.8376332616701899E-3</v>
      </c>
      <c r="M60" s="35">
        <f t="shared" si="5"/>
        <v>-3.8376332616701899E-3</v>
      </c>
      <c r="N60" s="35">
        <f t="shared" si="5"/>
        <v>-3.8376332616701899E-3</v>
      </c>
      <c r="O60" s="35">
        <f t="shared" si="5"/>
        <v>-3.8376332616701899E-3</v>
      </c>
      <c r="P60" s="35">
        <f t="shared" si="5"/>
        <v>-3.8376332616701899E-3</v>
      </c>
      <c r="Q60" s="35">
        <f t="shared" si="5"/>
        <v>-3.8376332616701899E-3</v>
      </c>
      <c r="R60" s="35">
        <f t="shared" si="5"/>
        <v>-3.8376332616701899E-3</v>
      </c>
      <c r="S60" s="35">
        <f t="shared" si="5"/>
        <v>-3.8376332616701899E-3</v>
      </c>
      <c r="T60" s="35">
        <f t="shared" si="5"/>
        <v>-3.8376332616701899E-3</v>
      </c>
      <c r="U60" s="35">
        <f t="shared" si="5"/>
        <v>-3.8376332616701899E-3</v>
      </c>
      <c r="V60" s="35">
        <f t="shared" si="5"/>
        <v>-3.8376332616701899E-3</v>
      </c>
      <c r="W60" s="35">
        <f t="shared" si="5"/>
        <v>-3.8376332616701899E-3</v>
      </c>
      <c r="X60" s="35">
        <f t="shared" si="5"/>
        <v>-3.8376332616701899E-3</v>
      </c>
      <c r="Y60" s="35">
        <f t="shared" si="5"/>
        <v>-3.8376332616701899E-3</v>
      </c>
      <c r="Z60" s="35">
        <f t="shared" si="5"/>
        <v>-3.8376332616701899E-3</v>
      </c>
      <c r="AA60" s="35">
        <f t="shared" si="5"/>
        <v>-3.8376332616701899E-3</v>
      </c>
      <c r="AB60" s="35">
        <f t="shared" si="5"/>
        <v>-3.8376332616701899E-3</v>
      </c>
      <c r="AC60" s="35">
        <f t="shared" si="5"/>
        <v>-3.8376332616701899E-3</v>
      </c>
      <c r="AD60" s="35">
        <f t="shared" si="5"/>
        <v>-3.8376332616701899E-3</v>
      </c>
      <c r="AE60" s="35">
        <f t="shared" si="5"/>
        <v>-3.8376332616701899E-3</v>
      </c>
      <c r="AF60" s="35">
        <f t="shared" si="5"/>
        <v>-3.8376332616701899E-3</v>
      </c>
      <c r="AG60" s="35">
        <f t="shared" si="5"/>
        <v>-3.8376332616701899E-3</v>
      </c>
      <c r="AH60" s="35">
        <f t="shared" si="5"/>
        <v>-3.8376332616701899E-3</v>
      </c>
      <c r="AI60" s="35">
        <f t="shared" si="5"/>
        <v>-3.8376332616701899E-3</v>
      </c>
      <c r="AJ60" s="35">
        <f t="shared" si="5"/>
        <v>-3.8376332616701899E-3</v>
      </c>
      <c r="AK60" s="35">
        <f t="shared" si="5"/>
        <v>-3.8376332616701899E-3</v>
      </c>
      <c r="AL60" s="35">
        <f t="shared" si="5"/>
        <v>-3.8376332616701899E-3</v>
      </c>
      <c r="AM60" s="35">
        <f t="shared" si="5"/>
        <v>-3.8376332616701899E-3</v>
      </c>
      <c r="AN60" s="35">
        <f t="shared" si="5"/>
        <v>-3.8376332616701899E-3</v>
      </c>
      <c r="AO60" s="35">
        <f t="shared" si="5"/>
        <v>-3.8376332616701899E-3</v>
      </c>
      <c r="AP60" s="35">
        <f t="shared" si="5"/>
        <v>-3.8376332616701899E-3</v>
      </c>
      <c r="AQ60" s="35">
        <f t="shared" si="5"/>
        <v>-3.8376332616701899E-3</v>
      </c>
      <c r="AR60" s="35">
        <f t="shared" si="5"/>
        <v>-3.8376332616701899E-3</v>
      </c>
      <c r="AS60" s="35">
        <f t="shared" si="5"/>
        <v>-3.8376332616701899E-3</v>
      </c>
      <c r="AT60" s="35">
        <f t="shared" si="5"/>
        <v>-3.8376332616701899E-3</v>
      </c>
      <c r="AU60" s="35">
        <f t="shared" si="5"/>
        <v>-3.8376332616701899E-3</v>
      </c>
      <c r="AV60" s="35">
        <f t="shared" si="5"/>
        <v>-3.8376332616701899E-3</v>
      </c>
      <c r="AW60" s="35">
        <f t="shared" si="5"/>
        <v>-3.8376332616701899E-3</v>
      </c>
      <c r="AX60" s="35">
        <f t="shared" si="5"/>
        <v>-3.8376332616701899E-3</v>
      </c>
      <c r="AY60" s="35">
        <f t="shared" si="5"/>
        <v>-3.8376332616701899E-3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-0.17269349677515855</v>
      </c>
      <c r="H61" s="35">
        <f t="shared" si="6"/>
        <v>-0.16885586351348836</v>
      </c>
      <c r="I61" s="35">
        <f t="shared" si="6"/>
        <v>-0.16501823025181817</v>
      </c>
      <c r="J61" s="35">
        <f t="shared" si="6"/>
        <v>-0.16118059699014797</v>
      </c>
      <c r="K61" s="35">
        <f t="shared" si="6"/>
        <v>-0.15734296372847778</v>
      </c>
      <c r="L61" s="35">
        <f t="shared" si="6"/>
        <v>-0.15350533046680759</v>
      </c>
      <c r="M61" s="35">
        <f t="shared" si="6"/>
        <v>-0.1496676972051374</v>
      </c>
      <c r="N61" s="35">
        <f t="shared" si="6"/>
        <v>-0.1458300639434672</v>
      </c>
      <c r="O61" s="35">
        <f t="shared" si="6"/>
        <v>-0.14199243068179701</v>
      </c>
      <c r="P61" s="35">
        <f t="shared" si="6"/>
        <v>-0.13815479742012682</v>
      </c>
      <c r="Q61" s="35">
        <f t="shared" si="6"/>
        <v>-0.13431716415845663</v>
      </c>
      <c r="R61" s="35">
        <f t="shared" si="6"/>
        <v>-0.13047953089678643</v>
      </c>
      <c r="S61" s="35">
        <f t="shared" si="6"/>
        <v>-0.12664189763511624</v>
      </c>
      <c r="T61" s="35">
        <f t="shared" si="6"/>
        <v>-0.12280426437344605</v>
      </c>
      <c r="U61" s="35">
        <f t="shared" si="6"/>
        <v>-0.11896663111177586</v>
      </c>
      <c r="V61" s="35">
        <f t="shared" si="6"/>
        <v>-0.11512899785010566</v>
      </c>
      <c r="W61" s="35">
        <f t="shared" si="6"/>
        <v>-0.11129136458843547</v>
      </c>
      <c r="X61" s="35">
        <f t="shared" si="6"/>
        <v>-0.10745373132676528</v>
      </c>
      <c r="Y61" s="35">
        <f t="shared" si="6"/>
        <v>-0.10361609806509509</v>
      </c>
      <c r="Z61" s="35">
        <f t="shared" si="6"/>
        <v>-9.9778464803424893E-2</v>
      </c>
      <c r="AA61" s="35">
        <f t="shared" si="6"/>
        <v>-9.5940831541754701E-2</v>
      </c>
      <c r="AB61" s="35">
        <f t="shared" si="6"/>
        <v>-9.2103198280084508E-2</v>
      </c>
      <c r="AC61" s="35">
        <f t="shared" si="6"/>
        <v>-8.8265565018414316E-2</v>
      </c>
      <c r="AD61" s="35">
        <f t="shared" si="6"/>
        <v>-8.4427931756744123E-2</v>
      </c>
      <c r="AE61" s="35">
        <f t="shared" si="6"/>
        <v>-8.0590298495073931E-2</v>
      </c>
      <c r="AF61" s="35">
        <f t="shared" si="6"/>
        <v>-7.6752665233403738E-2</v>
      </c>
      <c r="AG61" s="35">
        <f t="shared" si="6"/>
        <v>-7.2915031971733546E-2</v>
      </c>
      <c r="AH61" s="35">
        <f t="shared" si="6"/>
        <v>-6.9077398710063354E-2</v>
      </c>
      <c r="AI61" s="35">
        <f t="shared" si="6"/>
        <v>-6.5239765448393161E-2</v>
      </c>
      <c r="AJ61" s="35">
        <f t="shared" si="6"/>
        <v>-6.1402132186722969E-2</v>
      </c>
      <c r="AK61" s="35">
        <f t="shared" si="6"/>
        <v>-5.7564498925052776E-2</v>
      </c>
      <c r="AL61" s="35">
        <f t="shared" si="6"/>
        <v>-5.3726865663382584E-2</v>
      </c>
      <c r="AM61" s="35">
        <f t="shared" si="6"/>
        <v>-4.9889232401712391E-2</v>
      </c>
      <c r="AN61" s="35">
        <f t="shared" si="6"/>
        <v>-4.6051599140042199E-2</v>
      </c>
      <c r="AO61" s="35">
        <f t="shared" si="6"/>
        <v>-4.2213965878372006E-2</v>
      </c>
      <c r="AP61" s="35">
        <f t="shared" si="6"/>
        <v>-3.8376332616701814E-2</v>
      </c>
      <c r="AQ61" s="35">
        <f t="shared" si="6"/>
        <v>-3.4538699355031621E-2</v>
      </c>
      <c r="AR61" s="35">
        <f t="shared" si="6"/>
        <v>-3.0701066093361432E-2</v>
      </c>
      <c r="AS61" s="35">
        <f t="shared" si="6"/>
        <v>-2.6863432831691243E-2</v>
      </c>
      <c r="AT61" s="35">
        <f t="shared" si="6"/>
        <v>-2.3025799570021054E-2</v>
      </c>
      <c r="AU61" s="35">
        <f t="shared" si="6"/>
        <v>-1.9188166308350865E-2</v>
      </c>
      <c r="AV61" s="35">
        <f t="shared" si="6"/>
        <v>-1.5350533046680676E-2</v>
      </c>
      <c r="AW61" s="35">
        <f t="shared" si="6"/>
        <v>-1.1512899785010487E-2</v>
      </c>
      <c r="AX61" s="35">
        <f t="shared" si="6"/>
        <v>-7.6752665233402973E-3</v>
      </c>
      <c r="AY61" s="35">
        <f t="shared" si="6"/>
        <v>-3.8376332616701075E-3</v>
      </c>
      <c r="AZ61" s="35">
        <f t="shared" si="6"/>
        <v>8.2399365108898337E-17</v>
      </c>
      <c r="BA61" s="35">
        <f t="shared" si="6"/>
        <v>8.2399365108898337E-17</v>
      </c>
      <c r="BB61" s="35">
        <f t="shared" si="6"/>
        <v>8.2399365108898337E-17</v>
      </c>
      <c r="BC61" s="35">
        <f t="shared" si="6"/>
        <v>8.2399365108898337E-17</v>
      </c>
      <c r="BD61" s="35">
        <f t="shared" si="6"/>
        <v>8.2399365108898337E-17</v>
      </c>
    </row>
    <row r="62" spans="1:56" ht="16.5" hidden="1" customHeight="1" outlineLevel="1" x14ac:dyDescent="0.3">
      <c r="A62" s="113"/>
      <c r="B62" s="9" t="s">
        <v>33</v>
      </c>
      <c r="C62" s="9" t="s">
        <v>67</v>
      </c>
      <c r="D62" s="9" t="s">
        <v>39</v>
      </c>
      <c r="E62" s="35">
        <f t="shared" ref="E62:BD62" si="7">E28-E60+E61</f>
        <v>0</v>
      </c>
      <c r="F62" s="35">
        <f t="shared" si="7"/>
        <v>-0.17269349677515855</v>
      </c>
      <c r="G62" s="35">
        <f t="shared" si="7"/>
        <v>-0.16885586351348836</v>
      </c>
      <c r="H62" s="35">
        <f t="shared" si="7"/>
        <v>-0.16501823025181817</v>
      </c>
      <c r="I62" s="35">
        <f t="shared" si="7"/>
        <v>-0.16118059699014797</v>
      </c>
      <c r="J62" s="35">
        <f t="shared" si="7"/>
        <v>-0.15734296372847778</v>
      </c>
      <c r="K62" s="35">
        <f t="shared" si="7"/>
        <v>-0.15350533046680759</v>
      </c>
      <c r="L62" s="35">
        <f t="shared" si="7"/>
        <v>-0.1496676972051374</v>
      </c>
      <c r="M62" s="35">
        <f t="shared" si="7"/>
        <v>-0.1458300639434672</v>
      </c>
      <c r="N62" s="35">
        <f t="shared" si="7"/>
        <v>-0.14199243068179701</v>
      </c>
      <c r="O62" s="35">
        <f t="shared" si="7"/>
        <v>-0.13815479742012682</v>
      </c>
      <c r="P62" s="35">
        <f t="shared" si="7"/>
        <v>-0.13431716415845663</v>
      </c>
      <c r="Q62" s="35">
        <f t="shared" si="7"/>
        <v>-0.13047953089678643</v>
      </c>
      <c r="R62" s="35">
        <f t="shared" si="7"/>
        <v>-0.12664189763511624</v>
      </c>
      <c r="S62" s="35">
        <f t="shared" si="7"/>
        <v>-0.12280426437344605</v>
      </c>
      <c r="T62" s="35">
        <f t="shared" si="7"/>
        <v>-0.11896663111177586</v>
      </c>
      <c r="U62" s="35">
        <f t="shared" si="7"/>
        <v>-0.11512899785010566</v>
      </c>
      <c r="V62" s="35">
        <f t="shared" si="7"/>
        <v>-0.11129136458843547</v>
      </c>
      <c r="W62" s="35">
        <f t="shared" si="7"/>
        <v>-0.10745373132676528</v>
      </c>
      <c r="X62" s="35">
        <f t="shared" si="7"/>
        <v>-0.10361609806509509</v>
      </c>
      <c r="Y62" s="35">
        <f t="shared" si="7"/>
        <v>-9.9778464803424893E-2</v>
      </c>
      <c r="Z62" s="35">
        <f t="shared" si="7"/>
        <v>-9.5940831541754701E-2</v>
      </c>
      <c r="AA62" s="35">
        <f t="shared" si="7"/>
        <v>-9.2103198280084508E-2</v>
      </c>
      <c r="AB62" s="35">
        <f t="shared" si="7"/>
        <v>-8.8265565018414316E-2</v>
      </c>
      <c r="AC62" s="35">
        <f t="shared" si="7"/>
        <v>-8.4427931756744123E-2</v>
      </c>
      <c r="AD62" s="35">
        <f t="shared" si="7"/>
        <v>-8.0590298495073931E-2</v>
      </c>
      <c r="AE62" s="35">
        <f t="shared" si="7"/>
        <v>-7.6752665233403738E-2</v>
      </c>
      <c r="AF62" s="35">
        <f t="shared" si="7"/>
        <v>-7.2915031971733546E-2</v>
      </c>
      <c r="AG62" s="35">
        <f t="shared" si="7"/>
        <v>-6.9077398710063354E-2</v>
      </c>
      <c r="AH62" s="35">
        <f t="shared" si="7"/>
        <v>-6.5239765448393161E-2</v>
      </c>
      <c r="AI62" s="35">
        <f t="shared" si="7"/>
        <v>-6.1402132186722969E-2</v>
      </c>
      <c r="AJ62" s="35">
        <f t="shared" si="7"/>
        <v>-5.7564498925052776E-2</v>
      </c>
      <c r="AK62" s="35">
        <f t="shared" si="7"/>
        <v>-5.3726865663382584E-2</v>
      </c>
      <c r="AL62" s="35">
        <f t="shared" si="7"/>
        <v>-4.9889232401712391E-2</v>
      </c>
      <c r="AM62" s="35">
        <f t="shared" si="7"/>
        <v>-4.6051599140042199E-2</v>
      </c>
      <c r="AN62" s="35">
        <f t="shared" si="7"/>
        <v>-4.2213965878372006E-2</v>
      </c>
      <c r="AO62" s="35">
        <f t="shared" si="7"/>
        <v>-3.8376332616701814E-2</v>
      </c>
      <c r="AP62" s="35">
        <f t="shared" si="7"/>
        <v>-3.4538699355031621E-2</v>
      </c>
      <c r="AQ62" s="35">
        <f t="shared" si="7"/>
        <v>-3.0701066093361432E-2</v>
      </c>
      <c r="AR62" s="35">
        <f t="shared" si="7"/>
        <v>-2.6863432831691243E-2</v>
      </c>
      <c r="AS62" s="35">
        <f t="shared" si="7"/>
        <v>-2.3025799570021054E-2</v>
      </c>
      <c r="AT62" s="35">
        <f t="shared" si="7"/>
        <v>-1.9188166308350865E-2</v>
      </c>
      <c r="AU62" s="35">
        <f t="shared" si="7"/>
        <v>-1.5350533046680676E-2</v>
      </c>
      <c r="AV62" s="35">
        <f t="shared" si="7"/>
        <v>-1.1512899785010487E-2</v>
      </c>
      <c r="AW62" s="35">
        <f t="shared" si="7"/>
        <v>-7.6752665233402973E-3</v>
      </c>
      <c r="AX62" s="35">
        <f t="shared" si="7"/>
        <v>-3.8376332616701075E-3</v>
      </c>
      <c r="AY62" s="35">
        <f t="shared" si="7"/>
        <v>8.2399365108898337E-17</v>
      </c>
      <c r="AZ62" s="35">
        <f t="shared" si="7"/>
        <v>8.2399365108898337E-17</v>
      </c>
      <c r="BA62" s="35">
        <f t="shared" si="7"/>
        <v>8.2399365108898337E-17</v>
      </c>
      <c r="BB62" s="35">
        <f t="shared" si="7"/>
        <v>8.2399365108898337E-17</v>
      </c>
      <c r="BC62" s="35">
        <f t="shared" si="7"/>
        <v>8.2399365108898337E-17</v>
      </c>
      <c r="BD62" s="35">
        <f t="shared" si="7"/>
        <v>8.2399365108898337E-17</v>
      </c>
    </row>
    <row r="63" spans="1:56" ht="16.5" collapsed="1" x14ac:dyDescent="0.3">
      <c r="A63" s="113"/>
      <c r="B63" s="9" t="s">
        <v>8</v>
      </c>
      <c r="C63" s="11" t="s">
        <v>66</v>
      </c>
      <c r="D63" s="9" t="s">
        <v>39</v>
      </c>
      <c r="E63" s="35">
        <f>AVERAGE(E61:E62)*'Fixed data'!$C$3</f>
        <v>0</v>
      </c>
      <c r="F63" s="35">
        <f>AVERAGE(F61:F62)*'Fixed data'!$C$3</f>
        <v>-3.4538699355031711E-3</v>
      </c>
      <c r="G63" s="35">
        <f>AVERAGE(G61:G62)*'Fixed data'!$C$3</f>
        <v>-6.8309872057729379E-3</v>
      </c>
      <c r="H63" s="35">
        <f>AVERAGE(H61:H62)*'Fixed data'!$C$3</f>
        <v>-6.6774818753061304E-3</v>
      </c>
      <c r="I63" s="35">
        <f>AVERAGE(I61:I62)*'Fixed data'!$C$3</f>
        <v>-6.5239765448393229E-3</v>
      </c>
      <c r="J63" s="35">
        <f>AVERAGE(J61:J62)*'Fixed data'!$C$3</f>
        <v>-6.3704712143725153E-3</v>
      </c>
      <c r="K63" s="35">
        <f>AVERAGE(K61:K62)*'Fixed data'!$C$3</f>
        <v>-6.2169658839057078E-3</v>
      </c>
      <c r="L63" s="35">
        <f>AVERAGE(L61:L62)*'Fixed data'!$C$3</f>
        <v>-6.0634605534388994E-3</v>
      </c>
      <c r="M63" s="35">
        <f>AVERAGE(M61:M62)*'Fixed data'!$C$3</f>
        <v>-5.9099552229720919E-3</v>
      </c>
      <c r="N63" s="35">
        <f>AVERAGE(N61:N62)*'Fixed data'!$C$3</f>
        <v>-5.7564498925052844E-3</v>
      </c>
      <c r="O63" s="35">
        <f>AVERAGE(O61:O62)*'Fixed data'!$C$3</f>
        <v>-5.6029445620384769E-3</v>
      </c>
      <c r="P63" s="35">
        <f>AVERAGE(P61:P62)*'Fixed data'!$C$3</f>
        <v>-5.4494392315716693E-3</v>
      </c>
      <c r="Q63" s="35">
        <f>AVERAGE(Q61:Q62)*'Fixed data'!$C$3</f>
        <v>-5.2959339011048609E-3</v>
      </c>
      <c r="R63" s="35">
        <f>AVERAGE(R61:R62)*'Fixed data'!$C$3</f>
        <v>-5.1424285706380534E-3</v>
      </c>
      <c r="S63" s="35">
        <f>AVERAGE(S61:S62)*'Fixed data'!$C$3</f>
        <v>-4.9889232401712459E-3</v>
      </c>
      <c r="T63" s="35">
        <f>AVERAGE(T61:T62)*'Fixed data'!$C$3</f>
        <v>-4.8354179097044384E-3</v>
      </c>
      <c r="U63" s="35">
        <f>AVERAGE(U61:U62)*'Fixed data'!$C$3</f>
        <v>-4.6819125792376308E-3</v>
      </c>
      <c r="V63" s="35">
        <f>AVERAGE(V61:V62)*'Fixed data'!$C$3</f>
        <v>-4.5284072487708224E-3</v>
      </c>
      <c r="W63" s="35">
        <f>AVERAGE(W61:W62)*'Fixed data'!$C$3</f>
        <v>-4.3749019183040149E-3</v>
      </c>
      <c r="X63" s="35">
        <f>AVERAGE(X61:X62)*'Fixed data'!$C$3</f>
        <v>-4.2213965878372074E-3</v>
      </c>
      <c r="Y63" s="35">
        <f>AVERAGE(Y61:Y62)*'Fixed data'!$C$3</f>
        <v>-4.0678912573703999E-3</v>
      </c>
      <c r="Z63" s="35">
        <f>AVERAGE(Z61:Z62)*'Fixed data'!$C$3</f>
        <v>-3.9143859269035923E-3</v>
      </c>
      <c r="AA63" s="35">
        <f>AVERAGE(AA61:AA62)*'Fixed data'!$C$3</f>
        <v>-3.7608805964367844E-3</v>
      </c>
      <c r="AB63" s="35">
        <f>AVERAGE(AB61:AB62)*'Fixed data'!$C$3</f>
        <v>-3.6073752659699764E-3</v>
      </c>
      <c r="AC63" s="35">
        <f>AVERAGE(AC61:AC62)*'Fixed data'!$C$3</f>
        <v>-3.4538699355031689E-3</v>
      </c>
      <c r="AD63" s="35">
        <f>AVERAGE(AD61:AD62)*'Fixed data'!$C$3</f>
        <v>-3.3003646050363614E-3</v>
      </c>
      <c r="AE63" s="35">
        <f>AVERAGE(AE61:AE62)*'Fixed data'!$C$3</f>
        <v>-3.1468592745695534E-3</v>
      </c>
      <c r="AF63" s="35">
        <f>AVERAGE(AF61:AF62)*'Fixed data'!$C$3</f>
        <v>-2.9933539441027459E-3</v>
      </c>
      <c r="AG63" s="35">
        <f>AVERAGE(AG61:AG62)*'Fixed data'!$C$3</f>
        <v>-2.8398486136359379E-3</v>
      </c>
      <c r="AH63" s="35">
        <f>AVERAGE(AH61:AH62)*'Fixed data'!$C$3</f>
        <v>-2.6863432831691304E-3</v>
      </c>
      <c r="AI63" s="35">
        <f>AVERAGE(AI61:AI62)*'Fixed data'!$C$3</f>
        <v>-2.5328379527023224E-3</v>
      </c>
      <c r="AJ63" s="35">
        <f>AVERAGE(AJ61:AJ62)*'Fixed data'!$C$3</f>
        <v>-2.3793326222355149E-3</v>
      </c>
      <c r="AK63" s="35">
        <f>AVERAGE(AK61:AK62)*'Fixed data'!$C$3</f>
        <v>-2.2258272917687074E-3</v>
      </c>
      <c r="AL63" s="35">
        <f>AVERAGE(AL61:AL62)*'Fixed data'!$C$3</f>
        <v>-2.0723219613018994E-3</v>
      </c>
      <c r="AM63" s="35">
        <f>AVERAGE(AM61:AM62)*'Fixed data'!$C$3</f>
        <v>-1.9188166308350919E-3</v>
      </c>
      <c r="AN63" s="35">
        <f>AVERAGE(AN61:AN62)*'Fixed data'!$C$3</f>
        <v>-1.7653113003682842E-3</v>
      </c>
      <c r="AO63" s="35">
        <f>AVERAGE(AO61:AO62)*'Fixed data'!$C$3</f>
        <v>-1.6118059699014764E-3</v>
      </c>
      <c r="AP63" s="35">
        <f>AVERAGE(AP61:AP62)*'Fixed data'!$C$3</f>
        <v>-1.4583006394346687E-3</v>
      </c>
      <c r="AQ63" s="35">
        <f>AVERAGE(AQ61:AQ62)*'Fixed data'!$C$3</f>
        <v>-1.3047953089678609E-3</v>
      </c>
      <c r="AR63" s="35">
        <f>AVERAGE(AR61:AR62)*'Fixed data'!$C$3</f>
        <v>-1.1512899785010536E-3</v>
      </c>
      <c r="AS63" s="35">
        <f>AVERAGE(AS61:AS62)*'Fixed data'!$C$3</f>
        <v>-9.9778464803424588E-4</v>
      </c>
      <c r="AT63" s="35">
        <f>AVERAGE(AT61:AT62)*'Fixed data'!$C$3</f>
        <v>-8.4427931756743846E-4</v>
      </c>
      <c r="AU63" s="35">
        <f>AVERAGE(AU61:AU62)*'Fixed data'!$C$3</f>
        <v>-6.9077398710063072E-4</v>
      </c>
      <c r="AV63" s="35">
        <f>AVERAGE(AV61:AV62)*'Fixed data'!$C$3</f>
        <v>-5.372686566338233E-4</v>
      </c>
      <c r="AW63" s="35">
        <f>AVERAGE(AW61:AW62)*'Fixed data'!$C$3</f>
        <v>-3.8376332616701572E-4</v>
      </c>
      <c r="AX63" s="35">
        <f>AVERAGE(AX61:AX62)*'Fixed data'!$C$3</f>
        <v>-2.3025799570020809E-4</v>
      </c>
      <c r="AY63" s="35">
        <f>AVERAGE(AY61:AY62)*'Fixed data'!$C$3</f>
        <v>-7.6752665233400497E-5</v>
      </c>
      <c r="AZ63" s="35">
        <f>AVERAGE(AZ61:AZ62)*'Fixed data'!$C$3</f>
        <v>3.2959746043559337E-18</v>
      </c>
      <c r="BA63" s="35">
        <f>AVERAGE(BA61:BA62)*'Fixed data'!$C$3</f>
        <v>3.2959746043559337E-18</v>
      </c>
      <c r="BB63" s="35">
        <f>AVERAGE(BB61:BB62)*'Fixed data'!$C$3</f>
        <v>3.2959746043559337E-18</v>
      </c>
      <c r="BC63" s="35">
        <f>AVERAGE(BC61:BC62)*'Fixed data'!$C$3</f>
        <v>3.2959746043559337E-18</v>
      </c>
      <c r="BD63" s="35">
        <f>AVERAGE(BD61:BD62)*'Fixed data'!$C$3</f>
        <v>3.2959746043559337E-18</v>
      </c>
    </row>
    <row r="64" spans="1:56" ht="15.75" thickBot="1" x14ac:dyDescent="0.35">
      <c r="A64" s="112"/>
      <c r="B64" s="12" t="s">
        <v>92</v>
      </c>
      <c r="C64" s="12" t="s">
        <v>44</v>
      </c>
      <c r="D64" s="12" t="s">
        <v>39</v>
      </c>
      <c r="E64" s="53">
        <f t="shared" ref="E64:BD64" si="8">E29+E60+E63</f>
        <v>0</v>
      </c>
      <c r="F64" s="53">
        <f t="shared" si="8"/>
        <v>-7.7465368553428282E-2</v>
      </c>
      <c r="G64" s="53">
        <f t="shared" si="8"/>
        <v>-1.0668620467443128E-2</v>
      </c>
      <c r="H64" s="53">
        <f t="shared" si="8"/>
        <v>-1.0515115136976321E-2</v>
      </c>
      <c r="I64" s="53">
        <f t="shared" si="8"/>
        <v>-1.0361609806509513E-2</v>
      </c>
      <c r="J64" s="53">
        <f t="shared" si="8"/>
        <v>-1.0208104476042704E-2</v>
      </c>
      <c r="K64" s="53">
        <f t="shared" si="8"/>
        <v>-1.0054599145575898E-2</v>
      </c>
      <c r="L64" s="53">
        <f t="shared" si="8"/>
        <v>-9.9010938151090893E-3</v>
      </c>
      <c r="M64" s="53">
        <f t="shared" si="8"/>
        <v>-9.7475884846422826E-3</v>
      </c>
      <c r="N64" s="53">
        <f t="shared" si="8"/>
        <v>-9.5940831541754742E-3</v>
      </c>
      <c r="O64" s="53">
        <f t="shared" si="8"/>
        <v>-9.4405778237086659E-3</v>
      </c>
      <c r="P64" s="53">
        <f t="shared" si="8"/>
        <v>-9.2870724932418592E-3</v>
      </c>
      <c r="Q64" s="53">
        <f t="shared" si="8"/>
        <v>-9.1335671627750508E-3</v>
      </c>
      <c r="R64" s="53">
        <f t="shared" si="8"/>
        <v>-8.9800618323082441E-3</v>
      </c>
      <c r="S64" s="53">
        <f t="shared" si="8"/>
        <v>-8.8265565018414358E-3</v>
      </c>
      <c r="T64" s="53">
        <f t="shared" si="8"/>
        <v>-8.6730511713746274E-3</v>
      </c>
      <c r="U64" s="53">
        <f t="shared" si="8"/>
        <v>-8.5195458409078207E-3</v>
      </c>
      <c r="V64" s="53">
        <f t="shared" si="8"/>
        <v>-8.3660405104410123E-3</v>
      </c>
      <c r="W64" s="53">
        <f t="shared" si="8"/>
        <v>-8.2125351799742057E-3</v>
      </c>
      <c r="X64" s="53">
        <f t="shared" si="8"/>
        <v>-8.0590298495073973E-3</v>
      </c>
      <c r="Y64" s="53">
        <f t="shared" si="8"/>
        <v>-7.9055245190405889E-3</v>
      </c>
      <c r="Z64" s="53">
        <f t="shared" si="8"/>
        <v>-7.7520191885737822E-3</v>
      </c>
      <c r="AA64" s="53">
        <f t="shared" si="8"/>
        <v>-7.5985138581069738E-3</v>
      </c>
      <c r="AB64" s="53">
        <f t="shared" si="8"/>
        <v>-7.4450085276401663E-3</v>
      </c>
      <c r="AC64" s="53">
        <f t="shared" si="8"/>
        <v>-7.2915031971733588E-3</v>
      </c>
      <c r="AD64" s="53">
        <f t="shared" si="8"/>
        <v>-7.1379978667065512E-3</v>
      </c>
      <c r="AE64" s="53">
        <f t="shared" si="8"/>
        <v>-6.9844925362397437E-3</v>
      </c>
      <c r="AF64" s="53">
        <f t="shared" si="8"/>
        <v>-6.8309872057729353E-3</v>
      </c>
      <c r="AG64" s="53">
        <f t="shared" si="8"/>
        <v>-6.6774818753061278E-3</v>
      </c>
      <c r="AH64" s="53">
        <f t="shared" si="8"/>
        <v>-6.5239765448393203E-3</v>
      </c>
      <c r="AI64" s="53">
        <f t="shared" si="8"/>
        <v>-6.3704712143725119E-3</v>
      </c>
      <c r="AJ64" s="53">
        <f t="shared" si="8"/>
        <v>-6.2169658839057052E-3</v>
      </c>
      <c r="AK64" s="53">
        <f t="shared" si="8"/>
        <v>-6.0634605534388968E-3</v>
      </c>
      <c r="AL64" s="53">
        <f t="shared" si="8"/>
        <v>-5.9099552229720893E-3</v>
      </c>
      <c r="AM64" s="53">
        <f t="shared" si="8"/>
        <v>-5.7564498925052818E-3</v>
      </c>
      <c r="AN64" s="53">
        <f t="shared" si="8"/>
        <v>-5.6029445620384742E-3</v>
      </c>
      <c r="AO64" s="53">
        <f t="shared" si="8"/>
        <v>-5.4494392315716667E-3</v>
      </c>
      <c r="AP64" s="53">
        <f t="shared" si="8"/>
        <v>-5.2959339011048583E-3</v>
      </c>
      <c r="AQ64" s="53">
        <f t="shared" si="8"/>
        <v>-5.1424285706380508E-3</v>
      </c>
      <c r="AR64" s="53">
        <f t="shared" si="8"/>
        <v>-4.9889232401712433E-3</v>
      </c>
      <c r="AS64" s="53">
        <f t="shared" si="8"/>
        <v>-4.8354179097044358E-3</v>
      </c>
      <c r="AT64" s="53">
        <f t="shared" si="8"/>
        <v>-4.6819125792376282E-3</v>
      </c>
      <c r="AU64" s="53">
        <f t="shared" si="8"/>
        <v>-4.5284072487708207E-3</v>
      </c>
      <c r="AV64" s="53">
        <f t="shared" si="8"/>
        <v>-4.3749019183040132E-3</v>
      </c>
      <c r="AW64" s="53">
        <f t="shared" si="8"/>
        <v>-4.2213965878372057E-3</v>
      </c>
      <c r="AX64" s="53">
        <f t="shared" si="8"/>
        <v>-4.0678912573703981E-3</v>
      </c>
      <c r="AY64" s="53">
        <f t="shared" si="8"/>
        <v>-3.9143859269035906E-3</v>
      </c>
      <c r="AZ64" s="53">
        <f t="shared" si="8"/>
        <v>3.2959746043559337E-18</v>
      </c>
      <c r="BA64" s="53">
        <f t="shared" si="8"/>
        <v>3.2959746043559337E-18</v>
      </c>
      <c r="BB64" s="53">
        <f t="shared" si="8"/>
        <v>3.2959746043559337E-18</v>
      </c>
      <c r="BC64" s="53">
        <f t="shared" si="8"/>
        <v>3.2959746043559337E-18</v>
      </c>
      <c r="BD64" s="53">
        <f t="shared" si="8"/>
        <v>3.2959746043559337E-18</v>
      </c>
    </row>
    <row r="65" spans="1:56" ht="12.75" customHeight="1" x14ac:dyDescent="0.3">
      <c r="A65" s="194"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5"/>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5"/>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5"/>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5"/>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5"/>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5"/>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5"/>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5"/>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5"/>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5"/>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6"/>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-7.7465368553428282E-2</v>
      </c>
      <c r="G77" s="54">
        <f>IF('Fixed data'!$G$19=FALSE,G64+G76,G64)</f>
        <v>-1.0668620467443128E-2</v>
      </c>
      <c r="H77" s="54">
        <f>IF('Fixed data'!$G$19=FALSE,H64+H76,H64)</f>
        <v>-1.0515115136976321E-2</v>
      </c>
      <c r="I77" s="54">
        <f>IF('Fixed data'!$G$19=FALSE,I64+I76,I64)</f>
        <v>-1.0361609806509513E-2</v>
      </c>
      <c r="J77" s="54">
        <f>IF('Fixed data'!$G$19=FALSE,J64+J76,J64)</f>
        <v>-1.0208104476042704E-2</v>
      </c>
      <c r="K77" s="54">
        <f>IF('Fixed data'!$G$19=FALSE,K64+K76,K64)</f>
        <v>-1.0054599145575898E-2</v>
      </c>
      <c r="L77" s="54">
        <f>IF('Fixed data'!$G$19=FALSE,L64+L76,L64)</f>
        <v>-9.9010938151090893E-3</v>
      </c>
      <c r="M77" s="54">
        <f>IF('Fixed data'!$G$19=FALSE,M64+M76,M64)</f>
        <v>-9.7475884846422826E-3</v>
      </c>
      <c r="N77" s="54">
        <f>IF('Fixed data'!$G$19=FALSE,N64+N76,N64)</f>
        <v>-9.5940831541754742E-3</v>
      </c>
      <c r="O77" s="54">
        <f>IF('Fixed data'!$G$19=FALSE,O64+O76,O64)</f>
        <v>-9.4405778237086659E-3</v>
      </c>
      <c r="P77" s="54">
        <f>IF('Fixed data'!$G$19=FALSE,P64+P76,P64)</f>
        <v>-9.2870724932418592E-3</v>
      </c>
      <c r="Q77" s="54">
        <f>IF('Fixed data'!$G$19=FALSE,Q64+Q76,Q64)</f>
        <v>-9.1335671627750508E-3</v>
      </c>
      <c r="R77" s="54">
        <f>IF('Fixed data'!$G$19=FALSE,R64+R76,R64)</f>
        <v>-8.9800618323082441E-3</v>
      </c>
      <c r="S77" s="54">
        <f>IF('Fixed data'!$G$19=FALSE,S64+S76,S64)</f>
        <v>-8.8265565018414358E-3</v>
      </c>
      <c r="T77" s="54">
        <f>IF('Fixed data'!$G$19=FALSE,T64+T76,T64)</f>
        <v>-8.6730511713746274E-3</v>
      </c>
      <c r="U77" s="54">
        <f>IF('Fixed data'!$G$19=FALSE,U64+U76,U64)</f>
        <v>-8.5195458409078207E-3</v>
      </c>
      <c r="V77" s="54">
        <f>IF('Fixed data'!$G$19=FALSE,V64+V76,V64)</f>
        <v>-8.3660405104410123E-3</v>
      </c>
      <c r="W77" s="54">
        <f>IF('Fixed data'!$G$19=FALSE,W64+W76,W64)</f>
        <v>-8.2125351799742057E-3</v>
      </c>
      <c r="X77" s="54">
        <f>IF('Fixed data'!$G$19=FALSE,X64+X76,X64)</f>
        <v>-8.0590298495073973E-3</v>
      </c>
      <c r="Y77" s="54">
        <f>IF('Fixed data'!$G$19=FALSE,Y64+Y76,Y64)</f>
        <v>-7.9055245190405889E-3</v>
      </c>
      <c r="Z77" s="54">
        <f>IF('Fixed data'!$G$19=FALSE,Z64+Z76,Z64)</f>
        <v>-7.7520191885737822E-3</v>
      </c>
      <c r="AA77" s="54">
        <f>IF('Fixed data'!$G$19=FALSE,AA64+AA76,AA64)</f>
        <v>-7.5985138581069738E-3</v>
      </c>
      <c r="AB77" s="54">
        <f>IF('Fixed data'!$G$19=FALSE,AB64+AB76,AB64)</f>
        <v>-7.4450085276401663E-3</v>
      </c>
      <c r="AC77" s="54">
        <f>IF('Fixed data'!$G$19=FALSE,AC64+AC76,AC64)</f>
        <v>-7.2915031971733588E-3</v>
      </c>
      <c r="AD77" s="54">
        <f>IF('Fixed data'!$G$19=FALSE,AD64+AD76,AD64)</f>
        <v>-7.1379978667065512E-3</v>
      </c>
      <c r="AE77" s="54">
        <f>IF('Fixed data'!$G$19=FALSE,AE64+AE76,AE64)</f>
        <v>-6.9844925362397437E-3</v>
      </c>
      <c r="AF77" s="54">
        <f>IF('Fixed data'!$G$19=FALSE,AF64+AF76,AF64)</f>
        <v>-6.8309872057729353E-3</v>
      </c>
      <c r="AG77" s="54">
        <f>IF('Fixed data'!$G$19=FALSE,AG64+AG76,AG64)</f>
        <v>-6.6774818753061278E-3</v>
      </c>
      <c r="AH77" s="54">
        <f>IF('Fixed data'!$G$19=FALSE,AH64+AH76,AH64)</f>
        <v>-6.5239765448393203E-3</v>
      </c>
      <c r="AI77" s="54">
        <f>IF('Fixed data'!$G$19=FALSE,AI64+AI76,AI64)</f>
        <v>-6.3704712143725119E-3</v>
      </c>
      <c r="AJ77" s="54">
        <f>IF('Fixed data'!$G$19=FALSE,AJ64+AJ76,AJ64)</f>
        <v>-6.2169658839057052E-3</v>
      </c>
      <c r="AK77" s="54">
        <f>IF('Fixed data'!$G$19=FALSE,AK64+AK76,AK64)</f>
        <v>-6.0634605534388968E-3</v>
      </c>
      <c r="AL77" s="54">
        <f>IF('Fixed data'!$G$19=FALSE,AL64+AL76,AL64)</f>
        <v>-5.9099552229720893E-3</v>
      </c>
      <c r="AM77" s="54">
        <f>IF('Fixed data'!$G$19=FALSE,AM64+AM76,AM64)</f>
        <v>-5.7564498925052818E-3</v>
      </c>
      <c r="AN77" s="54">
        <f>IF('Fixed data'!$G$19=FALSE,AN64+AN76,AN64)</f>
        <v>-5.6029445620384742E-3</v>
      </c>
      <c r="AO77" s="54">
        <f>IF('Fixed data'!$G$19=FALSE,AO64+AO76,AO64)</f>
        <v>-5.4494392315716667E-3</v>
      </c>
      <c r="AP77" s="54">
        <f>IF('Fixed data'!$G$19=FALSE,AP64+AP76,AP64)</f>
        <v>-5.2959339011048583E-3</v>
      </c>
      <c r="AQ77" s="54">
        <f>IF('Fixed data'!$G$19=FALSE,AQ64+AQ76,AQ64)</f>
        <v>-5.1424285706380508E-3</v>
      </c>
      <c r="AR77" s="54">
        <f>IF('Fixed data'!$G$19=FALSE,AR64+AR76,AR64)</f>
        <v>-4.9889232401712433E-3</v>
      </c>
      <c r="AS77" s="54">
        <f>IF('Fixed data'!$G$19=FALSE,AS64+AS76,AS64)</f>
        <v>-4.8354179097044358E-3</v>
      </c>
      <c r="AT77" s="54">
        <f>IF('Fixed data'!$G$19=FALSE,AT64+AT76,AT64)</f>
        <v>-4.6819125792376282E-3</v>
      </c>
      <c r="AU77" s="54">
        <f>IF('Fixed data'!$G$19=FALSE,AU64+AU76,AU64)</f>
        <v>-4.5284072487708207E-3</v>
      </c>
      <c r="AV77" s="54">
        <f>IF('Fixed data'!$G$19=FALSE,AV64+AV76,AV64)</f>
        <v>-4.3749019183040132E-3</v>
      </c>
      <c r="AW77" s="54">
        <f>IF('Fixed data'!$G$19=FALSE,AW64+AW76,AW64)</f>
        <v>-4.2213965878372057E-3</v>
      </c>
      <c r="AX77" s="54">
        <f>IF('Fixed data'!$G$19=FALSE,AX64+AX76,AX64)</f>
        <v>-4.0678912573703981E-3</v>
      </c>
      <c r="AY77" s="54">
        <f>IF('Fixed data'!$G$19=FALSE,AY64+AY76,AY64)</f>
        <v>-3.9143859269035906E-3</v>
      </c>
      <c r="AZ77" s="54">
        <f>IF('Fixed data'!$G$19=FALSE,AZ64+AZ76,AZ64)</f>
        <v>3.2959746043559337E-18</v>
      </c>
      <c r="BA77" s="54">
        <f>IF('Fixed data'!$G$19=FALSE,BA64+BA76,BA64)</f>
        <v>3.2959746043559337E-18</v>
      </c>
      <c r="BB77" s="54">
        <f>IF('Fixed data'!$G$19=FALSE,BB64+BB76,BB64)</f>
        <v>3.2959746043559337E-18</v>
      </c>
      <c r="BC77" s="54">
        <f>IF('Fixed data'!$G$19=FALSE,BC64+BC76,BC64)</f>
        <v>3.2959746043559337E-18</v>
      </c>
      <c r="BD77" s="54">
        <f>IF('Fixed data'!$G$19=FALSE,BD64+BD76,BD64)</f>
        <v>3.2959746043559337E-18</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-7.2314750452452364E-2</v>
      </c>
      <c r="G80" s="55">
        <f t="shared" si="10"/>
        <v>-9.6224844101508965E-3</v>
      </c>
      <c r="H80" s="55">
        <f t="shared" si="10"/>
        <v>-9.1633153594736245E-3</v>
      </c>
      <c r="I80" s="55">
        <f t="shared" si="10"/>
        <v>-8.7241974225391542E-3</v>
      </c>
      <c r="J80" s="55">
        <f t="shared" si="10"/>
        <v>-8.3042995684215956E-3</v>
      </c>
      <c r="K80" s="55">
        <f t="shared" si="10"/>
        <v>-7.9028240417219064E-3</v>
      </c>
      <c r="L80" s="55">
        <f t="shared" si="10"/>
        <v>-7.5190050623750865E-3</v>
      </c>
      <c r="M80" s="55">
        <f t="shared" si="10"/>
        <v>-7.15210757534087E-3</v>
      </c>
      <c r="N80" s="55">
        <f t="shared" si="10"/>
        <v>-6.801426048290986E-3</v>
      </c>
      <c r="O80" s="55">
        <f t="shared" si="10"/>
        <v>-6.466283315476648E-3</v>
      </c>
      <c r="P80" s="55">
        <f t="shared" si="10"/>
        <v>-6.1460294660278421E-3</v>
      </c>
      <c r="Q80" s="55">
        <f t="shared" si="10"/>
        <v>-5.8400407750015034E-3</v>
      </c>
      <c r="R80" s="55">
        <f t="shared" si="10"/>
        <v>-5.5477186755586074E-3</v>
      </c>
      <c r="S80" s="55">
        <f t="shared" si="10"/>
        <v>-5.2684887707109291E-3</v>
      </c>
      <c r="T80" s="55">
        <f t="shared" si="10"/>
        <v>-5.0017998831366102E-3</v>
      </c>
      <c r="U80" s="55">
        <f t="shared" si="10"/>
        <v>-4.7471231416199716E-3</v>
      </c>
      <c r="V80" s="55">
        <f t="shared" si="10"/>
        <v>-4.503951102725133E-3</v>
      </c>
      <c r="W80" s="55">
        <f t="shared" si="10"/>
        <v>-4.2717969063651943E-3</v>
      </c>
      <c r="X80" s="55">
        <f t="shared" si="10"/>
        <v>-4.0501934639789183E-3</v>
      </c>
      <c r="Y80" s="55">
        <f t="shared" si="10"/>
        <v>-3.8386926780752582E-3</v>
      </c>
      <c r="Z80" s="55">
        <f t="shared" si="10"/>
        <v>-3.6368646919525452E-3</v>
      </c>
      <c r="AA80" s="55">
        <f t="shared" si="10"/>
        <v>-3.4442971684440805E-3</v>
      </c>
      <c r="AB80" s="55">
        <f t="shared" si="10"/>
        <v>-3.2605945965849402E-3</v>
      </c>
      <c r="AC80" s="55">
        <f t="shared" si="10"/>
        <v>-3.0853776251364047E-3</v>
      </c>
      <c r="AD80" s="55">
        <f t="shared" si="10"/>
        <v>-2.9182824219444255E-3</v>
      </c>
      <c r="AE80" s="55">
        <f t="shared" si="10"/>
        <v>-2.7589600581470336E-3</v>
      </c>
      <c r="AF80" s="55">
        <f t="shared" si="10"/>
        <v>-2.6070759162826985E-3</v>
      </c>
      <c r="AG80" s="55">
        <f t="shared" si="10"/>
        <v>-2.46230912138734E-3</v>
      </c>
      <c r="AH80" s="55">
        <f t="shared" si="10"/>
        <v>-2.3243519942020533E-3</v>
      </c>
      <c r="AI80" s="55">
        <f t="shared" si="10"/>
        <v>-2.548106594367665E-3</v>
      </c>
      <c r="AJ80" s="55">
        <f t="shared" si="10"/>
        <v>-2.4142780926866411E-3</v>
      </c>
      <c r="AK80" s="55">
        <f t="shared" si="10"/>
        <v>-2.286083774688297E-3</v>
      </c>
      <c r="AL80" s="55">
        <f t="shared" si="10"/>
        <v>-2.1633089670763045E-3</v>
      </c>
      <c r="AM80" s="55">
        <f t="shared" si="10"/>
        <v>-2.045746722112253E-3</v>
      </c>
      <c r="AN80" s="55">
        <f t="shared" si="10"/>
        <v>-1.9331975496983103E-3</v>
      </c>
      <c r="AO80" s="55">
        <f t="shared" si="10"/>
        <v>-1.8254691585128349E-3</v>
      </c>
      <c r="AP80" s="55">
        <f t="shared" si="10"/>
        <v>-1.722376205898887E-3</v>
      </c>
      <c r="AQ80" s="55">
        <f t="shared" si="10"/>
        <v>-1.6237400562153566E-3</v>
      </c>
      <c r="AR80" s="55">
        <f t="shared" si="10"/>
        <v>-1.5293885473699205E-3</v>
      </c>
      <c r="AS80" s="55">
        <f t="shared" si="10"/>
        <v>-1.4391557652622103E-3</v>
      </c>
      <c r="AT80" s="55">
        <f t="shared" si="10"/>
        <v>-1.3528818258744771E-3</v>
      </c>
      <c r="AU80" s="55">
        <f t="shared" si="10"/>
        <v>-1.270412664755597E-3</v>
      </c>
      <c r="AV80" s="55">
        <f t="shared" si="10"/>
        <v>-1.1915998336526088E-3</v>
      </c>
      <c r="AW80" s="55">
        <f t="shared" si="10"/>
        <v>-1.1163003040520095E-3</v>
      </c>
      <c r="AX80" s="55">
        <f t="shared" si="10"/>
        <v>-1.0443762774008209E-3</v>
      </c>
      <c r="AY80" s="55">
        <f t="shared" si="10"/>
        <v>-9.756950017849763E-4</v>
      </c>
      <c r="AZ80" s="55">
        <f t="shared" si="10"/>
        <v>7.9762190221232566E-19</v>
      </c>
      <c r="BA80" s="55">
        <f t="shared" si="10"/>
        <v>7.7439019632264643E-19</v>
      </c>
      <c r="BB80" s="55">
        <f t="shared" si="10"/>
        <v>7.5183514206082173E-19</v>
      </c>
      <c r="BC80" s="55">
        <f t="shared" si="10"/>
        <v>7.299370311270114E-19</v>
      </c>
      <c r="BD80" s="55">
        <f t="shared" si="10"/>
        <v>7.0867672924952563E-19</v>
      </c>
    </row>
    <row r="81" spans="1:56" x14ac:dyDescent="0.3">
      <c r="A81" s="74"/>
      <c r="B81" s="15" t="s">
        <v>18</v>
      </c>
      <c r="C81" s="15"/>
      <c r="D81" s="14" t="s">
        <v>39</v>
      </c>
      <c r="E81" s="56">
        <f>+E80</f>
        <v>0</v>
      </c>
      <c r="F81" s="56">
        <f t="shared" ref="F81:BD81" si="11">+E81+F80</f>
        <v>-7.2314750452452364E-2</v>
      </c>
      <c r="G81" s="56">
        <f t="shared" si="11"/>
        <v>-8.1937234862603264E-2</v>
      </c>
      <c r="H81" s="56">
        <f t="shared" si="11"/>
        <v>-9.1100550222076887E-2</v>
      </c>
      <c r="I81" s="56">
        <f t="shared" si="11"/>
        <v>-9.9824747644616046E-2</v>
      </c>
      <c r="J81" s="56">
        <f t="shared" si="11"/>
        <v>-0.10812904721303765</v>
      </c>
      <c r="K81" s="56">
        <f t="shared" si="11"/>
        <v>-0.11603187125475956</v>
      </c>
      <c r="L81" s="56">
        <f t="shared" si="11"/>
        <v>-0.12355087631713464</v>
      </c>
      <c r="M81" s="56">
        <f t="shared" si="11"/>
        <v>-0.1307029838924755</v>
      </c>
      <c r="N81" s="56">
        <f t="shared" si="11"/>
        <v>-0.13750440994076649</v>
      </c>
      <c r="O81" s="56">
        <f t="shared" si="11"/>
        <v>-0.14397069325624312</v>
      </c>
      <c r="P81" s="56">
        <f t="shared" si="11"/>
        <v>-0.15011672272227097</v>
      </c>
      <c r="Q81" s="56">
        <f t="shared" si="11"/>
        <v>-0.15595676349727247</v>
      </c>
      <c r="R81" s="56">
        <f t="shared" si="11"/>
        <v>-0.16150448217283109</v>
      </c>
      <c r="S81" s="56">
        <f t="shared" si="11"/>
        <v>-0.16677297094354201</v>
      </c>
      <c r="T81" s="56">
        <f t="shared" si="11"/>
        <v>-0.17177477082667864</v>
      </c>
      <c r="U81" s="56">
        <f t="shared" si="11"/>
        <v>-0.17652189396829859</v>
      </c>
      <c r="V81" s="56">
        <f t="shared" si="11"/>
        <v>-0.18102584507102373</v>
      </c>
      <c r="W81" s="56">
        <f t="shared" si="11"/>
        <v>-0.18529764197738893</v>
      </c>
      <c r="X81" s="56">
        <f t="shared" si="11"/>
        <v>-0.18934783544136785</v>
      </c>
      <c r="Y81" s="56">
        <f t="shared" si="11"/>
        <v>-0.19318652811944312</v>
      </c>
      <c r="Z81" s="56">
        <f t="shared" si="11"/>
        <v>-0.19682339281139566</v>
      </c>
      <c r="AA81" s="56">
        <f t="shared" si="11"/>
        <v>-0.20026768997983974</v>
      </c>
      <c r="AB81" s="56">
        <f t="shared" si="11"/>
        <v>-0.20352828457642469</v>
      </c>
      <c r="AC81" s="56">
        <f t="shared" si="11"/>
        <v>-0.2066136622015611</v>
      </c>
      <c r="AD81" s="56">
        <f t="shared" si="11"/>
        <v>-0.20953194462350552</v>
      </c>
      <c r="AE81" s="56">
        <f t="shared" si="11"/>
        <v>-0.21229090468165257</v>
      </c>
      <c r="AF81" s="56">
        <f t="shared" si="11"/>
        <v>-0.21489798059793527</v>
      </c>
      <c r="AG81" s="56">
        <f t="shared" si="11"/>
        <v>-0.21736028971932261</v>
      </c>
      <c r="AH81" s="56">
        <f t="shared" si="11"/>
        <v>-0.21968464171352467</v>
      </c>
      <c r="AI81" s="56">
        <f t="shared" si="11"/>
        <v>-0.22223274830789233</v>
      </c>
      <c r="AJ81" s="56">
        <f t="shared" si="11"/>
        <v>-0.22464702640057896</v>
      </c>
      <c r="AK81" s="56">
        <f t="shared" si="11"/>
        <v>-0.22693311017526727</v>
      </c>
      <c r="AL81" s="56">
        <f t="shared" si="11"/>
        <v>-0.22909641914234358</v>
      </c>
      <c r="AM81" s="56">
        <f t="shared" si="11"/>
        <v>-0.23114216586445582</v>
      </c>
      <c r="AN81" s="56">
        <f t="shared" si="11"/>
        <v>-0.23307536341415414</v>
      </c>
      <c r="AO81" s="56">
        <f t="shared" si="11"/>
        <v>-0.23490083257266697</v>
      </c>
      <c r="AP81" s="56">
        <f t="shared" si="11"/>
        <v>-0.23662320877856585</v>
      </c>
      <c r="AQ81" s="56">
        <f t="shared" si="11"/>
        <v>-0.2382469488347812</v>
      </c>
      <c r="AR81" s="56">
        <f t="shared" si="11"/>
        <v>-0.23977633738215112</v>
      </c>
      <c r="AS81" s="56">
        <f t="shared" si="11"/>
        <v>-0.24121549314741333</v>
      </c>
      <c r="AT81" s="56">
        <f t="shared" si="11"/>
        <v>-0.24256837497328781</v>
      </c>
      <c r="AU81" s="56">
        <f t="shared" si="11"/>
        <v>-0.24383878763804342</v>
      </c>
      <c r="AV81" s="56">
        <f t="shared" si="11"/>
        <v>-0.24503038747169603</v>
      </c>
      <c r="AW81" s="56">
        <f t="shared" si="11"/>
        <v>-0.24614668777574805</v>
      </c>
      <c r="AX81" s="56">
        <f t="shared" si="11"/>
        <v>-0.24719106405314886</v>
      </c>
      <c r="AY81" s="56">
        <f t="shared" si="11"/>
        <v>-0.24816675905493385</v>
      </c>
      <c r="AZ81" s="56">
        <f t="shared" si="11"/>
        <v>-0.24816675905493385</v>
      </c>
      <c r="BA81" s="56">
        <f t="shared" si="11"/>
        <v>-0.24816675905493385</v>
      </c>
      <c r="BB81" s="56">
        <f t="shared" si="11"/>
        <v>-0.24816675905493385</v>
      </c>
      <c r="BC81" s="56">
        <f t="shared" si="11"/>
        <v>-0.24816675905493385</v>
      </c>
      <c r="BD81" s="56">
        <f t="shared" si="11"/>
        <v>-0.24816675905493385</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7"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7"/>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7"/>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7"/>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7"/>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7"/>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7"/>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7"/>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E13" sqref="E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-0.13065450196232209</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-0.13820700437514621</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-0.13938661958868667</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-0.13301057626797677</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9" t="s">
        <v>11</v>
      </c>
      <c r="B13" s="61" t="s">
        <v>158</v>
      </c>
      <c r="C13" s="60"/>
      <c r="D13" s="61" t="s">
        <v>39</v>
      </c>
      <c r="E13" s="62">
        <f>-('Workings template'!B10*'Workings template'!B19)/1000000</f>
        <v>0</v>
      </c>
      <c r="F13" s="62">
        <f>-('Workings template'!C10*'Workings template'!C19)/1000000</f>
        <v>-6.9254737687199199E-3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90"/>
      <c r="B14" s="61" t="s">
        <v>156</v>
      </c>
      <c r="C14" s="60"/>
      <c r="D14" s="61" t="s">
        <v>39</v>
      </c>
      <c r="E14" s="62">
        <f>-('Workings template'!B10*'Workings template'!B20)/1000000</f>
        <v>0</v>
      </c>
      <c r="F14" s="62">
        <f>-('Workings template'!C10*'Workings template'!C20)/1000000</f>
        <v>-2.4239158190519718E-2</v>
      </c>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90"/>
      <c r="B15" s="61" t="s">
        <v>313</v>
      </c>
      <c r="C15" s="60"/>
      <c r="D15" s="61" t="s">
        <v>39</v>
      </c>
      <c r="E15" s="62">
        <f>-('Workings template'!B10*'Workings template'!B21)/1000000</f>
        <v>0</v>
      </c>
      <c r="F15" s="62">
        <f>-('Workings template'!C10*'Workings template'!C21)/1000000</f>
        <v>-0.2822130560753367</v>
      </c>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90"/>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0"/>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1"/>
      <c r="B18" s="122" t="s">
        <v>194</v>
      </c>
      <c r="C18" s="127"/>
      <c r="D18" s="123" t="s">
        <v>39</v>
      </c>
      <c r="E18" s="59">
        <f>SUM(E13:E17)</f>
        <v>0</v>
      </c>
      <c r="F18" s="59">
        <f t="shared" ref="F18:AW18" si="0">SUM(F13:F17)</f>
        <v>-0.31337768803457633</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2"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2"/>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2"/>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2"/>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2"/>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2"/>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3"/>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-0.31337768803457633</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-0.21936438162420341</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-9.4013306410372921E-2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-4.8747640360934088E-3</v>
      </c>
      <c r="H31" s="35">
        <f>$F$28/'Fixed data'!$C$7</f>
        <v>-4.8747640360934088E-3</v>
      </c>
      <c r="I31" s="35">
        <f>$F$28/'Fixed data'!$C$7</f>
        <v>-4.8747640360934088E-3</v>
      </c>
      <c r="J31" s="35">
        <f>$F$28/'Fixed data'!$C$7</f>
        <v>-4.8747640360934088E-3</v>
      </c>
      <c r="K31" s="35">
        <f>$F$28/'Fixed data'!$C$7</f>
        <v>-4.8747640360934088E-3</v>
      </c>
      <c r="L31" s="35">
        <f>$F$28/'Fixed data'!$C$7</f>
        <v>-4.8747640360934088E-3</v>
      </c>
      <c r="M31" s="35">
        <f>$F$28/'Fixed data'!$C$7</f>
        <v>-4.8747640360934088E-3</v>
      </c>
      <c r="N31" s="35">
        <f>$F$28/'Fixed data'!$C$7</f>
        <v>-4.8747640360934088E-3</v>
      </c>
      <c r="O31" s="35">
        <f>$F$28/'Fixed data'!$C$7</f>
        <v>-4.8747640360934088E-3</v>
      </c>
      <c r="P31" s="35">
        <f>$F$28/'Fixed data'!$C$7</f>
        <v>-4.8747640360934088E-3</v>
      </c>
      <c r="Q31" s="35">
        <f>$F$28/'Fixed data'!$C$7</f>
        <v>-4.8747640360934088E-3</v>
      </c>
      <c r="R31" s="35">
        <f>$F$28/'Fixed data'!$C$7</f>
        <v>-4.8747640360934088E-3</v>
      </c>
      <c r="S31" s="35">
        <f>$F$28/'Fixed data'!$C$7</f>
        <v>-4.8747640360934088E-3</v>
      </c>
      <c r="T31" s="35">
        <f>$F$28/'Fixed data'!$C$7</f>
        <v>-4.8747640360934088E-3</v>
      </c>
      <c r="U31" s="35">
        <f>$F$28/'Fixed data'!$C$7</f>
        <v>-4.8747640360934088E-3</v>
      </c>
      <c r="V31" s="35">
        <f>$F$28/'Fixed data'!$C$7</f>
        <v>-4.8747640360934088E-3</v>
      </c>
      <c r="W31" s="35">
        <f>$F$28/'Fixed data'!$C$7</f>
        <v>-4.8747640360934088E-3</v>
      </c>
      <c r="X31" s="35">
        <f>$F$28/'Fixed data'!$C$7</f>
        <v>-4.8747640360934088E-3</v>
      </c>
      <c r="Y31" s="35">
        <f>$F$28/'Fixed data'!$C$7</f>
        <v>-4.8747640360934088E-3</v>
      </c>
      <c r="Z31" s="35">
        <f>$F$28/'Fixed data'!$C$7</f>
        <v>-4.8747640360934088E-3</v>
      </c>
      <c r="AA31" s="35">
        <f>$F$28/'Fixed data'!$C$7</f>
        <v>-4.8747640360934088E-3</v>
      </c>
      <c r="AB31" s="35">
        <f>$F$28/'Fixed data'!$C$7</f>
        <v>-4.8747640360934088E-3</v>
      </c>
      <c r="AC31" s="35">
        <f>$F$28/'Fixed data'!$C$7</f>
        <v>-4.8747640360934088E-3</v>
      </c>
      <c r="AD31" s="35">
        <f>$F$28/'Fixed data'!$C$7</f>
        <v>-4.8747640360934088E-3</v>
      </c>
      <c r="AE31" s="35">
        <f>$F$28/'Fixed data'!$C$7</f>
        <v>-4.8747640360934088E-3</v>
      </c>
      <c r="AF31" s="35">
        <f>$F$28/'Fixed data'!$C$7</f>
        <v>-4.8747640360934088E-3</v>
      </c>
      <c r="AG31" s="35">
        <f>$F$28/'Fixed data'!$C$7</f>
        <v>-4.8747640360934088E-3</v>
      </c>
      <c r="AH31" s="35">
        <f>$F$28/'Fixed data'!$C$7</f>
        <v>-4.8747640360934088E-3</v>
      </c>
      <c r="AI31" s="35">
        <f>$F$28/'Fixed data'!$C$7</f>
        <v>-4.8747640360934088E-3</v>
      </c>
      <c r="AJ31" s="35">
        <f>$F$28/'Fixed data'!$C$7</f>
        <v>-4.8747640360934088E-3</v>
      </c>
      <c r="AK31" s="35">
        <f>$F$28/'Fixed data'!$C$7</f>
        <v>-4.8747640360934088E-3</v>
      </c>
      <c r="AL31" s="35">
        <f>$F$28/'Fixed data'!$C$7</f>
        <v>-4.8747640360934088E-3</v>
      </c>
      <c r="AM31" s="35">
        <f>$F$28/'Fixed data'!$C$7</f>
        <v>-4.8747640360934088E-3</v>
      </c>
      <c r="AN31" s="35">
        <f>$F$28/'Fixed data'!$C$7</f>
        <v>-4.8747640360934088E-3</v>
      </c>
      <c r="AO31" s="35">
        <f>$F$28/'Fixed data'!$C$7</f>
        <v>-4.8747640360934088E-3</v>
      </c>
      <c r="AP31" s="35">
        <f>$F$28/'Fixed data'!$C$7</f>
        <v>-4.8747640360934088E-3</v>
      </c>
      <c r="AQ31" s="35">
        <f>$F$28/'Fixed data'!$C$7</f>
        <v>-4.8747640360934088E-3</v>
      </c>
      <c r="AR31" s="35">
        <f>$F$28/'Fixed data'!$C$7</f>
        <v>-4.8747640360934088E-3</v>
      </c>
      <c r="AS31" s="35">
        <f>$F$28/'Fixed data'!$C$7</f>
        <v>-4.8747640360934088E-3</v>
      </c>
      <c r="AT31" s="35">
        <f>$F$28/'Fixed data'!$C$7</f>
        <v>-4.8747640360934088E-3</v>
      </c>
      <c r="AU31" s="35">
        <f>$F$28/'Fixed data'!$C$7</f>
        <v>-4.8747640360934088E-3</v>
      </c>
      <c r="AV31" s="35">
        <f>$F$28/'Fixed data'!$C$7</f>
        <v>-4.8747640360934088E-3</v>
      </c>
      <c r="AW31" s="35">
        <f>$F$28/'Fixed data'!$C$7</f>
        <v>-4.8747640360934088E-3</v>
      </c>
      <c r="AX31" s="35">
        <f>$F$28/'Fixed data'!$C$7</f>
        <v>-4.8747640360934088E-3</v>
      </c>
      <c r="AY31" s="35">
        <f>$F$28/'Fixed data'!$C$7</f>
        <v>-4.8747640360934088E-3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-4.8747640360934088E-3</v>
      </c>
      <c r="H60" s="35">
        <f t="shared" si="5"/>
        <v>-4.8747640360934088E-3</v>
      </c>
      <c r="I60" s="35">
        <f t="shared" si="5"/>
        <v>-4.8747640360934088E-3</v>
      </c>
      <c r="J60" s="35">
        <f t="shared" si="5"/>
        <v>-4.8747640360934088E-3</v>
      </c>
      <c r="K60" s="35">
        <f t="shared" si="5"/>
        <v>-4.8747640360934088E-3</v>
      </c>
      <c r="L60" s="35">
        <f t="shared" si="5"/>
        <v>-4.8747640360934088E-3</v>
      </c>
      <c r="M60" s="35">
        <f t="shared" si="5"/>
        <v>-4.8747640360934088E-3</v>
      </c>
      <c r="N60" s="35">
        <f t="shared" si="5"/>
        <v>-4.8747640360934088E-3</v>
      </c>
      <c r="O60" s="35">
        <f t="shared" si="5"/>
        <v>-4.8747640360934088E-3</v>
      </c>
      <c r="P60" s="35">
        <f t="shared" si="5"/>
        <v>-4.8747640360934088E-3</v>
      </c>
      <c r="Q60" s="35">
        <f t="shared" si="5"/>
        <v>-4.8747640360934088E-3</v>
      </c>
      <c r="R60" s="35">
        <f t="shared" si="5"/>
        <v>-4.8747640360934088E-3</v>
      </c>
      <c r="S60" s="35">
        <f t="shared" si="5"/>
        <v>-4.8747640360934088E-3</v>
      </c>
      <c r="T60" s="35">
        <f t="shared" si="5"/>
        <v>-4.8747640360934088E-3</v>
      </c>
      <c r="U60" s="35">
        <f t="shared" si="5"/>
        <v>-4.8747640360934088E-3</v>
      </c>
      <c r="V60" s="35">
        <f t="shared" si="5"/>
        <v>-4.8747640360934088E-3</v>
      </c>
      <c r="W60" s="35">
        <f t="shared" si="5"/>
        <v>-4.8747640360934088E-3</v>
      </c>
      <c r="X60" s="35">
        <f t="shared" si="5"/>
        <v>-4.8747640360934088E-3</v>
      </c>
      <c r="Y60" s="35">
        <f t="shared" si="5"/>
        <v>-4.8747640360934088E-3</v>
      </c>
      <c r="Z60" s="35">
        <f t="shared" si="5"/>
        <v>-4.8747640360934088E-3</v>
      </c>
      <c r="AA60" s="35">
        <f t="shared" si="5"/>
        <v>-4.8747640360934088E-3</v>
      </c>
      <c r="AB60" s="35">
        <f t="shared" si="5"/>
        <v>-4.8747640360934088E-3</v>
      </c>
      <c r="AC60" s="35">
        <f t="shared" si="5"/>
        <v>-4.8747640360934088E-3</v>
      </c>
      <c r="AD60" s="35">
        <f t="shared" si="5"/>
        <v>-4.8747640360934088E-3</v>
      </c>
      <c r="AE60" s="35">
        <f t="shared" si="5"/>
        <v>-4.8747640360934088E-3</v>
      </c>
      <c r="AF60" s="35">
        <f t="shared" si="5"/>
        <v>-4.8747640360934088E-3</v>
      </c>
      <c r="AG60" s="35">
        <f t="shared" si="5"/>
        <v>-4.8747640360934088E-3</v>
      </c>
      <c r="AH60" s="35">
        <f t="shared" si="5"/>
        <v>-4.8747640360934088E-3</v>
      </c>
      <c r="AI60" s="35">
        <f t="shared" si="5"/>
        <v>-4.8747640360934088E-3</v>
      </c>
      <c r="AJ60" s="35">
        <f t="shared" si="5"/>
        <v>-4.8747640360934088E-3</v>
      </c>
      <c r="AK60" s="35">
        <f t="shared" si="5"/>
        <v>-4.8747640360934088E-3</v>
      </c>
      <c r="AL60" s="35">
        <f t="shared" si="5"/>
        <v>-4.8747640360934088E-3</v>
      </c>
      <c r="AM60" s="35">
        <f t="shared" si="5"/>
        <v>-4.8747640360934088E-3</v>
      </c>
      <c r="AN60" s="35">
        <f t="shared" si="5"/>
        <v>-4.8747640360934088E-3</v>
      </c>
      <c r="AO60" s="35">
        <f t="shared" si="5"/>
        <v>-4.8747640360934088E-3</v>
      </c>
      <c r="AP60" s="35">
        <f t="shared" si="5"/>
        <v>-4.8747640360934088E-3</v>
      </c>
      <c r="AQ60" s="35">
        <f t="shared" si="5"/>
        <v>-4.8747640360934088E-3</v>
      </c>
      <c r="AR60" s="35">
        <f t="shared" si="5"/>
        <v>-4.8747640360934088E-3</v>
      </c>
      <c r="AS60" s="35">
        <f t="shared" si="5"/>
        <v>-4.8747640360934088E-3</v>
      </c>
      <c r="AT60" s="35">
        <f t="shared" si="5"/>
        <v>-4.8747640360934088E-3</v>
      </c>
      <c r="AU60" s="35">
        <f t="shared" si="5"/>
        <v>-4.8747640360934088E-3</v>
      </c>
      <c r="AV60" s="35">
        <f t="shared" si="5"/>
        <v>-4.8747640360934088E-3</v>
      </c>
      <c r="AW60" s="35">
        <f t="shared" si="5"/>
        <v>-4.8747640360934088E-3</v>
      </c>
      <c r="AX60" s="35">
        <f t="shared" si="5"/>
        <v>-4.8747640360934088E-3</v>
      </c>
      <c r="AY60" s="35">
        <f t="shared" si="5"/>
        <v>-4.8747640360934088E-3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-0.21936438162420341</v>
      </c>
      <c r="H61" s="35">
        <f t="shared" si="6"/>
        <v>-0.21448961758811</v>
      </c>
      <c r="I61" s="35">
        <f t="shared" si="6"/>
        <v>-0.20961485355201659</v>
      </c>
      <c r="J61" s="35">
        <f t="shared" si="6"/>
        <v>-0.20474008951592318</v>
      </c>
      <c r="K61" s="35">
        <f t="shared" si="6"/>
        <v>-0.19986532547982977</v>
      </c>
      <c r="L61" s="35">
        <f t="shared" si="6"/>
        <v>-0.19499056144373636</v>
      </c>
      <c r="M61" s="35">
        <f t="shared" si="6"/>
        <v>-0.19011579740764295</v>
      </c>
      <c r="N61" s="35">
        <f t="shared" si="6"/>
        <v>-0.18524103337154954</v>
      </c>
      <c r="O61" s="35">
        <f t="shared" si="6"/>
        <v>-0.18036626933545613</v>
      </c>
      <c r="P61" s="35">
        <f t="shared" si="6"/>
        <v>-0.17549150529936272</v>
      </c>
      <c r="Q61" s="35">
        <f t="shared" si="6"/>
        <v>-0.17061674126326931</v>
      </c>
      <c r="R61" s="35">
        <f t="shared" si="6"/>
        <v>-0.1657419772271759</v>
      </c>
      <c r="S61" s="35">
        <f t="shared" si="6"/>
        <v>-0.16086721319108249</v>
      </c>
      <c r="T61" s="35">
        <f t="shared" si="6"/>
        <v>-0.15599244915498908</v>
      </c>
      <c r="U61" s="35">
        <f t="shared" si="6"/>
        <v>-0.15111768511889567</v>
      </c>
      <c r="V61" s="35">
        <f t="shared" si="6"/>
        <v>-0.14624292108280226</v>
      </c>
      <c r="W61" s="35">
        <f t="shared" si="6"/>
        <v>-0.14136815704670885</v>
      </c>
      <c r="X61" s="35">
        <f t="shared" si="6"/>
        <v>-0.13649339301061544</v>
      </c>
      <c r="Y61" s="35">
        <f t="shared" si="6"/>
        <v>-0.13161862897452203</v>
      </c>
      <c r="Z61" s="35">
        <f t="shared" si="6"/>
        <v>-0.12674386493842862</v>
      </c>
      <c r="AA61" s="35">
        <f t="shared" si="6"/>
        <v>-0.12186910090233521</v>
      </c>
      <c r="AB61" s="35">
        <f t="shared" si="6"/>
        <v>-0.1169943368662418</v>
      </c>
      <c r="AC61" s="35">
        <f t="shared" si="6"/>
        <v>-0.1121195728301484</v>
      </c>
      <c r="AD61" s="35">
        <f t="shared" si="6"/>
        <v>-0.10724480879405499</v>
      </c>
      <c r="AE61" s="35">
        <f t="shared" si="6"/>
        <v>-0.10237004475796158</v>
      </c>
      <c r="AF61" s="35">
        <f t="shared" si="6"/>
        <v>-9.7495280721868166E-2</v>
      </c>
      <c r="AG61" s="35">
        <f t="shared" si="6"/>
        <v>-9.2620516685774756E-2</v>
      </c>
      <c r="AH61" s="35">
        <f t="shared" si="6"/>
        <v>-8.7745752649681347E-2</v>
      </c>
      <c r="AI61" s="35">
        <f t="shared" si="6"/>
        <v>-8.2870988613587937E-2</v>
      </c>
      <c r="AJ61" s="35">
        <f t="shared" si="6"/>
        <v>-7.7996224577494527E-2</v>
      </c>
      <c r="AK61" s="35">
        <f t="shared" si="6"/>
        <v>-7.3121460541401118E-2</v>
      </c>
      <c r="AL61" s="35">
        <f t="shared" si="6"/>
        <v>-6.8246696505307708E-2</v>
      </c>
      <c r="AM61" s="35">
        <f t="shared" si="6"/>
        <v>-6.3371932469214298E-2</v>
      </c>
      <c r="AN61" s="35">
        <f t="shared" si="6"/>
        <v>-5.8497168433120889E-2</v>
      </c>
      <c r="AO61" s="35">
        <f t="shared" si="6"/>
        <v>-5.3622404397027479E-2</v>
      </c>
      <c r="AP61" s="35">
        <f t="shared" si="6"/>
        <v>-4.8747640360934069E-2</v>
      </c>
      <c r="AQ61" s="35">
        <f t="shared" si="6"/>
        <v>-4.3872876324840659E-2</v>
      </c>
      <c r="AR61" s="35">
        <f t="shared" si="6"/>
        <v>-3.899811228874725E-2</v>
      </c>
      <c r="AS61" s="35">
        <f t="shared" si="6"/>
        <v>-3.412334825265384E-2</v>
      </c>
      <c r="AT61" s="35">
        <f t="shared" si="6"/>
        <v>-2.924858421656043E-2</v>
      </c>
      <c r="AU61" s="35">
        <f t="shared" si="6"/>
        <v>-2.4373820180467021E-2</v>
      </c>
      <c r="AV61" s="35">
        <f t="shared" si="6"/>
        <v>-1.9499056144373611E-2</v>
      </c>
      <c r="AW61" s="35">
        <f t="shared" si="6"/>
        <v>-1.4624292108280201E-2</v>
      </c>
      <c r="AX61" s="35">
        <f t="shared" si="6"/>
        <v>-9.7495280721867916E-3</v>
      </c>
      <c r="AY61" s="35">
        <f t="shared" si="6"/>
        <v>-4.8747640360933828E-3</v>
      </c>
      <c r="AZ61" s="35">
        <f t="shared" si="6"/>
        <v>2.6020852139652106E-17</v>
      </c>
      <c r="BA61" s="35">
        <f t="shared" si="6"/>
        <v>2.6020852139652106E-17</v>
      </c>
      <c r="BB61" s="35">
        <f t="shared" si="6"/>
        <v>2.6020852139652106E-17</v>
      </c>
      <c r="BC61" s="35">
        <f t="shared" si="6"/>
        <v>2.6020852139652106E-17</v>
      </c>
      <c r="BD61" s="35">
        <f t="shared" si="6"/>
        <v>2.6020852139652106E-17</v>
      </c>
    </row>
    <row r="62" spans="1:56" ht="16.5" hidden="1" customHeight="1" outlineLevel="1" x14ac:dyDescent="0.3">
      <c r="A62" s="113"/>
      <c r="B62" s="9" t="s">
        <v>33</v>
      </c>
      <c r="C62" s="9" t="s">
        <v>67</v>
      </c>
      <c r="D62" s="9" t="s">
        <v>39</v>
      </c>
      <c r="E62" s="35">
        <f t="shared" ref="E62:BD62" si="7">E28-E60+E61</f>
        <v>0</v>
      </c>
      <c r="F62" s="35">
        <f t="shared" si="7"/>
        <v>-0.21936438162420341</v>
      </c>
      <c r="G62" s="35">
        <f t="shared" si="7"/>
        <v>-0.21448961758811</v>
      </c>
      <c r="H62" s="35">
        <f t="shared" si="7"/>
        <v>-0.20961485355201659</v>
      </c>
      <c r="I62" s="35">
        <f t="shared" si="7"/>
        <v>-0.20474008951592318</v>
      </c>
      <c r="J62" s="35">
        <f t="shared" si="7"/>
        <v>-0.19986532547982977</v>
      </c>
      <c r="K62" s="35">
        <f t="shared" si="7"/>
        <v>-0.19499056144373636</v>
      </c>
      <c r="L62" s="35">
        <f t="shared" si="7"/>
        <v>-0.19011579740764295</v>
      </c>
      <c r="M62" s="35">
        <f t="shared" si="7"/>
        <v>-0.18524103337154954</v>
      </c>
      <c r="N62" s="35">
        <f t="shared" si="7"/>
        <v>-0.18036626933545613</v>
      </c>
      <c r="O62" s="35">
        <f t="shared" si="7"/>
        <v>-0.17549150529936272</v>
      </c>
      <c r="P62" s="35">
        <f t="shared" si="7"/>
        <v>-0.17061674126326931</v>
      </c>
      <c r="Q62" s="35">
        <f t="shared" si="7"/>
        <v>-0.1657419772271759</v>
      </c>
      <c r="R62" s="35">
        <f t="shared" si="7"/>
        <v>-0.16086721319108249</v>
      </c>
      <c r="S62" s="35">
        <f t="shared" si="7"/>
        <v>-0.15599244915498908</v>
      </c>
      <c r="T62" s="35">
        <f t="shared" si="7"/>
        <v>-0.15111768511889567</v>
      </c>
      <c r="U62" s="35">
        <f t="shared" si="7"/>
        <v>-0.14624292108280226</v>
      </c>
      <c r="V62" s="35">
        <f t="shared" si="7"/>
        <v>-0.14136815704670885</v>
      </c>
      <c r="W62" s="35">
        <f t="shared" si="7"/>
        <v>-0.13649339301061544</v>
      </c>
      <c r="X62" s="35">
        <f t="shared" si="7"/>
        <v>-0.13161862897452203</v>
      </c>
      <c r="Y62" s="35">
        <f t="shared" si="7"/>
        <v>-0.12674386493842862</v>
      </c>
      <c r="Z62" s="35">
        <f t="shared" si="7"/>
        <v>-0.12186910090233521</v>
      </c>
      <c r="AA62" s="35">
        <f t="shared" si="7"/>
        <v>-0.1169943368662418</v>
      </c>
      <c r="AB62" s="35">
        <f t="shared" si="7"/>
        <v>-0.1121195728301484</v>
      </c>
      <c r="AC62" s="35">
        <f t="shared" si="7"/>
        <v>-0.10724480879405499</v>
      </c>
      <c r="AD62" s="35">
        <f t="shared" si="7"/>
        <v>-0.10237004475796158</v>
      </c>
      <c r="AE62" s="35">
        <f t="shared" si="7"/>
        <v>-9.7495280721868166E-2</v>
      </c>
      <c r="AF62" s="35">
        <f t="shared" si="7"/>
        <v>-9.2620516685774756E-2</v>
      </c>
      <c r="AG62" s="35">
        <f t="shared" si="7"/>
        <v>-8.7745752649681347E-2</v>
      </c>
      <c r="AH62" s="35">
        <f t="shared" si="7"/>
        <v>-8.2870988613587937E-2</v>
      </c>
      <c r="AI62" s="35">
        <f t="shared" si="7"/>
        <v>-7.7996224577494527E-2</v>
      </c>
      <c r="AJ62" s="35">
        <f t="shared" si="7"/>
        <v>-7.3121460541401118E-2</v>
      </c>
      <c r="AK62" s="35">
        <f t="shared" si="7"/>
        <v>-6.8246696505307708E-2</v>
      </c>
      <c r="AL62" s="35">
        <f t="shared" si="7"/>
        <v>-6.3371932469214298E-2</v>
      </c>
      <c r="AM62" s="35">
        <f t="shared" si="7"/>
        <v>-5.8497168433120889E-2</v>
      </c>
      <c r="AN62" s="35">
        <f t="shared" si="7"/>
        <v>-5.3622404397027479E-2</v>
      </c>
      <c r="AO62" s="35">
        <f t="shared" si="7"/>
        <v>-4.8747640360934069E-2</v>
      </c>
      <c r="AP62" s="35">
        <f t="shared" si="7"/>
        <v>-4.3872876324840659E-2</v>
      </c>
      <c r="AQ62" s="35">
        <f t="shared" si="7"/>
        <v>-3.899811228874725E-2</v>
      </c>
      <c r="AR62" s="35">
        <f t="shared" si="7"/>
        <v>-3.412334825265384E-2</v>
      </c>
      <c r="AS62" s="35">
        <f t="shared" si="7"/>
        <v>-2.924858421656043E-2</v>
      </c>
      <c r="AT62" s="35">
        <f t="shared" si="7"/>
        <v>-2.4373820180467021E-2</v>
      </c>
      <c r="AU62" s="35">
        <f t="shared" si="7"/>
        <v>-1.9499056144373611E-2</v>
      </c>
      <c r="AV62" s="35">
        <f t="shared" si="7"/>
        <v>-1.4624292108280201E-2</v>
      </c>
      <c r="AW62" s="35">
        <f t="shared" si="7"/>
        <v>-9.7495280721867916E-3</v>
      </c>
      <c r="AX62" s="35">
        <f t="shared" si="7"/>
        <v>-4.8747640360933828E-3</v>
      </c>
      <c r="AY62" s="35">
        <f t="shared" si="7"/>
        <v>2.6020852139652106E-17</v>
      </c>
      <c r="AZ62" s="35">
        <f t="shared" si="7"/>
        <v>2.6020852139652106E-17</v>
      </c>
      <c r="BA62" s="35">
        <f t="shared" si="7"/>
        <v>2.6020852139652106E-17</v>
      </c>
      <c r="BB62" s="35">
        <f t="shared" si="7"/>
        <v>2.6020852139652106E-17</v>
      </c>
      <c r="BC62" s="35">
        <f t="shared" si="7"/>
        <v>2.6020852139652106E-17</v>
      </c>
      <c r="BD62" s="35">
        <f t="shared" si="7"/>
        <v>2.6020852139652106E-17</v>
      </c>
    </row>
    <row r="63" spans="1:56" ht="16.5" collapsed="1" x14ac:dyDescent="0.3">
      <c r="A63" s="113"/>
      <c r="B63" s="9" t="s">
        <v>8</v>
      </c>
      <c r="C63" s="11" t="s">
        <v>66</v>
      </c>
      <c r="D63" s="9" t="s">
        <v>39</v>
      </c>
      <c r="E63" s="35">
        <f>AVERAGE(E61:E62)*'Fixed data'!$C$3</f>
        <v>0</v>
      </c>
      <c r="F63" s="35">
        <f>AVERAGE(F61:F62)*'Fixed data'!$C$3</f>
        <v>-4.3872876324840679E-3</v>
      </c>
      <c r="G63" s="35">
        <f>AVERAGE(G61:G62)*'Fixed data'!$C$3</f>
        <v>-8.6770799842462686E-3</v>
      </c>
      <c r="H63" s="35">
        <f>AVERAGE(H61:H62)*'Fixed data'!$C$3</f>
        <v>-8.4820894228025325E-3</v>
      </c>
      <c r="I63" s="35">
        <f>AVERAGE(I61:I62)*'Fixed data'!$C$3</f>
        <v>-8.2870988613587947E-3</v>
      </c>
      <c r="J63" s="35">
        <f>AVERAGE(J61:J62)*'Fixed data'!$C$3</f>
        <v>-8.0921082999150604E-3</v>
      </c>
      <c r="K63" s="35">
        <f>AVERAGE(K61:K62)*'Fixed data'!$C$3</f>
        <v>-7.8971177384713227E-3</v>
      </c>
      <c r="L63" s="35">
        <f>AVERAGE(L61:L62)*'Fixed data'!$C$3</f>
        <v>-7.7021271770275866E-3</v>
      </c>
      <c r="M63" s="35">
        <f>AVERAGE(M61:M62)*'Fixed data'!$C$3</f>
        <v>-7.5071366155838497E-3</v>
      </c>
      <c r="N63" s="35">
        <f>AVERAGE(N61:N62)*'Fixed data'!$C$3</f>
        <v>-7.3121460541401145E-3</v>
      </c>
      <c r="O63" s="35">
        <f>AVERAGE(O61:O62)*'Fixed data'!$C$3</f>
        <v>-7.1171554926963768E-3</v>
      </c>
      <c r="P63" s="35">
        <f>AVERAGE(P61:P62)*'Fixed data'!$C$3</f>
        <v>-6.9221649312526416E-3</v>
      </c>
      <c r="Q63" s="35">
        <f>AVERAGE(Q61:Q62)*'Fixed data'!$C$3</f>
        <v>-6.7271743698089038E-3</v>
      </c>
      <c r="R63" s="35">
        <f>AVERAGE(R61:R62)*'Fixed data'!$C$3</f>
        <v>-6.5321838083651686E-3</v>
      </c>
      <c r="S63" s="35">
        <f>AVERAGE(S61:S62)*'Fixed data'!$C$3</f>
        <v>-6.3371932469214309E-3</v>
      </c>
      <c r="T63" s="35">
        <f>AVERAGE(T61:T62)*'Fixed data'!$C$3</f>
        <v>-6.1422026854776957E-3</v>
      </c>
      <c r="U63" s="35">
        <f>AVERAGE(U61:U62)*'Fixed data'!$C$3</f>
        <v>-5.9472121240339579E-3</v>
      </c>
      <c r="V63" s="35">
        <f>AVERAGE(V61:V62)*'Fixed data'!$C$3</f>
        <v>-5.7522215625902227E-3</v>
      </c>
      <c r="W63" s="35">
        <f>AVERAGE(W61:W62)*'Fixed data'!$C$3</f>
        <v>-5.5572310011464858E-3</v>
      </c>
      <c r="X63" s="35">
        <f>AVERAGE(X61:X62)*'Fixed data'!$C$3</f>
        <v>-5.3622404397027498E-3</v>
      </c>
      <c r="Y63" s="35">
        <f>AVERAGE(Y61:Y62)*'Fixed data'!$C$3</f>
        <v>-5.1672498782590129E-3</v>
      </c>
      <c r="Z63" s="35">
        <f>AVERAGE(Z61:Z62)*'Fixed data'!$C$3</f>
        <v>-4.9722593168152768E-3</v>
      </c>
      <c r="AA63" s="35">
        <f>AVERAGE(AA61:AA62)*'Fixed data'!$C$3</f>
        <v>-4.7772687553715408E-3</v>
      </c>
      <c r="AB63" s="35">
        <f>AVERAGE(AB61:AB62)*'Fixed data'!$C$3</f>
        <v>-4.5822781939278039E-3</v>
      </c>
      <c r="AC63" s="35">
        <f>AVERAGE(AC61:AC62)*'Fixed data'!$C$3</f>
        <v>-4.3872876324840679E-3</v>
      </c>
      <c r="AD63" s="35">
        <f>AVERAGE(AD61:AD62)*'Fixed data'!$C$3</f>
        <v>-4.1922970710403309E-3</v>
      </c>
      <c r="AE63" s="35">
        <f>AVERAGE(AE61:AE62)*'Fixed data'!$C$3</f>
        <v>-3.9973065095965949E-3</v>
      </c>
      <c r="AF63" s="35">
        <f>AVERAGE(AF61:AF62)*'Fixed data'!$C$3</f>
        <v>-3.8023159481528584E-3</v>
      </c>
      <c r="AG63" s="35">
        <f>AVERAGE(AG61:AG62)*'Fixed data'!$C$3</f>
        <v>-3.607325386709122E-3</v>
      </c>
      <c r="AH63" s="35">
        <f>AVERAGE(AH61:AH62)*'Fixed data'!$C$3</f>
        <v>-3.4123348252653859E-3</v>
      </c>
      <c r="AI63" s="35">
        <f>AVERAGE(AI61:AI62)*'Fixed data'!$C$3</f>
        <v>-3.2173442638216494E-3</v>
      </c>
      <c r="AJ63" s="35">
        <f>AVERAGE(AJ61:AJ62)*'Fixed data'!$C$3</f>
        <v>-3.022353702377913E-3</v>
      </c>
      <c r="AK63" s="35">
        <f>AVERAGE(AK61:AK62)*'Fixed data'!$C$3</f>
        <v>-2.8273631409341765E-3</v>
      </c>
      <c r="AL63" s="35">
        <f>AVERAGE(AL61:AL62)*'Fixed data'!$C$3</f>
        <v>-2.63237257949044E-3</v>
      </c>
      <c r="AM63" s="35">
        <f>AVERAGE(AM61:AM62)*'Fixed data'!$C$3</f>
        <v>-2.437382018046704E-3</v>
      </c>
      <c r="AN63" s="35">
        <f>AVERAGE(AN61:AN62)*'Fixed data'!$C$3</f>
        <v>-2.2423914566029675E-3</v>
      </c>
      <c r="AO63" s="35">
        <f>AVERAGE(AO61:AO62)*'Fixed data'!$C$3</f>
        <v>-2.047400895159231E-3</v>
      </c>
      <c r="AP63" s="35">
        <f>AVERAGE(AP61:AP62)*'Fixed data'!$C$3</f>
        <v>-1.8524103337154946E-3</v>
      </c>
      <c r="AQ63" s="35">
        <f>AVERAGE(AQ61:AQ62)*'Fixed data'!$C$3</f>
        <v>-1.6574197722717583E-3</v>
      </c>
      <c r="AR63" s="35">
        <f>AVERAGE(AR61:AR62)*'Fixed data'!$C$3</f>
        <v>-1.4624292108280218E-3</v>
      </c>
      <c r="AS63" s="35">
        <f>AVERAGE(AS61:AS62)*'Fixed data'!$C$3</f>
        <v>-1.2674386493842853E-3</v>
      </c>
      <c r="AT63" s="35">
        <f>AVERAGE(AT61:AT62)*'Fixed data'!$C$3</f>
        <v>-1.0724480879405491E-3</v>
      </c>
      <c r="AU63" s="35">
        <f>AVERAGE(AU61:AU62)*'Fixed data'!$C$3</f>
        <v>-8.7745752649681262E-4</v>
      </c>
      <c r="AV63" s="35">
        <f>AVERAGE(AV61:AV62)*'Fixed data'!$C$3</f>
        <v>-6.8246696505307625E-4</v>
      </c>
      <c r="AW63" s="35">
        <f>AVERAGE(AW61:AW62)*'Fixed data'!$C$3</f>
        <v>-4.8747640360933988E-4</v>
      </c>
      <c r="AX63" s="35">
        <f>AVERAGE(AX61:AX62)*'Fixed data'!$C$3</f>
        <v>-2.9248584216560346E-4</v>
      </c>
      <c r="AY63" s="35">
        <f>AVERAGE(AY61:AY62)*'Fixed data'!$C$3</f>
        <v>-9.7495280721867139E-5</v>
      </c>
      <c r="AZ63" s="35">
        <f>AVERAGE(AZ61:AZ62)*'Fixed data'!$C$3</f>
        <v>1.0408340855860842E-18</v>
      </c>
      <c r="BA63" s="35">
        <f>AVERAGE(BA61:BA62)*'Fixed data'!$C$3</f>
        <v>1.0408340855860842E-18</v>
      </c>
      <c r="BB63" s="35">
        <f>AVERAGE(BB61:BB62)*'Fixed data'!$C$3</f>
        <v>1.0408340855860842E-18</v>
      </c>
      <c r="BC63" s="35">
        <f>AVERAGE(BC61:BC62)*'Fixed data'!$C$3</f>
        <v>1.0408340855860842E-18</v>
      </c>
      <c r="BD63" s="35">
        <f>AVERAGE(BD61:BD62)*'Fixed data'!$C$3</f>
        <v>1.0408340855860842E-18</v>
      </c>
    </row>
    <row r="64" spans="1:56" ht="15.75" thickBot="1" x14ac:dyDescent="0.35">
      <c r="A64" s="112"/>
      <c r="B64" s="12" t="s">
        <v>92</v>
      </c>
      <c r="C64" s="12" t="s">
        <v>44</v>
      </c>
      <c r="D64" s="12" t="s">
        <v>39</v>
      </c>
      <c r="E64" s="53">
        <f t="shared" ref="E64:BD64" si="8">E29+E60+E63</f>
        <v>0</v>
      </c>
      <c r="F64" s="53">
        <f t="shared" si="8"/>
        <v>-9.840059404285699E-2</v>
      </c>
      <c r="G64" s="53">
        <f t="shared" si="8"/>
        <v>-1.3551844020339678E-2</v>
      </c>
      <c r="H64" s="53">
        <f t="shared" si="8"/>
        <v>-1.335685345889594E-2</v>
      </c>
      <c r="I64" s="53">
        <f t="shared" si="8"/>
        <v>-1.3161862897452203E-2</v>
      </c>
      <c r="J64" s="53">
        <f t="shared" si="8"/>
        <v>-1.2966872336008468E-2</v>
      </c>
      <c r="K64" s="53">
        <f t="shared" si="8"/>
        <v>-1.2771881774564731E-2</v>
      </c>
      <c r="L64" s="53">
        <f t="shared" si="8"/>
        <v>-1.2576891213120996E-2</v>
      </c>
      <c r="M64" s="53">
        <f t="shared" si="8"/>
        <v>-1.2381900651677259E-2</v>
      </c>
      <c r="N64" s="53">
        <f t="shared" si="8"/>
        <v>-1.2186910090233524E-2</v>
      </c>
      <c r="O64" s="53">
        <f t="shared" si="8"/>
        <v>-1.1991919528789786E-2</v>
      </c>
      <c r="P64" s="53">
        <f t="shared" si="8"/>
        <v>-1.179692896734605E-2</v>
      </c>
      <c r="Q64" s="53">
        <f t="shared" si="8"/>
        <v>-1.1601938405902313E-2</v>
      </c>
      <c r="R64" s="53">
        <f t="shared" si="8"/>
        <v>-1.1406947844458577E-2</v>
      </c>
      <c r="S64" s="53">
        <f t="shared" si="8"/>
        <v>-1.1211957283014839E-2</v>
      </c>
      <c r="T64" s="53">
        <f t="shared" si="8"/>
        <v>-1.1016966721571105E-2</v>
      </c>
      <c r="U64" s="53">
        <f t="shared" si="8"/>
        <v>-1.0821976160127367E-2</v>
      </c>
      <c r="V64" s="53">
        <f t="shared" si="8"/>
        <v>-1.0626985598683632E-2</v>
      </c>
      <c r="W64" s="53">
        <f t="shared" si="8"/>
        <v>-1.0431995037239895E-2</v>
      </c>
      <c r="X64" s="53">
        <f t="shared" si="8"/>
        <v>-1.0237004475796159E-2</v>
      </c>
      <c r="Y64" s="53">
        <f t="shared" si="8"/>
        <v>-1.0042013914352423E-2</v>
      </c>
      <c r="Z64" s="53">
        <f t="shared" si="8"/>
        <v>-9.8470233529086848E-3</v>
      </c>
      <c r="AA64" s="53">
        <f t="shared" si="8"/>
        <v>-9.6520327914649505E-3</v>
      </c>
      <c r="AB64" s="53">
        <f t="shared" si="8"/>
        <v>-9.4570422300212127E-3</v>
      </c>
      <c r="AC64" s="53">
        <f t="shared" si="8"/>
        <v>-9.2620516685774767E-3</v>
      </c>
      <c r="AD64" s="53">
        <f t="shared" si="8"/>
        <v>-9.0670611071337406E-3</v>
      </c>
      <c r="AE64" s="53">
        <f t="shared" si="8"/>
        <v>-8.8720705456900029E-3</v>
      </c>
      <c r="AF64" s="53">
        <f t="shared" si="8"/>
        <v>-8.6770799842462668E-3</v>
      </c>
      <c r="AG64" s="53">
        <f t="shared" si="8"/>
        <v>-8.4820894228025308E-3</v>
      </c>
      <c r="AH64" s="53">
        <f t="shared" si="8"/>
        <v>-8.2870988613587947E-3</v>
      </c>
      <c r="AI64" s="53">
        <f t="shared" si="8"/>
        <v>-8.0921082999150587E-3</v>
      </c>
      <c r="AJ64" s="53">
        <f t="shared" si="8"/>
        <v>-7.8971177384713209E-3</v>
      </c>
      <c r="AK64" s="53">
        <f t="shared" si="8"/>
        <v>-7.7021271770275849E-3</v>
      </c>
      <c r="AL64" s="53">
        <f t="shared" si="8"/>
        <v>-7.5071366155838488E-3</v>
      </c>
      <c r="AM64" s="53">
        <f t="shared" si="8"/>
        <v>-7.3121460541401128E-3</v>
      </c>
      <c r="AN64" s="53">
        <f t="shared" si="8"/>
        <v>-7.1171554926963768E-3</v>
      </c>
      <c r="AO64" s="53">
        <f t="shared" si="8"/>
        <v>-6.9221649312526399E-3</v>
      </c>
      <c r="AP64" s="53">
        <f t="shared" si="8"/>
        <v>-6.7271743698089029E-3</v>
      </c>
      <c r="AQ64" s="53">
        <f t="shared" si="8"/>
        <v>-6.5321838083651669E-3</v>
      </c>
      <c r="AR64" s="53">
        <f t="shared" si="8"/>
        <v>-6.3371932469214309E-3</v>
      </c>
      <c r="AS64" s="53">
        <f t="shared" si="8"/>
        <v>-6.142202685477694E-3</v>
      </c>
      <c r="AT64" s="53">
        <f t="shared" si="8"/>
        <v>-5.9472121240339579E-3</v>
      </c>
      <c r="AU64" s="53">
        <f t="shared" si="8"/>
        <v>-5.752221562590221E-3</v>
      </c>
      <c r="AV64" s="53">
        <f t="shared" si="8"/>
        <v>-5.557231001146485E-3</v>
      </c>
      <c r="AW64" s="53">
        <f t="shared" si="8"/>
        <v>-5.3622404397027489E-3</v>
      </c>
      <c r="AX64" s="53">
        <f t="shared" si="8"/>
        <v>-5.167249878259012E-3</v>
      </c>
      <c r="AY64" s="53">
        <f t="shared" si="8"/>
        <v>-4.972259316815276E-3</v>
      </c>
      <c r="AZ64" s="53">
        <f t="shared" si="8"/>
        <v>1.0408340855860842E-18</v>
      </c>
      <c r="BA64" s="53">
        <f t="shared" si="8"/>
        <v>1.0408340855860842E-18</v>
      </c>
      <c r="BB64" s="53">
        <f t="shared" si="8"/>
        <v>1.0408340855860842E-18</v>
      </c>
      <c r="BC64" s="53">
        <f t="shared" si="8"/>
        <v>1.0408340855860842E-18</v>
      </c>
      <c r="BD64" s="53">
        <f t="shared" si="8"/>
        <v>1.0408340855860842E-18</v>
      </c>
    </row>
    <row r="65" spans="1:56" ht="12.75" customHeight="1" x14ac:dyDescent="0.3">
      <c r="A65" s="194" t="s">
        <v>227</v>
      </c>
      <c r="B65" s="9" t="s">
        <v>35</v>
      </c>
      <c r="D65" s="4" t="s">
        <v>39</v>
      </c>
      <c r="E65" s="35">
        <f>'Fixed data'!$G$6*E86/1000000</f>
        <v>0</v>
      </c>
      <c r="F65" s="35">
        <f>'Fixed data'!$G$6*F86/1000000</f>
        <v>8.0078574564590287E-3</v>
      </c>
      <c r="G65" s="35">
        <f>'Fixed data'!$G$6*G86/1000000</f>
        <v>8.0078574564590287E-3</v>
      </c>
      <c r="H65" s="35">
        <f>'Fixed data'!$G$6*H86/1000000</f>
        <v>8.0078574564590287E-3</v>
      </c>
      <c r="I65" s="35">
        <f>'Fixed data'!$G$6*I86/1000000</f>
        <v>8.0078574564590287E-3</v>
      </c>
      <c r="J65" s="35">
        <f>'Fixed data'!$G$6*J86/1000000</f>
        <v>8.0078574564590287E-3</v>
      </c>
      <c r="K65" s="35">
        <f>'Fixed data'!$G$6*K86/1000000</f>
        <v>8.0078574564590287E-3</v>
      </c>
      <c r="L65" s="35">
        <f>'Fixed data'!$G$6*L86/1000000</f>
        <v>8.0078574564590287E-3</v>
      </c>
      <c r="M65" s="35">
        <f>'Fixed data'!$G$6*M86/1000000</f>
        <v>8.0078574564590287E-3</v>
      </c>
      <c r="N65" s="35">
        <f>'Fixed data'!$G$6*N86/1000000</f>
        <v>8.0078574564590287E-3</v>
      </c>
      <c r="O65" s="35">
        <f>'Fixed data'!$G$6*O86/1000000</f>
        <v>8.0078574564590287E-3</v>
      </c>
      <c r="P65" s="35">
        <f>'Fixed data'!$G$6*P86/1000000</f>
        <v>8.0078574564590287E-3</v>
      </c>
      <c r="Q65" s="35">
        <f>'Fixed data'!$G$6*Q86/1000000</f>
        <v>8.0078574564590287E-3</v>
      </c>
      <c r="R65" s="35">
        <f>'Fixed data'!$G$6*R86/1000000</f>
        <v>8.0078574564590287E-3</v>
      </c>
      <c r="S65" s="35">
        <f>'Fixed data'!$G$6*S86/1000000</f>
        <v>8.0078574564590287E-3</v>
      </c>
      <c r="T65" s="35">
        <f>'Fixed data'!$G$6*T86/1000000</f>
        <v>8.0078574564590287E-3</v>
      </c>
      <c r="U65" s="35">
        <f>'Fixed data'!$G$6*U86/1000000</f>
        <v>8.0078574564590287E-3</v>
      </c>
      <c r="V65" s="35">
        <f>'Fixed data'!$G$6*V86/1000000</f>
        <v>8.0078574564590287E-3</v>
      </c>
      <c r="W65" s="35">
        <f>'Fixed data'!$G$6*W86/1000000</f>
        <v>8.0078574564590287E-3</v>
      </c>
      <c r="X65" s="35">
        <f>'Fixed data'!$G$6*X86/1000000</f>
        <v>8.0078574564590287E-3</v>
      </c>
      <c r="Y65" s="35">
        <f>'Fixed data'!$G$6*Y86/1000000</f>
        <v>8.0078574564590287E-3</v>
      </c>
      <c r="Z65" s="35">
        <f>'Fixed data'!$G$6*Z86/1000000</f>
        <v>8.0078574564590287E-3</v>
      </c>
      <c r="AA65" s="35">
        <f>'Fixed data'!$G$6*AA86/1000000</f>
        <v>8.0078574564590287E-3</v>
      </c>
      <c r="AB65" s="35">
        <f>'Fixed data'!$G$6*AB86/1000000</f>
        <v>8.0078574564590287E-3</v>
      </c>
      <c r="AC65" s="35">
        <f>'Fixed data'!$G$6*AC86/1000000</f>
        <v>8.0078574564590287E-3</v>
      </c>
      <c r="AD65" s="35">
        <f>'Fixed data'!$G$6*AD86/1000000</f>
        <v>8.0078574564590287E-3</v>
      </c>
      <c r="AE65" s="35">
        <f>'Fixed data'!$G$6*AE86/1000000</f>
        <v>8.0078574564590287E-3</v>
      </c>
      <c r="AF65" s="35">
        <f>'Fixed data'!$G$6*AF86/1000000</f>
        <v>8.0078574564590287E-3</v>
      </c>
      <c r="AG65" s="35">
        <f>'Fixed data'!$G$6*AG86/1000000</f>
        <v>8.0078574564590287E-3</v>
      </c>
      <c r="AH65" s="35">
        <f>'Fixed data'!$G$6*AH86/1000000</f>
        <v>8.0078574564590287E-3</v>
      </c>
      <c r="AI65" s="35">
        <f>'Fixed data'!$G$6*AI86/1000000</f>
        <v>8.0078574564590287E-3</v>
      </c>
      <c r="AJ65" s="35">
        <f>'Fixed data'!$G$6*AJ86/1000000</f>
        <v>8.0078574564590287E-3</v>
      </c>
      <c r="AK65" s="35">
        <f>'Fixed data'!$G$6*AK86/1000000</f>
        <v>8.0078574564590287E-3</v>
      </c>
      <c r="AL65" s="35">
        <f>'Fixed data'!$G$6*AL86/1000000</f>
        <v>8.0078574564590287E-3</v>
      </c>
      <c r="AM65" s="35">
        <f>'Fixed data'!$G$6*AM86/1000000</f>
        <v>8.0078574564590287E-3</v>
      </c>
      <c r="AN65" s="35">
        <f>'Fixed data'!$G$6*AN86/1000000</f>
        <v>8.0078574564590287E-3</v>
      </c>
      <c r="AO65" s="35">
        <f>'Fixed data'!$G$6*AO86/1000000</f>
        <v>8.0078574564590287E-3</v>
      </c>
      <c r="AP65" s="35">
        <f>'Fixed data'!$G$6*AP86/1000000</f>
        <v>8.0078574564590287E-3</v>
      </c>
      <c r="AQ65" s="35">
        <f>'Fixed data'!$G$6*AQ86/1000000</f>
        <v>8.0078574564590287E-3</v>
      </c>
      <c r="AR65" s="35">
        <f>'Fixed data'!$G$6*AR86/1000000</f>
        <v>8.0078574564590287E-3</v>
      </c>
      <c r="AS65" s="35">
        <f>'Fixed data'!$G$6*AS86/1000000</f>
        <v>8.0078574564590287E-3</v>
      </c>
      <c r="AT65" s="35">
        <f>'Fixed data'!$G$6*AT86/1000000</f>
        <v>8.0078574564590287E-3</v>
      </c>
      <c r="AU65" s="35">
        <f>'Fixed data'!$G$6*AU86/1000000</f>
        <v>8.0078574564590287E-3</v>
      </c>
      <c r="AV65" s="35">
        <f>'Fixed data'!$G$6*AV86/1000000</f>
        <v>8.0078574564590287E-3</v>
      </c>
      <c r="AW65" s="35">
        <f>'Fixed data'!$G$6*AW86/1000000</f>
        <v>8.0078574564590287E-3</v>
      </c>
      <c r="AX65" s="35">
        <f>'Fixed data'!$G$6*AX86/1000000</f>
        <v>8.0078574564590287E-3</v>
      </c>
      <c r="AY65" s="35">
        <f>'Fixed data'!$G$6*AY86/1000000</f>
        <v>8.0078574564590287E-3</v>
      </c>
      <c r="AZ65" s="35">
        <f>'Fixed data'!$G$6*AZ86/1000000</f>
        <v>8.0078574564590287E-3</v>
      </c>
      <c r="BA65" s="35">
        <f>'Fixed data'!$G$6*BA86/1000000</f>
        <v>8.0078574564590287E-3</v>
      </c>
      <c r="BB65" s="35">
        <f>'Fixed data'!$G$6*BB86/1000000</f>
        <v>8.0078574564590287E-3</v>
      </c>
      <c r="BC65" s="35">
        <f>'Fixed data'!$G$6*BC86/1000000</f>
        <v>8.0078574564590287E-3</v>
      </c>
      <c r="BD65" s="35">
        <f>'Fixed data'!$G$6*BD86/1000000</f>
        <v>8.0078574564590287E-3</v>
      </c>
    </row>
    <row r="66" spans="1:56" ht="15" customHeight="1" x14ac:dyDescent="0.3">
      <c r="A66" s="195"/>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5"/>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5"/>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5"/>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5"/>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5"/>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5"/>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5"/>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5"/>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5"/>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6"/>
      <c r="B76" s="13" t="s">
        <v>98</v>
      </c>
      <c r="C76" s="13"/>
      <c r="D76" s="13" t="s">
        <v>39</v>
      </c>
      <c r="E76" s="53">
        <f>SUM(E65:E75)</f>
        <v>0</v>
      </c>
      <c r="F76" s="53">
        <f t="shared" ref="F76:BD76" si="9">SUM(F65:F75)</f>
        <v>8.0078574564590287E-3</v>
      </c>
      <c r="G76" s="53">
        <f t="shared" si="9"/>
        <v>8.0078574564590287E-3</v>
      </c>
      <c r="H76" s="53">
        <f t="shared" si="9"/>
        <v>8.0078574564590287E-3</v>
      </c>
      <c r="I76" s="53">
        <f t="shared" si="9"/>
        <v>8.0078574564590287E-3</v>
      </c>
      <c r="J76" s="53">
        <f t="shared" si="9"/>
        <v>8.0078574564590287E-3</v>
      </c>
      <c r="K76" s="53">
        <f t="shared" si="9"/>
        <v>8.0078574564590287E-3</v>
      </c>
      <c r="L76" s="53">
        <f t="shared" si="9"/>
        <v>8.0078574564590287E-3</v>
      </c>
      <c r="M76" s="53">
        <f t="shared" si="9"/>
        <v>8.0078574564590287E-3</v>
      </c>
      <c r="N76" s="53">
        <f t="shared" si="9"/>
        <v>8.0078574564590287E-3</v>
      </c>
      <c r="O76" s="53">
        <f t="shared" si="9"/>
        <v>8.0078574564590287E-3</v>
      </c>
      <c r="P76" s="53">
        <f t="shared" si="9"/>
        <v>8.0078574564590287E-3</v>
      </c>
      <c r="Q76" s="53">
        <f t="shared" si="9"/>
        <v>8.0078574564590287E-3</v>
      </c>
      <c r="R76" s="53">
        <f t="shared" si="9"/>
        <v>8.0078574564590287E-3</v>
      </c>
      <c r="S76" s="53">
        <f t="shared" si="9"/>
        <v>8.0078574564590287E-3</v>
      </c>
      <c r="T76" s="53">
        <f t="shared" si="9"/>
        <v>8.0078574564590287E-3</v>
      </c>
      <c r="U76" s="53">
        <f t="shared" si="9"/>
        <v>8.0078574564590287E-3</v>
      </c>
      <c r="V76" s="53">
        <f t="shared" si="9"/>
        <v>8.0078574564590287E-3</v>
      </c>
      <c r="W76" s="53">
        <f t="shared" si="9"/>
        <v>8.0078574564590287E-3</v>
      </c>
      <c r="X76" s="53">
        <f t="shared" si="9"/>
        <v>8.0078574564590287E-3</v>
      </c>
      <c r="Y76" s="53">
        <f t="shared" si="9"/>
        <v>8.0078574564590287E-3</v>
      </c>
      <c r="Z76" s="53">
        <f t="shared" si="9"/>
        <v>8.0078574564590287E-3</v>
      </c>
      <c r="AA76" s="53">
        <f t="shared" si="9"/>
        <v>8.0078574564590287E-3</v>
      </c>
      <c r="AB76" s="53">
        <f t="shared" si="9"/>
        <v>8.0078574564590287E-3</v>
      </c>
      <c r="AC76" s="53">
        <f t="shared" si="9"/>
        <v>8.0078574564590287E-3</v>
      </c>
      <c r="AD76" s="53">
        <f t="shared" si="9"/>
        <v>8.0078574564590287E-3</v>
      </c>
      <c r="AE76" s="53">
        <f t="shared" si="9"/>
        <v>8.0078574564590287E-3</v>
      </c>
      <c r="AF76" s="53">
        <f t="shared" si="9"/>
        <v>8.0078574564590287E-3</v>
      </c>
      <c r="AG76" s="53">
        <f t="shared" si="9"/>
        <v>8.0078574564590287E-3</v>
      </c>
      <c r="AH76" s="53">
        <f t="shared" si="9"/>
        <v>8.0078574564590287E-3</v>
      </c>
      <c r="AI76" s="53">
        <f t="shared" si="9"/>
        <v>8.0078574564590287E-3</v>
      </c>
      <c r="AJ76" s="53">
        <f t="shared" si="9"/>
        <v>8.0078574564590287E-3</v>
      </c>
      <c r="AK76" s="53">
        <f t="shared" si="9"/>
        <v>8.0078574564590287E-3</v>
      </c>
      <c r="AL76" s="53">
        <f t="shared" si="9"/>
        <v>8.0078574564590287E-3</v>
      </c>
      <c r="AM76" s="53">
        <f t="shared" si="9"/>
        <v>8.0078574564590287E-3</v>
      </c>
      <c r="AN76" s="53">
        <f t="shared" si="9"/>
        <v>8.0078574564590287E-3</v>
      </c>
      <c r="AO76" s="53">
        <f t="shared" si="9"/>
        <v>8.0078574564590287E-3</v>
      </c>
      <c r="AP76" s="53">
        <f t="shared" si="9"/>
        <v>8.0078574564590287E-3</v>
      </c>
      <c r="AQ76" s="53">
        <f t="shared" si="9"/>
        <v>8.0078574564590287E-3</v>
      </c>
      <c r="AR76" s="53">
        <f t="shared" si="9"/>
        <v>8.0078574564590287E-3</v>
      </c>
      <c r="AS76" s="53">
        <f t="shared" si="9"/>
        <v>8.0078574564590287E-3</v>
      </c>
      <c r="AT76" s="53">
        <f t="shared" si="9"/>
        <v>8.0078574564590287E-3</v>
      </c>
      <c r="AU76" s="53">
        <f t="shared" si="9"/>
        <v>8.0078574564590287E-3</v>
      </c>
      <c r="AV76" s="53">
        <f t="shared" si="9"/>
        <v>8.0078574564590287E-3</v>
      </c>
      <c r="AW76" s="53">
        <f t="shared" si="9"/>
        <v>8.0078574564590287E-3</v>
      </c>
      <c r="AX76" s="53">
        <f t="shared" si="9"/>
        <v>8.0078574564590287E-3</v>
      </c>
      <c r="AY76" s="53">
        <f t="shared" si="9"/>
        <v>8.0078574564590287E-3</v>
      </c>
      <c r="AZ76" s="53">
        <f t="shared" si="9"/>
        <v>8.0078574564590287E-3</v>
      </c>
      <c r="BA76" s="53">
        <f t="shared" si="9"/>
        <v>8.0078574564590287E-3</v>
      </c>
      <c r="BB76" s="53">
        <f t="shared" si="9"/>
        <v>8.0078574564590287E-3</v>
      </c>
      <c r="BC76" s="53">
        <f t="shared" si="9"/>
        <v>8.0078574564590287E-3</v>
      </c>
      <c r="BD76" s="53">
        <f t="shared" si="9"/>
        <v>8.0078574564590287E-3</v>
      </c>
    </row>
    <row r="77" spans="1:56" x14ac:dyDescent="0.3">
      <c r="A77" s="74"/>
      <c r="B77" s="14" t="s">
        <v>16</v>
      </c>
      <c r="C77" s="14"/>
      <c r="D77" s="14" t="s">
        <v>39</v>
      </c>
      <c r="E77" s="54">
        <f>IF('Fixed data'!$G$19=FALSE,E64+E76,E64)</f>
        <v>0</v>
      </c>
      <c r="F77" s="54">
        <f>IF('Fixed data'!$G$19=FALSE,F64+F76,F64)</f>
        <v>-9.0392736586397959E-2</v>
      </c>
      <c r="G77" s="54">
        <f>IF('Fixed data'!$G$19=FALSE,G64+G76,G64)</f>
        <v>-5.5439865638806495E-3</v>
      </c>
      <c r="H77" s="54">
        <f>IF('Fixed data'!$G$19=FALSE,H64+H76,H64)</f>
        <v>-5.3489960024369117E-3</v>
      </c>
      <c r="I77" s="54">
        <f>IF('Fixed data'!$G$19=FALSE,I64+I76,I64)</f>
        <v>-5.154005440993174E-3</v>
      </c>
      <c r="J77" s="54">
        <f>IF('Fixed data'!$G$19=FALSE,J64+J76,J64)</f>
        <v>-4.9590148795494397E-3</v>
      </c>
      <c r="K77" s="54">
        <f>IF('Fixed data'!$G$19=FALSE,K64+K76,K64)</f>
        <v>-4.7640243181057019E-3</v>
      </c>
      <c r="L77" s="54">
        <f>IF('Fixed data'!$G$19=FALSE,L64+L76,L64)</f>
        <v>-4.5690337566619676E-3</v>
      </c>
      <c r="M77" s="54">
        <f>IF('Fixed data'!$G$19=FALSE,M64+M76,M64)</f>
        <v>-4.3740431952182298E-3</v>
      </c>
      <c r="N77" s="54">
        <f>IF('Fixed data'!$G$19=FALSE,N64+N76,N64)</f>
        <v>-4.1790526337744955E-3</v>
      </c>
      <c r="O77" s="54">
        <f>IF('Fixed data'!$G$19=FALSE,O64+O76,O64)</f>
        <v>-3.9840620723307577E-3</v>
      </c>
      <c r="P77" s="54">
        <f>IF('Fixed data'!$G$19=FALSE,P64+P76,P64)</f>
        <v>-3.7890715108870217E-3</v>
      </c>
      <c r="Q77" s="54">
        <f>IF('Fixed data'!$G$19=FALSE,Q64+Q76,Q64)</f>
        <v>-3.5940809494432839E-3</v>
      </c>
      <c r="R77" s="54">
        <f>IF('Fixed data'!$G$19=FALSE,R64+R76,R64)</f>
        <v>-3.3990903879995479E-3</v>
      </c>
      <c r="S77" s="54">
        <f>IF('Fixed data'!$G$19=FALSE,S64+S76,S64)</f>
        <v>-3.2040998265558101E-3</v>
      </c>
      <c r="T77" s="54">
        <f>IF('Fixed data'!$G$19=FALSE,T64+T76,T64)</f>
        <v>-3.0091092651120758E-3</v>
      </c>
      <c r="U77" s="54">
        <f>IF('Fixed data'!$G$19=FALSE,U64+U76,U64)</f>
        <v>-2.814118703668338E-3</v>
      </c>
      <c r="V77" s="54">
        <f>IF('Fixed data'!$G$19=FALSE,V64+V76,V64)</f>
        <v>-2.6191281422246037E-3</v>
      </c>
      <c r="W77" s="54">
        <f>IF('Fixed data'!$G$19=FALSE,W64+W76,W64)</f>
        <v>-2.4241375807808659E-3</v>
      </c>
      <c r="X77" s="54">
        <f>IF('Fixed data'!$G$19=FALSE,X64+X76,X64)</f>
        <v>-2.2291470193371299E-3</v>
      </c>
      <c r="Y77" s="54">
        <f>IF('Fixed data'!$G$19=FALSE,Y64+Y76,Y64)</f>
        <v>-2.0341564578933938E-3</v>
      </c>
      <c r="Z77" s="54">
        <f>IF('Fixed data'!$G$19=FALSE,Z64+Z76,Z64)</f>
        <v>-1.8391658964496561E-3</v>
      </c>
      <c r="AA77" s="54">
        <f>IF('Fixed data'!$G$19=FALSE,AA64+AA76,AA64)</f>
        <v>-1.6441753350059218E-3</v>
      </c>
      <c r="AB77" s="54">
        <f>IF('Fixed data'!$G$19=FALSE,AB64+AB76,AB64)</f>
        <v>-1.449184773562184E-3</v>
      </c>
      <c r="AC77" s="54">
        <f>IF('Fixed data'!$G$19=FALSE,AC64+AC76,AC64)</f>
        <v>-1.2541942121184479E-3</v>
      </c>
      <c r="AD77" s="54">
        <f>IF('Fixed data'!$G$19=FALSE,AD64+AD76,AD64)</f>
        <v>-1.0592036506747119E-3</v>
      </c>
      <c r="AE77" s="54">
        <f>IF('Fixed data'!$G$19=FALSE,AE64+AE76,AE64)</f>
        <v>-8.6421308923097413E-4</v>
      </c>
      <c r="AF77" s="54">
        <f>IF('Fixed data'!$G$19=FALSE,AF64+AF76,AF64)</f>
        <v>-6.6922252778723809E-4</v>
      </c>
      <c r="AG77" s="54">
        <f>IF('Fixed data'!$G$19=FALSE,AG64+AG76,AG64)</f>
        <v>-4.7423196634350205E-4</v>
      </c>
      <c r="AH77" s="54">
        <f>IF('Fixed data'!$G$19=FALSE,AH64+AH76,AH64)</f>
        <v>-2.7924140489976601E-4</v>
      </c>
      <c r="AI77" s="54">
        <f>IF('Fixed data'!$G$19=FALSE,AI64+AI76,AI64)</f>
        <v>-8.425084345602997E-5</v>
      </c>
      <c r="AJ77" s="54">
        <f>IF('Fixed data'!$G$19=FALSE,AJ64+AJ76,AJ64)</f>
        <v>1.1073971798770781E-4</v>
      </c>
      <c r="AK77" s="54">
        <f>IF('Fixed data'!$G$19=FALSE,AK64+AK76,AK64)</f>
        <v>3.0573027943144385E-4</v>
      </c>
      <c r="AL77" s="54">
        <f>IF('Fixed data'!$G$19=FALSE,AL64+AL76,AL64)</f>
        <v>5.0072084087517989E-4</v>
      </c>
      <c r="AM77" s="54">
        <f>IF('Fixed data'!$G$19=FALSE,AM64+AM76,AM64)</f>
        <v>6.9571140231891593E-4</v>
      </c>
      <c r="AN77" s="54">
        <f>IF('Fixed data'!$G$19=FALSE,AN64+AN76,AN64)</f>
        <v>8.9070196376265197E-4</v>
      </c>
      <c r="AO77" s="54">
        <f>IF('Fixed data'!$G$19=FALSE,AO64+AO76,AO64)</f>
        <v>1.0856925252063889E-3</v>
      </c>
      <c r="AP77" s="54">
        <f>IF('Fixed data'!$G$19=FALSE,AP64+AP76,AP64)</f>
        <v>1.2806830866501258E-3</v>
      </c>
      <c r="AQ77" s="54">
        <f>IF('Fixed data'!$G$19=FALSE,AQ64+AQ76,AQ64)</f>
        <v>1.4756736480938618E-3</v>
      </c>
      <c r="AR77" s="54">
        <f>IF('Fixed data'!$G$19=FALSE,AR64+AR76,AR64)</f>
        <v>1.6706642095375979E-3</v>
      </c>
      <c r="AS77" s="54">
        <f>IF('Fixed data'!$G$19=FALSE,AS64+AS76,AS64)</f>
        <v>1.8656547709813348E-3</v>
      </c>
      <c r="AT77" s="54">
        <f>IF('Fixed data'!$G$19=FALSE,AT64+AT76,AT64)</f>
        <v>2.0606453324250708E-3</v>
      </c>
      <c r="AU77" s="54">
        <f>IF('Fixed data'!$G$19=FALSE,AU64+AU76,AU64)</f>
        <v>2.2556358938688077E-3</v>
      </c>
      <c r="AV77" s="54">
        <f>IF('Fixed data'!$G$19=FALSE,AV64+AV76,AV64)</f>
        <v>2.4506264553125438E-3</v>
      </c>
      <c r="AW77" s="54">
        <f>IF('Fixed data'!$G$19=FALSE,AW64+AW76,AW64)</f>
        <v>2.6456170167562798E-3</v>
      </c>
      <c r="AX77" s="54">
        <f>IF('Fixed data'!$G$19=FALSE,AX64+AX76,AX64)</f>
        <v>2.8406075782000167E-3</v>
      </c>
      <c r="AY77" s="54">
        <f>IF('Fixed data'!$G$19=FALSE,AY64+AY76,AY64)</f>
        <v>3.0355981396437528E-3</v>
      </c>
      <c r="AZ77" s="54">
        <f>IF('Fixed data'!$G$19=FALSE,AZ64+AZ76,AZ64)</f>
        <v>8.0078574564590305E-3</v>
      </c>
      <c r="BA77" s="54">
        <f>IF('Fixed data'!$G$19=FALSE,BA64+BA76,BA64)</f>
        <v>8.0078574564590305E-3</v>
      </c>
      <c r="BB77" s="54">
        <f>IF('Fixed data'!$G$19=FALSE,BB64+BB76,BB64)</f>
        <v>8.0078574564590305E-3</v>
      </c>
      <c r="BC77" s="54">
        <f>IF('Fixed data'!$G$19=FALSE,BC64+BC76,BC64)</f>
        <v>8.0078574564590305E-3</v>
      </c>
      <c r="BD77" s="54">
        <f>IF('Fixed data'!$G$19=FALSE,BD64+BD76,BD64)</f>
        <v>8.0078574564590305E-3</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-8.4382586838804147E-2</v>
      </c>
      <c r="G80" s="55">
        <f t="shared" si="10"/>
        <v>-5.0003582416136751E-3</v>
      </c>
      <c r="H80" s="55">
        <f t="shared" si="10"/>
        <v>-4.6613409923143808E-3</v>
      </c>
      <c r="I80" s="55">
        <f t="shared" si="10"/>
        <v>-4.3395342831590872E-3</v>
      </c>
      <c r="J80" s="55">
        <f t="shared" si="10"/>
        <v>-4.0341617996452021E-3</v>
      </c>
      <c r="K80" s="55">
        <f t="shared" si="10"/>
        <v>-3.7444800505089769E-3</v>
      </c>
      <c r="L80" s="55">
        <f t="shared" si="10"/>
        <v>-3.4697770355512463E-3</v>
      </c>
      <c r="M80" s="55">
        <f t="shared" si="10"/>
        <v>-3.209370966026838E-3</v>
      </c>
      <c r="N80" s="55">
        <f t="shared" si="10"/>
        <v>-2.9626090355661145E-3</v>
      </c>
      <c r="O80" s="55">
        <f t="shared" si="10"/>
        <v>-2.7288662396742196E-3</v>
      </c>
      <c r="P80" s="55">
        <f t="shared" si="10"/>
        <v>-2.5075442419281863E-3</v>
      </c>
      <c r="Q80" s="55">
        <f t="shared" si="10"/>
        <v>-2.2980702850634795E-3</v>
      </c>
      <c r="R80" s="55">
        <f t="shared" si="10"/>
        <v>-2.0998961452105918E-3</v>
      </c>
      <c r="S80" s="55">
        <f t="shared" si="10"/>
        <v>-1.9124971276085279E-3</v>
      </c>
      <c r="T80" s="55">
        <f t="shared" si="10"/>
        <v>-1.7353711021858738E-3</v>
      </c>
      <c r="U80" s="55">
        <f t="shared" si="10"/>
        <v>-1.5680375774615313E-3</v>
      </c>
      <c r="V80" s="55">
        <f t="shared" si="10"/>
        <v>-1.4100368112763405E-3</v>
      </c>
      <c r="W80" s="55">
        <f t="shared" si="10"/>
        <v>-1.2609289569236078E-3</v>
      </c>
      <c r="X80" s="55">
        <f t="shared" si="10"/>
        <v>-1.1202932433013869E-3</v>
      </c>
      <c r="Y80" s="55">
        <f t="shared" si="10"/>
        <v>-9.877271877619209E-4</v>
      </c>
      <c r="Z80" s="55">
        <f t="shared" si="10"/>
        <v>-8.6284584038440843E-4</v>
      </c>
      <c r="AA80" s="55">
        <f t="shared" si="10"/>
        <v>-7.4528105844599065E-4</v>
      </c>
      <c r="AB80" s="55">
        <f t="shared" si="10"/>
        <v>-6.346808099127548E-4</v>
      </c>
      <c r="AC80" s="55">
        <f t="shared" si="10"/>
        <v>-5.3070850481776698E-4</v>
      </c>
      <c r="AD80" s="55">
        <f t="shared" si="10"/>
        <v>-4.3304235343650756E-4</v>
      </c>
      <c r="AE80" s="55">
        <f t="shared" si="10"/>
        <v>-3.4137475021195633E-4</v>
      </c>
      <c r="AF80" s="55">
        <f t="shared" si="10"/>
        <v>-2.5541168242175337E-4</v>
      </c>
      <c r="AG80" s="55">
        <f t="shared" si="10"/>
        <v>-1.7487216261856585E-4</v>
      </c>
      <c r="AH80" s="55">
        <f t="shared" si="10"/>
        <v>-9.9487683912042604E-5</v>
      </c>
      <c r="AI80" s="55">
        <f t="shared" si="10"/>
        <v>-3.3699254351390031E-5</v>
      </c>
      <c r="AJ80" s="55">
        <f t="shared" si="10"/>
        <v>4.300433364451044E-5</v>
      </c>
      <c r="AK80" s="55">
        <f t="shared" si="10"/>
        <v>1.1526833976725502E-4</v>
      </c>
      <c r="AL80" s="55">
        <f t="shared" si="10"/>
        <v>1.8328630999720513E-4</v>
      </c>
      <c r="AM80" s="55">
        <f t="shared" si="10"/>
        <v>2.4724428205013431E-4</v>
      </c>
      <c r="AN80" s="55">
        <f t="shared" si="10"/>
        <v>3.0732105855978093E-4</v>
      </c>
      <c r="AO80" s="55">
        <f t="shared" si="10"/>
        <v>3.636884707163868E-4</v>
      </c>
      <c r="AP80" s="55">
        <f t="shared" si="10"/>
        <v>4.1651163268543301E-4</v>
      </c>
      <c r="AQ80" s="55">
        <f t="shared" si="10"/>
        <v>4.6594918711999697E-4</v>
      </c>
      <c r="AR80" s="55">
        <f t="shared" si="10"/>
        <v>5.1215354206971529E-4</v>
      </c>
      <c r="AS80" s="55">
        <f t="shared" si="10"/>
        <v>5.5527109957924088E-4</v>
      </c>
      <c r="AT80" s="55">
        <f t="shared" si="10"/>
        <v>5.9544247625932761E-4</v>
      </c>
      <c r="AU80" s="55">
        <f t="shared" si="10"/>
        <v>6.3280271610422693E-4</v>
      </c>
      <c r="AV80" s="55">
        <f t="shared" si="10"/>
        <v>6.6748149581994493E-4</v>
      </c>
      <c r="AW80" s="55">
        <f t="shared" si="10"/>
        <v>6.9960332291908723E-4</v>
      </c>
      <c r="AX80" s="55">
        <f t="shared" si="10"/>
        <v>7.2928772682946078E-4</v>
      </c>
      <c r="AY80" s="55">
        <f t="shared" si="10"/>
        <v>7.566494432553508E-4</v>
      </c>
      <c r="AZ80" s="55">
        <f t="shared" si="10"/>
        <v>1.9378919026331936E-3</v>
      </c>
      <c r="BA80" s="55">
        <f t="shared" si="10"/>
        <v>1.8814484491584407E-3</v>
      </c>
      <c r="BB80" s="55">
        <f t="shared" si="10"/>
        <v>1.8266489797654764E-3</v>
      </c>
      <c r="BC80" s="55">
        <f t="shared" si="10"/>
        <v>1.7734456114227926E-3</v>
      </c>
      <c r="BD80" s="55">
        <f t="shared" si="10"/>
        <v>1.7217918557502841E-3</v>
      </c>
    </row>
    <row r="81" spans="1:56" x14ac:dyDescent="0.3">
      <c r="A81" s="74"/>
      <c r="B81" s="15" t="s">
        <v>18</v>
      </c>
      <c r="C81" s="15"/>
      <c r="D81" s="14" t="s">
        <v>39</v>
      </c>
      <c r="E81" s="56">
        <f>+E80</f>
        <v>0</v>
      </c>
      <c r="F81" s="56">
        <f t="shared" ref="F81:BD81" si="11">+E81+F80</f>
        <v>-8.4382586838804147E-2</v>
      </c>
      <c r="G81" s="56">
        <f t="shared" si="11"/>
        <v>-8.9382945080417817E-2</v>
      </c>
      <c r="H81" s="56">
        <f t="shared" si="11"/>
        <v>-9.40442860727322E-2</v>
      </c>
      <c r="I81" s="56">
        <f t="shared" si="11"/>
        <v>-9.8383820355891285E-2</v>
      </c>
      <c r="J81" s="56">
        <f t="shared" si="11"/>
        <v>-0.10241798215553649</v>
      </c>
      <c r="K81" s="56">
        <f t="shared" si="11"/>
        <v>-0.10616246220604547</v>
      </c>
      <c r="L81" s="56">
        <f t="shared" si="11"/>
        <v>-0.10963223924159672</v>
      </c>
      <c r="M81" s="56">
        <f t="shared" si="11"/>
        <v>-0.11284161020762357</v>
      </c>
      <c r="N81" s="56">
        <f t="shared" si="11"/>
        <v>-0.11580421924318968</v>
      </c>
      <c r="O81" s="56">
        <f t="shared" si="11"/>
        <v>-0.1185330854828639</v>
      </c>
      <c r="P81" s="56">
        <f t="shared" si="11"/>
        <v>-0.12104062972479208</v>
      </c>
      <c r="Q81" s="56">
        <f t="shared" si="11"/>
        <v>-0.12333870000985557</v>
      </c>
      <c r="R81" s="56">
        <f t="shared" si="11"/>
        <v>-0.12543859615506617</v>
      </c>
      <c r="S81" s="56">
        <f t="shared" si="11"/>
        <v>-0.12735109328267469</v>
      </c>
      <c r="T81" s="56">
        <f t="shared" si="11"/>
        <v>-0.12908646438486057</v>
      </c>
      <c r="U81" s="56">
        <f t="shared" si="11"/>
        <v>-0.13065450196232209</v>
      </c>
      <c r="V81" s="56">
        <f t="shared" si="11"/>
        <v>-0.13206453877359842</v>
      </c>
      <c r="W81" s="56">
        <f t="shared" si="11"/>
        <v>-0.13332546773052203</v>
      </c>
      <c r="X81" s="56">
        <f t="shared" si="11"/>
        <v>-0.13444576097382341</v>
      </c>
      <c r="Y81" s="56">
        <f t="shared" si="11"/>
        <v>-0.13543348816158532</v>
      </c>
      <c r="Z81" s="56">
        <f t="shared" si="11"/>
        <v>-0.13629633400196972</v>
      </c>
      <c r="AA81" s="56">
        <f t="shared" si="11"/>
        <v>-0.13704161506041571</v>
      </c>
      <c r="AB81" s="56">
        <f t="shared" si="11"/>
        <v>-0.13767629587032845</v>
      </c>
      <c r="AC81" s="56">
        <f t="shared" si="11"/>
        <v>-0.13820700437514621</v>
      </c>
      <c r="AD81" s="56">
        <f t="shared" si="11"/>
        <v>-0.13864004672858271</v>
      </c>
      <c r="AE81" s="56">
        <f t="shared" si="11"/>
        <v>-0.13898142147879466</v>
      </c>
      <c r="AF81" s="56">
        <f t="shared" si="11"/>
        <v>-0.13923683316121641</v>
      </c>
      <c r="AG81" s="56">
        <f t="shared" si="11"/>
        <v>-0.13941170532383498</v>
      </c>
      <c r="AH81" s="56">
        <f t="shared" si="11"/>
        <v>-0.13951119300774703</v>
      </c>
      <c r="AI81" s="56">
        <f t="shared" si="11"/>
        <v>-0.13954489226209843</v>
      </c>
      <c r="AJ81" s="56">
        <f t="shared" si="11"/>
        <v>-0.13950188792845392</v>
      </c>
      <c r="AK81" s="56">
        <f t="shared" si="11"/>
        <v>-0.13938661958868667</v>
      </c>
      <c r="AL81" s="56">
        <f t="shared" si="11"/>
        <v>-0.13920333327868947</v>
      </c>
      <c r="AM81" s="56">
        <f t="shared" si="11"/>
        <v>-0.13895608899663933</v>
      </c>
      <c r="AN81" s="56">
        <f t="shared" si="11"/>
        <v>-0.13864876793807956</v>
      </c>
      <c r="AO81" s="56">
        <f t="shared" si="11"/>
        <v>-0.13828507946736318</v>
      </c>
      <c r="AP81" s="56">
        <f t="shared" si="11"/>
        <v>-0.13786856783467774</v>
      </c>
      <c r="AQ81" s="56">
        <f t="shared" si="11"/>
        <v>-0.13740261864755773</v>
      </c>
      <c r="AR81" s="56">
        <f t="shared" si="11"/>
        <v>-0.13689046510548802</v>
      </c>
      <c r="AS81" s="56">
        <f t="shared" si="11"/>
        <v>-0.13633519400590879</v>
      </c>
      <c r="AT81" s="56">
        <f t="shared" si="11"/>
        <v>-0.13573975152964946</v>
      </c>
      <c r="AU81" s="56">
        <f t="shared" si="11"/>
        <v>-0.13510694881354524</v>
      </c>
      <c r="AV81" s="56">
        <f t="shared" si="11"/>
        <v>-0.1344394673177253</v>
      </c>
      <c r="AW81" s="56">
        <f t="shared" si="11"/>
        <v>-0.13373986399480622</v>
      </c>
      <c r="AX81" s="56">
        <f t="shared" si="11"/>
        <v>-0.13301057626797677</v>
      </c>
      <c r="AY81" s="56">
        <f t="shared" si="11"/>
        <v>-0.13225392682472142</v>
      </c>
      <c r="AZ81" s="56">
        <f t="shared" si="11"/>
        <v>-0.13031603492208824</v>
      </c>
      <c r="BA81" s="56">
        <f t="shared" si="11"/>
        <v>-0.1284345864729298</v>
      </c>
      <c r="BB81" s="56">
        <f t="shared" si="11"/>
        <v>-0.12660793749316432</v>
      </c>
      <c r="BC81" s="56">
        <f t="shared" si="11"/>
        <v>-0.12483449188174153</v>
      </c>
      <c r="BD81" s="56">
        <f t="shared" si="11"/>
        <v>-0.12311270002599124</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7" t="s">
        <v>297</v>
      </c>
      <c r="B86" s="4" t="s">
        <v>209</v>
      </c>
      <c r="D86" s="4" t="s">
        <v>85</v>
      </c>
      <c r="E86" s="44">
        <f>'Workings template'!B27+'Workings template'!B28+'Workings template'!B29</f>
        <v>0</v>
      </c>
      <c r="F86" s="44">
        <f>'Workings template'!$C$27+'Workings template'!$C$28+'Workings template'!$C$29</f>
        <v>165.37892495681371</v>
      </c>
      <c r="G86" s="44">
        <f>'Workings template'!$C$27+'Workings template'!$C$28+'Workings template'!$C$29</f>
        <v>165.37892495681371</v>
      </c>
      <c r="H86" s="44">
        <f>'Workings template'!$C$27+'Workings template'!$C$28+'Workings template'!$C$29</f>
        <v>165.37892495681371</v>
      </c>
      <c r="I86" s="44">
        <f>'Workings template'!$C$27+'Workings template'!$C$28+'Workings template'!$C$29</f>
        <v>165.37892495681371</v>
      </c>
      <c r="J86" s="44">
        <f>'Workings template'!$C$27+'Workings template'!$C$28+'Workings template'!$C$29</f>
        <v>165.37892495681371</v>
      </c>
      <c r="K86" s="44">
        <f>'Workings template'!$C$27+'Workings template'!$C$28+'Workings template'!$C$29</f>
        <v>165.37892495681371</v>
      </c>
      <c r="L86" s="44">
        <f>'Workings template'!$C$27+'Workings template'!$C$28+'Workings template'!$C$29</f>
        <v>165.37892495681371</v>
      </c>
      <c r="M86" s="44">
        <f>'Workings template'!$C$27+'Workings template'!$C$28+'Workings template'!$C$29</f>
        <v>165.37892495681371</v>
      </c>
      <c r="N86" s="44">
        <f>'Workings template'!$C$27+'Workings template'!$C$28+'Workings template'!$C$29</f>
        <v>165.37892495681371</v>
      </c>
      <c r="O86" s="44">
        <f>'Workings template'!$C$27+'Workings template'!$C$28+'Workings template'!$C$29</f>
        <v>165.37892495681371</v>
      </c>
      <c r="P86" s="44">
        <f>'Workings template'!$C$27+'Workings template'!$C$28+'Workings template'!$C$29</f>
        <v>165.37892495681371</v>
      </c>
      <c r="Q86" s="44">
        <f>'Workings template'!$C$27+'Workings template'!$C$28+'Workings template'!$C$29</f>
        <v>165.37892495681371</v>
      </c>
      <c r="R86" s="44">
        <f>'Workings template'!$C$27+'Workings template'!$C$28+'Workings template'!$C$29</f>
        <v>165.37892495681371</v>
      </c>
      <c r="S86" s="44">
        <f>'Workings template'!$C$27+'Workings template'!$C$28+'Workings template'!$C$29</f>
        <v>165.37892495681371</v>
      </c>
      <c r="T86" s="44">
        <f>'Workings template'!$C$27+'Workings template'!$C$28+'Workings template'!$C$29</f>
        <v>165.37892495681371</v>
      </c>
      <c r="U86" s="44">
        <f>'Workings template'!$C$27+'Workings template'!$C$28+'Workings template'!$C$29</f>
        <v>165.37892495681371</v>
      </c>
      <c r="V86" s="44">
        <f>'Workings template'!$C$27+'Workings template'!$C$28+'Workings template'!$C$29</f>
        <v>165.37892495681371</v>
      </c>
      <c r="W86" s="44">
        <f>'Workings template'!$C$27+'Workings template'!$C$28+'Workings template'!$C$29</f>
        <v>165.37892495681371</v>
      </c>
      <c r="X86" s="44">
        <f>'Workings template'!$C$27+'Workings template'!$C$28+'Workings template'!$C$29</f>
        <v>165.37892495681371</v>
      </c>
      <c r="Y86" s="44">
        <f>'Workings template'!$C$27+'Workings template'!$C$28+'Workings template'!$C$29</f>
        <v>165.37892495681371</v>
      </c>
      <c r="Z86" s="44">
        <f>'Workings template'!$C$27+'Workings template'!$C$28+'Workings template'!$C$29</f>
        <v>165.37892495681371</v>
      </c>
      <c r="AA86" s="44">
        <f>'Workings template'!$C$27+'Workings template'!$C$28+'Workings template'!$C$29</f>
        <v>165.37892495681371</v>
      </c>
      <c r="AB86" s="44">
        <f>'Workings template'!$C$27+'Workings template'!$C$28+'Workings template'!$C$29</f>
        <v>165.37892495681371</v>
      </c>
      <c r="AC86" s="44">
        <f>'Workings template'!$C$27+'Workings template'!$C$28+'Workings template'!$C$29</f>
        <v>165.37892495681371</v>
      </c>
      <c r="AD86" s="44">
        <f>'Workings template'!$C$27+'Workings template'!$C$28+'Workings template'!$C$29</f>
        <v>165.37892495681371</v>
      </c>
      <c r="AE86" s="44">
        <f>'Workings template'!$C$27+'Workings template'!$C$28+'Workings template'!$C$29</f>
        <v>165.37892495681371</v>
      </c>
      <c r="AF86" s="44">
        <f>'Workings template'!$C$27+'Workings template'!$C$28+'Workings template'!$C$29</f>
        <v>165.37892495681371</v>
      </c>
      <c r="AG86" s="44">
        <f>'Workings template'!$C$27+'Workings template'!$C$28+'Workings template'!$C$29</f>
        <v>165.37892495681371</v>
      </c>
      <c r="AH86" s="44">
        <f>'Workings template'!$C$27+'Workings template'!$C$28+'Workings template'!$C$29</f>
        <v>165.37892495681371</v>
      </c>
      <c r="AI86" s="44">
        <f>'Workings template'!$C$27+'Workings template'!$C$28+'Workings template'!$C$29</f>
        <v>165.37892495681371</v>
      </c>
      <c r="AJ86" s="44">
        <f>'Workings template'!$C$27+'Workings template'!$C$28+'Workings template'!$C$29</f>
        <v>165.37892495681371</v>
      </c>
      <c r="AK86" s="44">
        <f>'Workings template'!$C$27+'Workings template'!$C$28+'Workings template'!$C$29</f>
        <v>165.37892495681371</v>
      </c>
      <c r="AL86" s="44">
        <f>'Workings template'!$C$27+'Workings template'!$C$28+'Workings template'!$C$29</f>
        <v>165.37892495681371</v>
      </c>
      <c r="AM86" s="44">
        <f>'Workings template'!$C$27+'Workings template'!$C$28+'Workings template'!$C$29</f>
        <v>165.37892495681371</v>
      </c>
      <c r="AN86" s="44">
        <f>'Workings template'!$C$27+'Workings template'!$C$28+'Workings template'!$C$29</f>
        <v>165.37892495681371</v>
      </c>
      <c r="AO86" s="44">
        <f>'Workings template'!$C$27+'Workings template'!$C$28+'Workings template'!$C$29</f>
        <v>165.37892495681371</v>
      </c>
      <c r="AP86" s="44">
        <f>'Workings template'!$C$27+'Workings template'!$C$28+'Workings template'!$C$29</f>
        <v>165.37892495681371</v>
      </c>
      <c r="AQ86" s="44">
        <f>'Workings template'!$C$27+'Workings template'!$C$28+'Workings template'!$C$29</f>
        <v>165.37892495681371</v>
      </c>
      <c r="AR86" s="44">
        <f>'Workings template'!$C$27+'Workings template'!$C$28+'Workings template'!$C$29</f>
        <v>165.37892495681371</v>
      </c>
      <c r="AS86" s="44">
        <f>'Workings template'!$C$27+'Workings template'!$C$28+'Workings template'!$C$29</f>
        <v>165.37892495681371</v>
      </c>
      <c r="AT86" s="44">
        <f>'Workings template'!$C$27+'Workings template'!$C$28+'Workings template'!$C$29</f>
        <v>165.37892495681371</v>
      </c>
      <c r="AU86" s="44">
        <f>'Workings template'!$C$27+'Workings template'!$C$28+'Workings template'!$C$29</f>
        <v>165.37892495681371</v>
      </c>
      <c r="AV86" s="44">
        <f>'Workings template'!$C$27+'Workings template'!$C$28+'Workings template'!$C$29</f>
        <v>165.37892495681371</v>
      </c>
      <c r="AW86" s="44">
        <f>'Workings template'!$C$27+'Workings template'!$C$28+'Workings template'!$C$29</f>
        <v>165.37892495681371</v>
      </c>
      <c r="AX86" s="44">
        <f>'Workings template'!$C$27+'Workings template'!$C$28+'Workings template'!$C$29</f>
        <v>165.37892495681371</v>
      </c>
      <c r="AY86" s="44">
        <f>'Workings template'!$C$27+'Workings template'!$C$28+'Workings template'!$C$29</f>
        <v>165.37892495681371</v>
      </c>
      <c r="AZ86" s="44">
        <f>'Workings template'!$C$27+'Workings template'!$C$28+'Workings template'!$C$29</f>
        <v>165.37892495681371</v>
      </c>
      <c r="BA86" s="44">
        <f>'Workings template'!$C$27+'Workings template'!$C$28+'Workings template'!$C$29</f>
        <v>165.37892495681371</v>
      </c>
      <c r="BB86" s="44">
        <f>'Workings template'!$C$27+'Workings template'!$C$28+'Workings template'!$C$29</f>
        <v>165.37892495681371</v>
      </c>
      <c r="BC86" s="44">
        <f>'Workings template'!$C$27+'Workings template'!$C$28+'Workings template'!$C$29</f>
        <v>165.37892495681371</v>
      </c>
      <c r="BD86" s="44">
        <f>'Workings template'!$C$27+'Workings template'!$C$28+'Workings template'!$C$29</f>
        <v>165.37892495681371</v>
      </c>
    </row>
    <row r="87" spans="1:56" x14ac:dyDescent="0.3">
      <c r="A87" s="197"/>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7"/>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7"/>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7"/>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7"/>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7"/>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7"/>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G29"/>
  <sheetViews>
    <sheetView tabSelected="1" workbookViewId="0">
      <selection activeCell="E15" sqref="E15"/>
    </sheetView>
  </sheetViews>
  <sheetFormatPr defaultRowHeight="15" x14ac:dyDescent="0.25"/>
  <cols>
    <col min="1" max="1" width="121.7109375" customWidth="1"/>
    <col min="2" max="2" width="10.5703125" customWidth="1"/>
    <col min="3" max="3" width="15" customWidth="1"/>
    <col min="4" max="4" width="10.4257812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c r="E4" t="s">
        <v>257</v>
      </c>
    </row>
    <row r="6" spans="1:7" x14ac:dyDescent="0.25">
      <c r="A6" t="s">
        <v>362</v>
      </c>
      <c r="B6">
        <v>12.37</v>
      </c>
    </row>
    <row r="7" spans="1:7" x14ac:dyDescent="0.25">
      <c r="A7" t="s">
        <v>351</v>
      </c>
      <c r="B7" t="s">
        <v>352</v>
      </c>
    </row>
    <row r="9" spans="1:7" x14ac:dyDescent="0.25">
      <c r="A9" t="s">
        <v>348</v>
      </c>
      <c r="B9" s="151">
        <v>9209.1896620160114</v>
      </c>
      <c r="C9" s="151">
        <v>9226.5105538972457</v>
      </c>
      <c r="D9" s="151">
        <v>9252.561012476519</v>
      </c>
      <c r="E9" s="151">
        <v>9251.7707595728098</v>
      </c>
    </row>
    <row r="10" spans="1:7" x14ac:dyDescent="0.25">
      <c r="A10" t="s">
        <v>349</v>
      </c>
      <c r="B10" s="151">
        <v>11794.083333333347</v>
      </c>
      <c r="C10" s="151">
        <v>11719.999999999987</v>
      </c>
      <c r="D10" s="151">
        <v>11732.666666666648</v>
      </c>
      <c r="E10" s="151">
        <v>12523.852499999983</v>
      </c>
    </row>
    <row r="11" spans="1:7" x14ac:dyDescent="0.25">
      <c r="A11" t="s">
        <v>350</v>
      </c>
      <c r="B11" s="137">
        <f>SUM(B10-B9)</f>
        <v>2584.8936713173352</v>
      </c>
      <c r="C11" s="137">
        <f>SUM(C10-C9)</f>
        <v>2493.4894461027416</v>
      </c>
      <c r="D11" s="137">
        <f>D10-D9</f>
        <v>2480.1056541901289</v>
      </c>
      <c r="E11" s="137">
        <f>E10-E9</f>
        <v>3272.0817404271729</v>
      </c>
    </row>
    <row r="12" spans="1:7" x14ac:dyDescent="0.25">
      <c r="B12" s="137"/>
      <c r="C12" s="137"/>
      <c r="D12" s="136"/>
    </row>
    <row r="13" spans="1:7" x14ac:dyDescent="0.25">
      <c r="A13" t="s">
        <v>353</v>
      </c>
      <c r="B13" s="146">
        <v>0</v>
      </c>
      <c r="C13">
        <v>4</v>
      </c>
      <c r="D13" s="142"/>
    </row>
    <row r="14" spans="1:7" x14ac:dyDescent="0.25">
      <c r="A14" t="s">
        <v>354</v>
      </c>
      <c r="B14" s="146">
        <v>0</v>
      </c>
      <c r="C14" s="146">
        <v>14</v>
      </c>
      <c r="D14" s="146"/>
    </row>
    <row r="15" spans="1:7" x14ac:dyDescent="0.25">
      <c r="A15" t="s">
        <v>357</v>
      </c>
      <c r="B15" s="146">
        <v>0</v>
      </c>
      <c r="C15" s="146">
        <v>163</v>
      </c>
      <c r="D15" s="146"/>
    </row>
    <row r="16" spans="1:7" x14ac:dyDescent="0.25">
      <c r="B16" s="146"/>
      <c r="C16" s="146"/>
      <c r="D16" s="146"/>
    </row>
    <row r="17" spans="1:5" x14ac:dyDescent="0.25">
      <c r="A17" t="s">
        <v>372</v>
      </c>
      <c r="B17" s="198">
        <v>0</v>
      </c>
      <c r="C17" s="198">
        <v>0.14772768277986192</v>
      </c>
      <c r="D17" s="198">
        <v>0.17204955395179156</v>
      </c>
      <c r="E17" s="198">
        <v>0.16086365130510061</v>
      </c>
    </row>
    <row r="18" spans="1:5" x14ac:dyDescent="0.25">
      <c r="B18" s="146"/>
      <c r="C18" s="146"/>
      <c r="D18" s="146"/>
    </row>
    <row r="19" spans="1:5" x14ac:dyDescent="0.25">
      <c r="A19" t="s">
        <v>373</v>
      </c>
      <c r="B19">
        <v>0</v>
      </c>
      <c r="C19" s="144">
        <f>C13*$C$17</f>
        <v>0.5909107311194477</v>
      </c>
    </row>
    <row r="20" spans="1:5" x14ac:dyDescent="0.25">
      <c r="A20" t="s">
        <v>374</v>
      </c>
      <c r="B20">
        <v>0</v>
      </c>
      <c r="C20" s="144">
        <f>C14*$C$17</f>
        <v>2.0681875589180669</v>
      </c>
    </row>
    <row r="21" spans="1:5" x14ac:dyDescent="0.25">
      <c r="A21" t="s">
        <v>375</v>
      </c>
      <c r="B21">
        <v>0</v>
      </c>
      <c r="C21" s="144">
        <f>C15*$C$17</f>
        <v>24.079612293117492</v>
      </c>
    </row>
    <row r="23" spans="1:5" x14ac:dyDescent="0.25">
      <c r="A23" t="s">
        <v>355</v>
      </c>
      <c r="B23" s="137">
        <f>$B$11*B19</f>
        <v>0</v>
      </c>
      <c r="C23" s="137">
        <f>$C$11*C19</f>
        <v>1473.4296716351978</v>
      </c>
    </row>
    <row r="24" spans="1:5" x14ac:dyDescent="0.25">
      <c r="A24" t="s">
        <v>356</v>
      </c>
      <c r="B24" s="137">
        <f t="shared" ref="B24:B25" si="0">$B$11*B20</f>
        <v>0</v>
      </c>
      <c r="C24" s="137">
        <f t="shared" ref="C24" si="1">$C$11*C20</f>
        <v>5157.003850723192</v>
      </c>
    </row>
    <row r="25" spans="1:5" x14ac:dyDescent="0.25">
      <c r="A25" t="s">
        <v>358</v>
      </c>
      <c r="B25" s="137">
        <f t="shared" si="0"/>
        <v>0</v>
      </c>
      <c r="C25" s="137">
        <f>$C$11*C21</f>
        <v>60042.259119134302</v>
      </c>
    </row>
    <row r="27" spans="1:5" x14ac:dyDescent="0.25">
      <c r="A27" t="s">
        <v>359</v>
      </c>
      <c r="B27" s="143">
        <f>B19*$B$6</f>
        <v>0</v>
      </c>
      <c r="C27" s="143">
        <f>C19*$B$6/2</f>
        <v>3.6547828719737838</v>
      </c>
    </row>
    <row r="28" spans="1:5" x14ac:dyDescent="0.25">
      <c r="A28" t="s">
        <v>360</v>
      </c>
      <c r="B28" s="143">
        <f t="shared" ref="B28:B29" si="2">B20*$B$6</f>
        <v>0</v>
      </c>
      <c r="C28" s="143">
        <f>C20*$B$6/2</f>
        <v>12.791740051908244</v>
      </c>
    </row>
    <row r="29" spans="1:5" x14ac:dyDescent="0.25">
      <c r="A29" t="s">
        <v>361</v>
      </c>
      <c r="B29" s="143">
        <f t="shared" si="2"/>
        <v>0</v>
      </c>
      <c r="C29" s="143">
        <f>C21*$B$6/2</f>
        <v>148.93240203293169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workbookViewId="0">
      <selection activeCell="D16" sqref="D16"/>
    </sheetView>
  </sheetViews>
  <sheetFormatPr defaultRowHeight="15" x14ac:dyDescent="0.25"/>
  <cols>
    <col min="1" max="1" width="52.140625" customWidth="1"/>
    <col min="2" max="2" width="11.140625" bestFit="1" customWidth="1"/>
    <col min="4" max="4" width="89.85546875" customWidth="1"/>
    <col min="5" max="5" width="14.42578125" customWidth="1"/>
  </cols>
  <sheetData>
    <row r="1" spans="1:5" x14ac:dyDescent="0.25">
      <c r="A1" s="150" t="s">
        <v>363</v>
      </c>
    </row>
    <row r="2" spans="1:5" x14ac:dyDescent="0.25">
      <c r="A2" s="152" t="s">
        <v>364</v>
      </c>
      <c r="B2" s="152" t="s">
        <v>365</v>
      </c>
      <c r="C2" s="152" t="s">
        <v>367</v>
      </c>
      <c r="D2" s="152" t="s">
        <v>368</v>
      </c>
      <c r="E2" s="152" t="s">
        <v>366</v>
      </c>
    </row>
    <row r="3" spans="1:5" ht="30" x14ac:dyDescent="0.25">
      <c r="A3" s="153" t="s">
        <v>376</v>
      </c>
      <c r="B3" s="153" t="s">
        <v>369</v>
      </c>
      <c r="C3" s="154"/>
      <c r="D3" s="155" t="s">
        <v>377</v>
      </c>
      <c r="E3" s="153" t="s">
        <v>378</v>
      </c>
    </row>
    <row r="4" spans="1:5" x14ac:dyDescent="0.25">
      <c r="A4" s="153" t="s">
        <v>379</v>
      </c>
      <c r="B4" s="153" t="s">
        <v>369</v>
      </c>
      <c r="C4" s="154"/>
      <c r="D4" s="153" t="s">
        <v>380</v>
      </c>
      <c r="E4" s="153" t="s">
        <v>381</v>
      </c>
    </row>
    <row r="5" spans="1:5" x14ac:dyDescent="0.25">
      <c r="A5" s="153" t="s">
        <v>382</v>
      </c>
      <c r="B5" s="153" t="s">
        <v>369</v>
      </c>
      <c r="C5" s="154"/>
      <c r="D5" s="153" t="s">
        <v>383</v>
      </c>
      <c r="E5" s="153" t="s">
        <v>384</v>
      </c>
    </row>
    <row r="6" spans="1:5" x14ac:dyDescent="0.25">
      <c r="A6" s="153" t="s">
        <v>372</v>
      </c>
      <c r="B6" s="153" t="s">
        <v>369</v>
      </c>
      <c r="C6" s="154"/>
      <c r="D6" s="153" t="s">
        <v>385</v>
      </c>
      <c r="E6" s="153" t="s">
        <v>386</v>
      </c>
    </row>
    <row r="7" spans="1:5" x14ac:dyDescent="0.25">
      <c r="A7" s="153" t="s">
        <v>387</v>
      </c>
      <c r="B7" s="153" t="s">
        <v>369</v>
      </c>
      <c r="C7" s="154"/>
      <c r="D7" s="153" t="s">
        <v>388</v>
      </c>
      <c r="E7" s="153" t="s">
        <v>389</v>
      </c>
    </row>
    <row r="8" spans="1:5" ht="30" x14ac:dyDescent="0.25">
      <c r="A8" s="153" t="s">
        <v>390</v>
      </c>
      <c r="B8" s="153" t="s">
        <v>369</v>
      </c>
      <c r="C8" s="156"/>
      <c r="D8" s="155" t="s">
        <v>391</v>
      </c>
      <c r="E8" s="153" t="s">
        <v>392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efb98dbe-6680-48eb-ac67-85b3a61e7855"/>
    <ds:schemaRef ds:uri="http://schemas.microsoft.com/sharepoint/v3/fields"/>
    <ds:schemaRef ds:uri="eecedeb9-13b3-4e62-b003-046c92e1668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15976EE-BC0E-49E4-8A34-08E2478D0010}">
  <ds:schemaRefs>
    <ds:schemaRef ds:uri="office.server.policy"/>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2015-10-02T14:59:32Z</cp:lastPrinted>
  <dcterms:created xsi:type="dcterms:W3CDTF">2012-02-15T20:11:21Z</dcterms:created>
  <dcterms:modified xsi:type="dcterms:W3CDTF">2019-05-16T10:23:32Z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