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4\CBAs\"/>
    </mc:Choice>
  </mc:AlternateContent>
  <xr:revisionPtr revIDLastSave="0" documentId="13_ncr:1_{72B884AD-0D7B-450A-8FF8-DCA85D8E4787}" xr6:coauthVersionLast="41" xr6:coauthVersionMax="41" xr10:uidLastSave="{00000000-0000-0000-0000-000000000000}"/>
  <bookViews>
    <workbookView xWindow="-120" yWindow="-120" windowWidth="25440" windowHeight="15390" tabRatio="677" firstSheet="4" activeTab="8"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11kv 70sq (Do Nothing)" sheetId="36" r:id="rId6"/>
    <sheet name="Option 1 11kv 150sqmm" sheetId="34" r:id="rId7"/>
    <sheet name="Option 2 11kv 150sqmm EXCAVATIO" sheetId="38" r:id="rId8"/>
    <sheet name="Option 1 workings" sheetId="35" r:id="rId9"/>
    <sheet name="Assumptions" sheetId="37"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34" l="1"/>
  <c r="F86" i="34" l="1"/>
  <c r="G86" i="34"/>
  <c r="H86" i="34"/>
  <c r="I86" i="34"/>
  <c r="J86" i="34"/>
  <c r="K86" i="34"/>
  <c r="L86" i="34"/>
  <c r="M86" i="34"/>
  <c r="N86" i="34"/>
  <c r="O86" i="34"/>
  <c r="P86" i="34"/>
  <c r="Q86" i="34"/>
  <c r="R86" i="34"/>
  <c r="S86" i="34"/>
  <c r="T86" i="34"/>
  <c r="U86" i="34"/>
  <c r="V86" i="34"/>
  <c r="W86" i="34"/>
  <c r="X86" i="34"/>
  <c r="Y86" i="34"/>
  <c r="Z86" i="34"/>
  <c r="AA86" i="34"/>
  <c r="AB86" i="34"/>
  <c r="AC86" i="34"/>
  <c r="AD86" i="34"/>
  <c r="AE86" i="34"/>
  <c r="AF86" i="34"/>
  <c r="AG86" i="34"/>
  <c r="AH86" i="34"/>
  <c r="AI86" i="34"/>
  <c r="AJ86" i="34"/>
  <c r="AK86" i="34"/>
  <c r="AL86" i="34"/>
  <c r="AM86" i="34"/>
  <c r="AN86" i="34"/>
  <c r="AO86" i="34"/>
  <c r="AP86" i="34"/>
  <c r="AQ86" i="34"/>
  <c r="AR86" i="34"/>
  <c r="C16" i="35"/>
  <c r="C30" i="29" l="1"/>
  <c r="BD87" i="38"/>
  <c r="BC87" i="38"/>
  <c r="BB87" i="38"/>
  <c r="BA87" i="38"/>
  <c r="AZ87" i="38"/>
  <c r="AY87" i="38"/>
  <c r="AY66" i="38" s="1"/>
  <c r="AX87" i="38"/>
  <c r="AX66" i="38" s="1"/>
  <c r="AW87" i="38"/>
  <c r="AV87" i="38"/>
  <c r="AU87" i="38"/>
  <c r="AT87" i="38"/>
  <c r="AS87" i="38"/>
  <c r="BD79" i="38"/>
  <c r="BC79" i="38"/>
  <c r="BB79" i="38"/>
  <c r="BA79" i="38"/>
  <c r="AZ79" i="38"/>
  <c r="AY79" i="38"/>
  <c r="AX79" i="38"/>
  <c r="AW79" i="38"/>
  <c r="AV79" i="38"/>
  <c r="AU79" i="38"/>
  <c r="AT79" i="38"/>
  <c r="AS79" i="38"/>
  <c r="AR79" i="38"/>
  <c r="AQ79" i="38"/>
  <c r="AP79" i="38"/>
  <c r="AO79" i="38"/>
  <c r="AN79" i="38"/>
  <c r="AM79" i="38"/>
  <c r="AL79" i="38"/>
  <c r="AK79" i="38"/>
  <c r="AJ79" i="38"/>
  <c r="AI79" i="38"/>
  <c r="AH79" i="38"/>
  <c r="AG79" i="38"/>
  <c r="AF79" i="38"/>
  <c r="AE79" i="38"/>
  <c r="AD79" i="38"/>
  <c r="AC79" i="38"/>
  <c r="AB79" i="38"/>
  <c r="AA79" i="38"/>
  <c r="Z79" i="38"/>
  <c r="Y79" i="38"/>
  <c r="X79" i="38"/>
  <c r="W79" i="38"/>
  <c r="V79" i="38"/>
  <c r="U79" i="38"/>
  <c r="T79" i="38"/>
  <c r="S79" i="38"/>
  <c r="R79" i="38"/>
  <c r="Q79" i="38"/>
  <c r="P79" i="38"/>
  <c r="O79" i="38"/>
  <c r="N79" i="38"/>
  <c r="M79" i="38"/>
  <c r="L79" i="38"/>
  <c r="K79" i="38"/>
  <c r="J79" i="38"/>
  <c r="I79" i="38"/>
  <c r="H79" i="38"/>
  <c r="G79" i="38"/>
  <c r="F79" i="38"/>
  <c r="E79" i="38"/>
  <c r="BD78" i="38"/>
  <c r="BC78" i="38"/>
  <c r="BB78" i="38"/>
  <c r="BA78" i="38"/>
  <c r="AZ78" i="38"/>
  <c r="AY78" i="38"/>
  <c r="AX78" i="38"/>
  <c r="AW78" i="38"/>
  <c r="AV78" i="38"/>
  <c r="AU78" i="38"/>
  <c r="AT78" i="38"/>
  <c r="AS78" i="38"/>
  <c r="AR78" i="38"/>
  <c r="AQ78" i="38"/>
  <c r="AP78" i="38"/>
  <c r="AO78" i="38"/>
  <c r="AN78" i="38"/>
  <c r="AM78" i="38"/>
  <c r="AL78" i="38"/>
  <c r="AK78" i="38"/>
  <c r="AJ78" i="38"/>
  <c r="AI78" i="38"/>
  <c r="AH78" i="38"/>
  <c r="AG78" i="38"/>
  <c r="AF78" i="38"/>
  <c r="AE78" i="38"/>
  <c r="AD78" i="38"/>
  <c r="AC78" i="38"/>
  <c r="AB78" i="38"/>
  <c r="AA78" i="38"/>
  <c r="Z78" i="38"/>
  <c r="Y78" i="38"/>
  <c r="X78" i="38"/>
  <c r="W78" i="38"/>
  <c r="V78" i="38"/>
  <c r="U78" i="38"/>
  <c r="T78" i="38"/>
  <c r="S78" i="38"/>
  <c r="R78" i="38"/>
  <c r="Q78" i="38"/>
  <c r="P78" i="38"/>
  <c r="O78" i="38"/>
  <c r="N78" i="38"/>
  <c r="M78" i="38"/>
  <c r="L78" i="38"/>
  <c r="K78" i="38"/>
  <c r="J78" i="38"/>
  <c r="I78" i="38"/>
  <c r="H78" i="38"/>
  <c r="G78" i="38"/>
  <c r="F78" i="38"/>
  <c r="E78" i="38"/>
  <c r="BD72" i="38"/>
  <c r="BC72" i="38"/>
  <c r="BB72" i="38"/>
  <c r="BA72" i="38"/>
  <c r="AZ72" i="38"/>
  <c r="AY72" i="38"/>
  <c r="AX72" i="38"/>
  <c r="AW72" i="38"/>
  <c r="AV72" i="38"/>
  <c r="AU72" i="38"/>
  <c r="AT72" i="38"/>
  <c r="AS72" i="38"/>
  <c r="AR72" i="38"/>
  <c r="AQ72" i="38"/>
  <c r="AP72" i="38"/>
  <c r="AO72" i="38"/>
  <c r="AN72" i="38"/>
  <c r="AM72" i="38"/>
  <c r="AL72" i="38"/>
  <c r="AK72" i="38"/>
  <c r="AJ72" i="38"/>
  <c r="AI72" i="38"/>
  <c r="AH72" i="38"/>
  <c r="AG72" i="38"/>
  <c r="AF72" i="38"/>
  <c r="AE72" i="38"/>
  <c r="AD72" i="38"/>
  <c r="AC72" i="38"/>
  <c r="AB72" i="38"/>
  <c r="AA72" i="38"/>
  <c r="Z72" i="38"/>
  <c r="Y72" i="38"/>
  <c r="X72" i="38"/>
  <c r="W72" i="38"/>
  <c r="V72" i="38"/>
  <c r="U72" i="38"/>
  <c r="T72" i="38"/>
  <c r="S72" i="38"/>
  <c r="R72" i="38"/>
  <c r="Q72" i="38"/>
  <c r="P72" i="38"/>
  <c r="O72" i="38"/>
  <c r="N72" i="38"/>
  <c r="M72" i="38"/>
  <c r="L72" i="38"/>
  <c r="K72" i="38"/>
  <c r="J72" i="38"/>
  <c r="I72" i="38"/>
  <c r="H72" i="38"/>
  <c r="G72" i="38"/>
  <c r="F72" i="38"/>
  <c r="E72" i="38"/>
  <c r="BD71" i="38"/>
  <c r="BC71" i="38"/>
  <c r="BB71" i="38"/>
  <c r="BA71" i="38"/>
  <c r="AZ71" i="38"/>
  <c r="AY71" i="38"/>
  <c r="AX71" i="38"/>
  <c r="AW71" i="38"/>
  <c r="AV71" i="38"/>
  <c r="AU71" i="38"/>
  <c r="AT71" i="38"/>
  <c r="AS71" i="38"/>
  <c r="AR71" i="38"/>
  <c r="AQ71" i="38"/>
  <c r="AP71" i="38"/>
  <c r="AO71" i="38"/>
  <c r="AN71" i="38"/>
  <c r="AM71" i="38"/>
  <c r="AL71" i="38"/>
  <c r="AK71" i="38"/>
  <c r="AJ71" i="38"/>
  <c r="AI71" i="38"/>
  <c r="AH71" i="38"/>
  <c r="AG71" i="38"/>
  <c r="AF71" i="38"/>
  <c r="AE71" i="38"/>
  <c r="AD71" i="38"/>
  <c r="AC71" i="38"/>
  <c r="AB71" i="38"/>
  <c r="AA71" i="38"/>
  <c r="Z71" i="38"/>
  <c r="Y71" i="38"/>
  <c r="X71" i="38"/>
  <c r="W71" i="38"/>
  <c r="V71" i="38"/>
  <c r="U71" i="38"/>
  <c r="T71" i="38"/>
  <c r="S71" i="38"/>
  <c r="R71" i="38"/>
  <c r="Q71" i="38"/>
  <c r="P71" i="38"/>
  <c r="O71" i="38"/>
  <c r="N71" i="38"/>
  <c r="M71" i="38"/>
  <c r="L71" i="38"/>
  <c r="K71" i="38"/>
  <c r="J71" i="38"/>
  <c r="I71" i="38"/>
  <c r="H71" i="38"/>
  <c r="G71" i="38"/>
  <c r="F71" i="38"/>
  <c r="E71" i="38"/>
  <c r="BD70" i="38"/>
  <c r="BC70" i="38"/>
  <c r="BB70" i="38"/>
  <c r="BA70" i="38"/>
  <c r="AZ70" i="38"/>
  <c r="AY70" i="38"/>
  <c r="AX70" i="38"/>
  <c r="AW70" i="38"/>
  <c r="AV70" i="38"/>
  <c r="AU70" i="38"/>
  <c r="AT70" i="38"/>
  <c r="AS70" i="38"/>
  <c r="AR70" i="38"/>
  <c r="AQ70" i="38"/>
  <c r="AP70" i="38"/>
  <c r="AO70" i="38"/>
  <c r="AN70" i="38"/>
  <c r="AM70" i="38"/>
  <c r="AL70" i="38"/>
  <c r="AK70" i="38"/>
  <c r="AJ70" i="38"/>
  <c r="AI70" i="38"/>
  <c r="AH70" i="38"/>
  <c r="AG70" i="38"/>
  <c r="AF70" i="38"/>
  <c r="AE70" i="38"/>
  <c r="AD70" i="38"/>
  <c r="AC70" i="38"/>
  <c r="AB70" i="38"/>
  <c r="AA70" i="38"/>
  <c r="Z70" i="38"/>
  <c r="Y70" i="38"/>
  <c r="X70" i="38"/>
  <c r="W70" i="38"/>
  <c r="V70" i="38"/>
  <c r="U70" i="38"/>
  <c r="T70" i="38"/>
  <c r="S70" i="38"/>
  <c r="R70" i="38"/>
  <c r="Q70" i="38"/>
  <c r="P70" i="38"/>
  <c r="O70" i="38"/>
  <c r="N70" i="38"/>
  <c r="M70" i="38"/>
  <c r="L70" i="38"/>
  <c r="K70" i="38"/>
  <c r="J70" i="38"/>
  <c r="I70" i="38"/>
  <c r="H70" i="38"/>
  <c r="G70" i="38"/>
  <c r="F70" i="38"/>
  <c r="E70" i="38"/>
  <c r="BD69" i="38"/>
  <c r="BC69" i="38"/>
  <c r="BB69" i="38"/>
  <c r="BA69" i="38"/>
  <c r="AZ69" i="38"/>
  <c r="AY69" i="38"/>
  <c r="AX69" i="38"/>
  <c r="AW69" i="38"/>
  <c r="AV69" i="38"/>
  <c r="AU69" i="38"/>
  <c r="AT69" i="38"/>
  <c r="AS69" i="38"/>
  <c r="AR69" i="38"/>
  <c r="AQ69" i="38"/>
  <c r="AP69" i="38"/>
  <c r="AO69" i="38"/>
  <c r="AN69" i="38"/>
  <c r="AM69" i="38"/>
  <c r="AL69" i="38"/>
  <c r="AK69" i="38"/>
  <c r="AJ69" i="38"/>
  <c r="AI69" i="38"/>
  <c r="AH69" i="38"/>
  <c r="AG69" i="38"/>
  <c r="AF69" i="38"/>
  <c r="AE69" i="38"/>
  <c r="AD69" i="38"/>
  <c r="AC69" i="38"/>
  <c r="AB69" i="38"/>
  <c r="AA69" i="38"/>
  <c r="Z69" i="38"/>
  <c r="Y69" i="38"/>
  <c r="X69" i="38"/>
  <c r="W69" i="38"/>
  <c r="V69" i="38"/>
  <c r="U69" i="38"/>
  <c r="T69" i="38"/>
  <c r="S69" i="38"/>
  <c r="R69" i="38"/>
  <c r="Q69" i="38"/>
  <c r="P69" i="38"/>
  <c r="O69" i="38"/>
  <c r="N69" i="38"/>
  <c r="M69" i="38"/>
  <c r="L69" i="38"/>
  <c r="K69" i="38"/>
  <c r="J69" i="38"/>
  <c r="I69" i="38"/>
  <c r="H69" i="38"/>
  <c r="G69" i="38"/>
  <c r="F69" i="38"/>
  <c r="E69" i="38"/>
  <c r="BD68" i="38"/>
  <c r="BC68" i="38"/>
  <c r="BB68" i="38"/>
  <c r="BA68" i="38"/>
  <c r="AZ68" i="38"/>
  <c r="AY68" i="38"/>
  <c r="AX68" i="38"/>
  <c r="AW68" i="38"/>
  <c r="AV68" i="38"/>
  <c r="AU68" i="38"/>
  <c r="AT68" i="38"/>
  <c r="AS68" i="38"/>
  <c r="AR68" i="38"/>
  <c r="AQ68" i="38"/>
  <c r="AP68" i="38"/>
  <c r="AO68" i="38"/>
  <c r="AN68" i="38"/>
  <c r="AM68" i="38"/>
  <c r="AL68" i="38"/>
  <c r="AK68" i="38"/>
  <c r="AJ68" i="38"/>
  <c r="AI68" i="38"/>
  <c r="AH68" i="38"/>
  <c r="AG68" i="38"/>
  <c r="AF68" i="38"/>
  <c r="AE68" i="38"/>
  <c r="AD68" i="38"/>
  <c r="AC68" i="38"/>
  <c r="AB68" i="38"/>
  <c r="AA68" i="38"/>
  <c r="Z68" i="38"/>
  <c r="Y68" i="38"/>
  <c r="X68" i="38"/>
  <c r="W68" i="38"/>
  <c r="V68" i="38"/>
  <c r="U68" i="38"/>
  <c r="T68" i="38"/>
  <c r="S68" i="38"/>
  <c r="R68" i="38"/>
  <c r="Q68" i="38"/>
  <c r="P68" i="38"/>
  <c r="O68" i="38"/>
  <c r="N68" i="38"/>
  <c r="M68" i="38"/>
  <c r="L68" i="38"/>
  <c r="K68" i="38"/>
  <c r="J68" i="38"/>
  <c r="I68" i="38"/>
  <c r="H68" i="38"/>
  <c r="G68" i="38"/>
  <c r="F68" i="38"/>
  <c r="E68" i="38"/>
  <c r="BD67" i="38"/>
  <c r="BC67" i="38"/>
  <c r="BB67" i="38"/>
  <c r="BA67" i="38"/>
  <c r="AZ67" i="38"/>
  <c r="AY67" i="38"/>
  <c r="AX67" i="38"/>
  <c r="AW67" i="38"/>
  <c r="AV67" i="38"/>
  <c r="AU67" i="38"/>
  <c r="AT67" i="38"/>
  <c r="AS67" i="38"/>
  <c r="AR67" i="38"/>
  <c r="AQ67" i="38"/>
  <c r="AP67" i="38"/>
  <c r="AO67" i="38"/>
  <c r="AN67" i="38"/>
  <c r="AM67" i="38"/>
  <c r="AL67" i="38"/>
  <c r="AK67" i="38"/>
  <c r="AJ67" i="38"/>
  <c r="AI67" i="38"/>
  <c r="AH67" i="38"/>
  <c r="AG67" i="38"/>
  <c r="AF67" i="38"/>
  <c r="AE67" i="38"/>
  <c r="AD67" i="38"/>
  <c r="AC67" i="38"/>
  <c r="AB67" i="38"/>
  <c r="AA67" i="38"/>
  <c r="Z67" i="38"/>
  <c r="Y67" i="38"/>
  <c r="X67" i="38"/>
  <c r="W67" i="38"/>
  <c r="V67" i="38"/>
  <c r="U67" i="38"/>
  <c r="T67" i="38"/>
  <c r="S67" i="38"/>
  <c r="R67" i="38"/>
  <c r="Q67" i="38"/>
  <c r="P67" i="38"/>
  <c r="O67" i="38"/>
  <c r="N67" i="38"/>
  <c r="M67" i="38"/>
  <c r="L67" i="38"/>
  <c r="K67" i="38"/>
  <c r="J67" i="38"/>
  <c r="I67" i="38"/>
  <c r="H67" i="38"/>
  <c r="G67" i="38"/>
  <c r="F67" i="38"/>
  <c r="E67" i="38"/>
  <c r="BD66" i="38"/>
  <c r="BC66" i="38"/>
  <c r="BB66" i="38"/>
  <c r="BA66" i="38"/>
  <c r="AZ66" i="38"/>
  <c r="AW66" i="38"/>
  <c r="AV66" i="38"/>
  <c r="AU66" i="38"/>
  <c r="AT66" i="38"/>
  <c r="AT76" i="38" s="1"/>
  <c r="AS66" i="38"/>
  <c r="BD65" i="38"/>
  <c r="BD76" i="38" s="1"/>
  <c r="BC65" i="38"/>
  <c r="BB65" i="38"/>
  <c r="BA65" i="38"/>
  <c r="AZ65" i="38"/>
  <c r="AY65" i="38"/>
  <c r="AX65" i="38"/>
  <c r="AW65" i="38"/>
  <c r="AW76" i="38" s="1"/>
  <c r="AV65" i="38"/>
  <c r="AU65" i="38"/>
  <c r="AT65" i="38"/>
  <c r="AS65" i="38"/>
  <c r="E60" i="38"/>
  <c r="AL58" i="38"/>
  <c r="BA44" i="38"/>
  <c r="AW44" i="38"/>
  <c r="AO44" i="38"/>
  <c r="AM44" i="38"/>
  <c r="AC44" i="38"/>
  <c r="AU29" i="38"/>
  <c r="S29" i="38"/>
  <c r="AL28" i="38"/>
  <c r="I28" i="38"/>
  <c r="BC26" i="38"/>
  <c r="BB26" i="38"/>
  <c r="BA26" i="38"/>
  <c r="AY26" i="38"/>
  <c r="AU26" i="38"/>
  <c r="AU28" i="38" s="1"/>
  <c r="AR26" i="38"/>
  <c r="AR28" i="38" s="1"/>
  <c r="AO26" i="38"/>
  <c r="AK26" i="38"/>
  <c r="AK28" i="38" s="1"/>
  <c r="AH26" i="38"/>
  <c r="AG26" i="38"/>
  <c r="AG28" i="38" s="1"/>
  <c r="AF26" i="38"/>
  <c r="AF28" i="38" s="1"/>
  <c r="W26" i="38"/>
  <c r="W28" i="38" s="1"/>
  <c r="U26" i="38"/>
  <c r="U28" i="38" s="1"/>
  <c r="AN46" i="38" s="1"/>
  <c r="S26" i="38"/>
  <c r="S28" i="38" s="1"/>
  <c r="AD44" i="38" s="1"/>
  <c r="M26" i="38"/>
  <c r="M28" i="38" s="1"/>
  <c r="L26" i="38"/>
  <c r="L28" i="38" s="1"/>
  <c r="I26" i="38"/>
  <c r="BD25" i="38"/>
  <c r="BD26" i="38" s="1"/>
  <c r="BC25" i="38"/>
  <c r="BB25" i="38"/>
  <c r="BA25" i="38"/>
  <c r="AZ25" i="38"/>
  <c r="AZ26" i="38" s="1"/>
  <c r="AY25" i="38"/>
  <c r="AX25" i="38"/>
  <c r="AX26" i="38" s="1"/>
  <c r="AW25" i="38"/>
  <c r="AW26" i="38" s="1"/>
  <c r="AV25" i="38"/>
  <c r="AU25" i="38"/>
  <c r="AT25" i="38"/>
  <c r="AS25" i="38"/>
  <c r="AR25" i="38"/>
  <c r="AQ25" i="38"/>
  <c r="AP25" i="38"/>
  <c r="AP26" i="38" s="1"/>
  <c r="AO25" i="38"/>
  <c r="AN25" i="38"/>
  <c r="AM25" i="38"/>
  <c r="AL25" i="38"/>
  <c r="AK25" i="38"/>
  <c r="AJ25" i="38"/>
  <c r="AI25" i="38"/>
  <c r="AI26" i="38" s="1"/>
  <c r="AH25" i="38"/>
  <c r="AG25" i="38"/>
  <c r="AF25" i="38"/>
  <c r="AE25" i="38"/>
  <c r="AD25" i="38"/>
  <c r="AD26" i="38" s="1"/>
  <c r="AC25" i="38"/>
  <c r="AB25" i="38"/>
  <c r="AB26" i="38" s="1"/>
  <c r="AA25" i="38"/>
  <c r="Z25" i="38"/>
  <c r="Y25" i="38"/>
  <c r="X25" i="38"/>
  <c r="W25" i="38"/>
  <c r="V25" i="38"/>
  <c r="U25" i="38"/>
  <c r="T25" i="38"/>
  <c r="S25" i="38"/>
  <c r="R25" i="38"/>
  <c r="Q25" i="38"/>
  <c r="P25" i="38"/>
  <c r="P26" i="38" s="1"/>
  <c r="O25" i="38"/>
  <c r="N25" i="38"/>
  <c r="N26" i="38" s="1"/>
  <c r="M25" i="38"/>
  <c r="L25" i="38"/>
  <c r="K25" i="38"/>
  <c r="J25" i="38"/>
  <c r="I25" i="38"/>
  <c r="H25" i="38"/>
  <c r="G25" i="38"/>
  <c r="G26" i="38" s="1"/>
  <c r="F25" i="38"/>
  <c r="E25" i="38"/>
  <c r="AW18" i="38"/>
  <c r="AV18" i="38"/>
  <c r="AV26" i="38" s="1"/>
  <c r="AU18" i="38"/>
  <c r="AT18" i="38"/>
  <c r="AT26" i="38" s="1"/>
  <c r="AS18" i="38"/>
  <c r="AS26" i="38" s="1"/>
  <c r="AR18" i="38"/>
  <c r="AQ18" i="38"/>
  <c r="AP18" i="38"/>
  <c r="AO18" i="38"/>
  <c r="AN18" i="38"/>
  <c r="AN26" i="38" s="1"/>
  <c r="AM18" i="38"/>
  <c r="AM26" i="38" s="1"/>
  <c r="AL18" i="38"/>
  <c r="AL26" i="38" s="1"/>
  <c r="AL29" i="38" s="1"/>
  <c r="AK18" i="38"/>
  <c r="AJ18" i="38"/>
  <c r="AI18" i="38"/>
  <c r="AH18" i="38"/>
  <c r="AG18" i="38"/>
  <c r="AF18" i="38"/>
  <c r="AE18" i="38"/>
  <c r="AE26" i="38" s="1"/>
  <c r="AD18" i="38"/>
  <c r="AC18" i="38"/>
  <c r="AB18" i="38"/>
  <c r="AA18" i="38"/>
  <c r="AA26" i="38" s="1"/>
  <c r="Z18" i="38"/>
  <c r="Z26" i="38" s="1"/>
  <c r="Y18" i="38"/>
  <c r="Y26" i="38" s="1"/>
  <c r="X18" i="38"/>
  <c r="X26" i="38" s="1"/>
  <c r="W18" i="38"/>
  <c r="V18" i="38"/>
  <c r="U18" i="38"/>
  <c r="T18" i="38"/>
  <c r="T26" i="38" s="1"/>
  <c r="S18" i="38"/>
  <c r="R18" i="38"/>
  <c r="R26" i="38" s="1"/>
  <c r="Q18" i="38"/>
  <c r="Q26" i="38" s="1"/>
  <c r="Q28" i="38" s="1"/>
  <c r="P18" i="38"/>
  <c r="O18" i="38"/>
  <c r="N18" i="38"/>
  <c r="M18" i="38"/>
  <c r="L18" i="38"/>
  <c r="K18" i="38"/>
  <c r="K26" i="38" s="1"/>
  <c r="J18" i="38"/>
  <c r="J26" i="38" s="1"/>
  <c r="I18" i="38"/>
  <c r="H18" i="38"/>
  <c r="G18" i="38"/>
  <c r="F18" i="38"/>
  <c r="F26" i="38" s="1"/>
  <c r="E13" i="38"/>
  <c r="C9" i="35"/>
  <c r="C8" i="35"/>
  <c r="E14" i="38" s="1"/>
  <c r="E15" i="38" l="1"/>
  <c r="C17" i="35"/>
  <c r="E18" i="38"/>
  <c r="T28" i="38"/>
  <c r="BA38" i="38"/>
  <c r="AT38" i="38"/>
  <c r="AM38" i="38"/>
  <c r="AF38" i="38"/>
  <c r="Y38" i="38"/>
  <c r="R38" i="38"/>
  <c r="AZ38" i="38"/>
  <c r="AR38" i="38"/>
  <c r="AJ38" i="38"/>
  <c r="AB38" i="38"/>
  <c r="T38" i="38"/>
  <c r="BD38" i="38"/>
  <c r="AU38" i="38"/>
  <c r="AK38" i="38"/>
  <c r="AA38" i="38"/>
  <c r="Q38" i="38"/>
  <c r="BC38" i="38"/>
  <c r="AS38" i="38"/>
  <c r="AI38" i="38"/>
  <c r="Z38" i="38"/>
  <c r="P38" i="38"/>
  <c r="BB38" i="38"/>
  <c r="AQ38" i="38"/>
  <c r="AH38" i="38"/>
  <c r="X38" i="38"/>
  <c r="O38" i="38"/>
  <c r="AN38" i="38"/>
  <c r="V38" i="38"/>
  <c r="AX38" i="38"/>
  <c r="AG38" i="38"/>
  <c r="S38" i="38"/>
  <c r="AV38" i="38"/>
  <c r="AP38" i="38"/>
  <c r="AO38" i="38"/>
  <c r="M29" i="38"/>
  <c r="AY38" i="38"/>
  <c r="AL38" i="38"/>
  <c r="U38" i="38"/>
  <c r="AD38" i="38"/>
  <c r="AC38" i="38"/>
  <c r="AW38" i="38"/>
  <c r="AE38" i="38"/>
  <c r="N38" i="38"/>
  <c r="W38" i="38"/>
  <c r="AB28" i="38"/>
  <c r="AB29" i="38"/>
  <c r="AW28" i="38"/>
  <c r="AW29" i="38" s="1"/>
  <c r="AT28" i="38"/>
  <c r="AT29" i="38" s="1"/>
  <c r="F28" i="38"/>
  <c r="F29" i="38"/>
  <c r="AA29" i="38"/>
  <c r="AA28" i="38"/>
  <c r="AV28" i="38"/>
  <c r="AK29" i="38"/>
  <c r="BD48" i="38"/>
  <c r="AW48" i="38"/>
  <c r="AP48" i="38"/>
  <c r="AI48" i="38"/>
  <c r="AB48" i="38"/>
  <c r="BA48" i="38"/>
  <c r="AT48" i="38"/>
  <c r="AM48" i="38"/>
  <c r="AF48" i="38"/>
  <c r="Y48" i="38"/>
  <c r="AV48" i="38"/>
  <c r="AL48" i="38"/>
  <c r="AC48" i="38"/>
  <c r="BC48" i="38"/>
  <c r="AS48" i="38"/>
  <c r="AJ48" i="38"/>
  <c r="Z48" i="38"/>
  <c r="AU48" i="38"/>
  <c r="AG48" i="38"/>
  <c r="AR48" i="38"/>
  <c r="AE48" i="38"/>
  <c r="AQ48" i="38"/>
  <c r="AD48" i="38"/>
  <c r="BB48" i="38"/>
  <c r="AO48" i="38"/>
  <c r="AA48" i="38"/>
  <c r="AN48" i="38"/>
  <c r="AY48" i="38"/>
  <c r="AX48" i="38"/>
  <c r="AK48" i="38"/>
  <c r="AH48" i="38"/>
  <c r="W29" i="38"/>
  <c r="X48" i="38"/>
  <c r="AZ48" i="38"/>
  <c r="AZ42" i="38"/>
  <c r="AS42" i="38"/>
  <c r="AL42" i="38"/>
  <c r="AE42" i="38"/>
  <c r="X42" i="38"/>
  <c r="BB42" i="38"/>
  <c r="AT42" i="38"/>
  <c r="AK42" i="38"/>
  <c r="AC42" i="38"/>
  <c r="U42" i="38"/>
  <c r="AY42" i="38"/>
  <c r="AQ42" i="38"/>
  <c r="AI42" i="38"/>
  <c r="AA42" i="38"/>
  <c r="S42" i="38"/>
  <c r="BC42" i="38"/>
  <c r="AP42" i="38"/>
  <c r="AF42" i="38"/>
  <c r="T42" i="38"/>
  <c r="AO42" i="38"/>
  <c r="R42" i="38"/>
  <c r="BA42" i="38"/>
  <c r="AD42" i="38"/>
  <c r="AX42" i="38"/>
  <c r="AN42" i="38"/>
  <c r="AB42" i="38"/>
  <c r="AR42" i="38"/>
  <c r="W42" i="38"/>
  <c r="AJ42" i="38"/>
  <c r="AV42" i="38"/>
  <c r="AU42" i="38"/>
  <c r="Y42" i="38"/>
  <c r="AM42" i="38"/>
  <c r="V42" i="38"/>
  <c r="AG42" i="38"/>
  <c r="Z42" i="38"/>
  <c r="BD42" i="38"/>
  <c r="AH42" i="38"/>
  <c r="AW42" i="38"/>
  <c r="G28" i="38"/>
  <c r="G29" i="38"/>
  <c r="N28" i="38"/>
  <c r="N29" i="38" s="1"/>
  <c r="AI29" i="38"/>
  <c r="AI28" i="38"/>
  <c r="AP28" i="38"/>
  <c r="AP29" i="38"/>
  <c r="AY57" i="38"/>
  <c r="AR57" i="38"/>
  <c r="AK57" i="38"/>
  <c r="BB57" i="38"/>
  <c r="AT57" i="38"/>
  <c r="AL57" i="38"/>
  <c r="AX57" i="38"/>
  <c r="AP57" i="38"/>
  <c r="AH57" i="38"/>
  <c r="BC57" i="38"/>
  <c r="AQ57" i="38"/>
  <c r="BA57" i="38"/>
  <c r="AO57" i="38"/>
  <c r="AZ57" i="38"/>
  <c r="AN57" i="38"/>
  <c r="AJ57" i="38"/>
  <c r="BD57" i="38"/>
  <c r="AI57" i="38"/>
  <c r="AW57" i="38"/>
  <c r="AG57" i="38"/>
  <c r="AV57" i="38"/>
  <c r="AS57" i="38"/>
  <c r="AU57" i="38"/>
  <c r="AM57" i="38"/>
  <c r="K28" i="38"/>
  <c r="K29" i="38" s="1"/>
  <c r="R28" i="38"/>
  <c r="Y28" i="38"/>
  <c r="Y29" i="38" s="1"/>
  <c r="AM28" i="38"/>
  <c r="AM29" i="38" s="1"/>
  <c r="E26" i="38"/>
  <c r="C9" i="38"/>
  <c r="Z29" i="38"/>
  <c r="Z28" i="38"/>
  <c r="AN28" i="38"/>
  <c r="P28" i="38"/>
  <c r="P29" i="38" s="1"/>
  <c r="AD28" i="38"/>
  <c r="BB37" i="38"/>
  <c r="AU37" i="38"/>
  <c r="BC37" i="38"/>
  <c r="AT37" i="38"/>
  <c r="AM37" i="38"/>
  <c r="AF37" i="38"/>
  <c r="Y37" i="38"/>
  <c r="R37" i="38"/>
  <c r="AY37" i="38"/>
  <c r="AP37" i="38"/>
  <c r="AH37" i="38"/>
  <c r="Z37" i="38"/>
  <c r="Q37" i="38"/>
  <c r="AX37" i="38"/>
  <c r="AO37" i="38"/>
  <c r="AG37" i="38"/>
  <c r="X37" i="38"/>
  <c r="P37" i="38"/>
  <c r="AW37" i="38"/>
  <c r="AN37" i="38"/>
  <c r="AE37" i="38"/>
  <c r="W37" i="38"/>
  <c r="O37" i="38"/>
  <c r="AZ34" i="38"/>
  <c r="AS34" i="38"/>
  <c r="AL34" i="38"/>
  <c r="AE34" i="38"/>
  <c r="X34" i="38"/>
  <c r="Q34" i="38"/>
  <c r="J34" i="38"/>
  <c r="AY34" i="38"/>
  <c r="AQ34" i="38"/>
  <c r="AI34" i="38"/>
  <c r="AA34" i="38"/>
  <c r="S34" i="38"/>
  <c r="K34" i="38"/>
  <c r="AX34" i="38"/>
  <c r="AP34" i="38"/>
  <c r="AH34" i="38"/>
  <c r="R34" i="38"/>
  <c r="Z34" i="38"/>
  <c r="AW34" i="38"/>
  <c r="AO34" i="38"/>
  <c r="AG34" i="38"/>
  <c r="Y34" i="38"/>
  <c r="P34" i="38"/>
  <c r="W34" i="38"/>
  <c r="X46" i="38"/>
  <c r="BD37" i="38"/>
  <c r="AA46" i="38"/>
  <c r="Q29" i="38"/>
  <c r="O34" i="38"/>
  <c r="AD34" i="38"/>
  <c r="AT34" i="38"/>
  <c r="M37" i="38"/>
  <c r="AB37" i="38"/>
  <c r="AQ37" i="38"/>
  <c r="AA44" i="38"/>
  <c r="AY44" i="38"/>
  <c r="AI46" i="38"/>
  <c r="L34" i="38"/>
  <c r="AZ37" i="38"/>
  <c r="M34" i="38"/>
  <c r="AH29" i="38"/>
  <c r="AE28" i="38"/>
  <c r="AE29" i="38" s="1"/>
  <c r="AC34" i="38"/>
  <c r="AA37" i="38"/>
  <c r="BB34" i="38"/>
  <c r="BA37" i="38"/>
  <c r="AR37" i="38"/>
  <c r="AR29" i="38"/>
  <c r="U34" i="38"/>
  <c r="AJ34" i="38"/>
  <c r="AV34" i="38"/>
  <c r="S37" i="38"/>
  <c r="AD37" i="38"/>
  <c r="AS37" i="38"/>
  <c r="BA46" i="38"/>
  <c r="AT46" i="38"/>
  <c r="AM46" i="38"/>
  <c r="AF46" i="38"/>
  <c r="Y46" i="38"/>
  <c r="AX46" i="38"/>
  <c r="BD46" i="38"/>
  <c r="AU46" i="38"/>
  <c r="AL46" i="38"/>
  <c r="AD46" i="38"/>
  <c r="V46" i="38"/>
  <c r="BB46" i="38"/>
  <c r="AR46" i="38"/>
  <c r="AJ46" i="38"/>
  <c r="AB46" i="38"/>
  <c r="AS46" i="38"/>
  <c r="AH46" i="38"/>
  <c r="W46" i="38"/>
  <c r="AQ46" i="38"/>
  <c r="AG46" i="38"/>
  <c r="BC46" i="38"/>
  <c r="AP46" i="38"/>
  <c r="AE46" i="38"/>
  <c r="AZ46" i="38"/>
  <c r="AO46" i="38"/>
  <c r="AC46" i="38"/>
  <c r="AF29" i="38"/>
  <c r="AM34" i="38"/>
  <c r="U37" i="38"/>
  <c r="AJ37" i="38"/>
  <c r="AW46" i="38"/>
  <c r="AX58" i="38"/>
  <c r="AW58" i="38"/>
  <c r="AP58" i="38"/>
  <c r="AI58" i="38"/>
  <c r="BD58" i="38"/>
  <c r="AU58" i="38"/>
  <c r="AM58" i="38"/>
  <c r="BA58" i="38"/>
  <c r="AR58" i="38"/>
  <c r="AJ58" i="38"/>
  <c r="BC58" i="38"/>
  <c r="AQ58" i="38"/>
  <c r="BB58" i="38"/>
  <c r="AO58" i="38"/>
  <c r="AZ58" i="38"/>
  <c r="AN58" i="38"/>
  <c r="AH58" i="38"/>
  <c r="AY58" i="38"/>
  <c r="AV58" i="38"/>
  <c r="AT58" i="38"/>
  <c r="J28" i="38"/>
  <c r="AB34" i="38"/>
  <c r="AN34" i="38"/>
  <c r="V37" i="38"/>
  <c r="AK37" i="38"/>
  <c r="Z46" i="38"/>
  <c r="AY46" i="38"/>
  <c r="AS58" i="38"/>
  <c r="AO28" i="38"/>
  <c r="N34" i="38"/>
  <c r="AR34" i="38"/>
  <c r="AL37" i="38"/>
  <c r="X28" i="38"/>
  <c r="AH28" i="38"/>
  <c r="T34" i="38"/>
  <c r="AF34" i="38"/>
  <c r="AU34" i="38"/>
  <c r="N37" i="38"/>
  <c r="AC37" i="38"/>
  <c r="AK46" i="38"/>
  <c r="I29" i="38"/>
  <c r="BB44" i="38"/>
  <c r="AU44" i="38"/>
  <c r="AN44" i="38"/>
  <c r="AG44" i="38"/>
  <c r="Z44" i="38"/>
  <c r="AZ44" i="38"/>
  <c r="AR44" i="38"/>
  <c r="AJ44" i="38"/>
  <c r="AB44" i="38"/>
  <c r="T44" i="38"/>
  <c r="AX44" i="38"/>
  <c r="AP44" i="38"/>
  <c r="AH44" i="38"/>
  <c r="Y44" i="38"/>
  <c r="AV44" i="38"/>
  <c r="AK44" i="38"/>
  <c r="X44" i="38"/>
  <c r="AT44" i="38"/>
  <c r="AI44" i="38"/>
  <c r="W44" i="38"/>
  <c r="BD44" i="38"/>
  <c r="AS44" i="38"/>
  <c r="AF44" i="38"/>
  <c r="V44" i="38"/>
  <c r="BC44" i="38"/>
  <c r="AQ44" i="38"/>
  <c r="AE44" i="38"/>
  <c r="U44" i="38"/>
  <c r="AS28" i="38"/>
  <c r="U29" i="38"/>
  <c r="H26" i="38"/>
  <c r="O26" i="38"/>
  <c r="V26" i="38"/>
  <c r="AC26" i="38"/>
  <c r="AJ26" i="38"/>
  <c r="AQ26" i="38"/>
  <c r="L29" i="38"/>
  <c r="AG29" i="38"/>
  <c r="V34" i="38"/>
  <c r="AK34" i="38"/>
  <c r="BA34" i="38"/>
  <c r="T37" i="38"/>
  <c r="AI37" i="38"/>
  <c r="AV37" i="38"/>
  <c r="AL44" i="38"/>
  <c r="AV46" i="38"/>
  <c r="AK58" i="38"/>
  <c r="AV76" i="38"/>
  <c r="BC76" i="38"/>
  <c r="AX76" i="38"/>
  <c r="AS76" i="38"/>
  <c r="AY76" i="38"/>
  <c r="AZ76" i="38"/>
  <c r="AU76" i="38"/>
  <c r="BB76" i="38"/>
  <c r="BA76" i="38"/>
  <c r="E13" i="36"/>
  <c r="AY55" i="38" l="1"/>
  <c r="AR55" i="38"/>
  <c r="AK55" i="38"/>
  <c r="BB55" i="38"/>
  <c r="AT55" i="38"/>
  <c r="AL55" i="38"/>
  <c r="AX55" i="38"/>
  <c r="AP55" i="38"/>
  <c r="AH55" i="38"/>
  <c r="AU55" i="38"/>
  <c r="AI55" i="38"/>
  <c r="BD55" i="38"/>
  <c r="BC55" i="38"/>
  <c r="AQ55" i="38"/>
  <c r="AF55" i="38"/>
  <c r="AV55" i="38"/>
  <c r="AE55" i="38"/>
  <c r="AS55" i="38"/>
  <c r="AO55" i="38"/>
  <c r="AN55" i="38"/>
  <c r="BA55" i="38"/>
  <c r="AW55" i="38"/>
  <c r="AG55" i="38"/>
  <c r="AZ55" i="38"/>
  <c r="AM55" i="38"/>
  <c r="AJ55" i="38"/>
  <c r="BD43" i="38"/>
  <c r="AW43" i="38"/>
  <c r="AP43" i="38"/>
  <c r="AI43" i="38"/>
  <c r="AB43" i="38"/>
  <c r="U43" i="38"/>
  <c r="AV43" i="38"/>
  <c r="AN43" i="38"/>
  <c r="AF43" i="38"/>
  <c r="X43" i="38"/>
  <c r="BB43" i="38"/>
  <c r="AT43" i="38"/>
  <c r="AL43" i="38"/>
  <c r="AD43" i="38"/>
  <c r="V43" i="38"/>
  <c r="AY43" i="38"/>
  <c r="AM43" i="38"/>
  <c r="AA43" i="38"/>
  <c r="Z43" i="38"/>
  <c r="AX43" i="38"/>
  <c r="AK43" i="38"/>
  <c r="AU43" i="38"/>
  <c r="AJ43" i="38"/>
  <c r="Y43" i="38"/>
  <c r="AS43" i="38"/>
  <c r="AR43" i="38"/>
  <c r="W43" i="38"/>
  <c r="AO43" i="38"/>
  <c r="S43" i="38"/>
  <c r="BC43" i="38"/>
  <c r="AQ43" i="38"/>
  <c r="T43" i="38"/>
  <c r="AG43" i="38"/>
  <c r="AE43" i="38"/>
  <c r="AZ43" i="38"/>
  <c r="AH43" i="38"/>
  <c r="BA43" i="38"/>
  <c r="AC43" i="38"/>
  <c r="AD29" i="38"/>
  <c r="R29" i="38"/>
  <c r="AW32" i="38"/>
  <c r="AP32" i="38"/>
  <c r="AI32" i="38"/>
  <c r="AB32" i="38"/>
  <c r="U32" i="38"/>
  <c r="N32" i="38"/>
  <c r="AX32" i="38"/>
  <c r="AO32" i="38"/>
  <c r="AG32" i="38"/>
  <c r="Y32" i="38"/>
  <c r="Q32" i="38"/>
  <c r="I32" i="38"/>
  <c r="AV32" i="38"/>
  <c r="AF32" i="38"/>
  <c r="AU32" i="38"/>
  <c r="AM32" i="38"/>
  <c r="AE32" i="38"/>
  <c r="W32" i="38"/>
  <c r="O32" i="38"/>
  <c r="AN32" i="38"/>
  <c r="AA32" i="38"/>
  <c r="P32" i="38"/>
  <c r="AY32" i="38"/>
  <c r="AK32" i="38"/>
  <c r="X32" i="38"/>
  <c r="AS32" i="38"/>
  <c r="T32" i="38"/>
  <c r="AR32" i="38"/>
  <c r="S32" i="38"/>
  <c r="AC32" i="38"/>
  <c r="AZ32" i="38"/>
  <c r="AL32" i="38"/>
  <c r="Z32" i="38"/>
  <c r="M32" i="38"/>
  <c r="L32" i="38"/>
  <c r="AH32" i="38"/>
  <c r="AD32" i="38"/>
  <c r="H32" i="38"/>
  <c r="AQ32" i="38"/>
  <c r="R32" i="38"/>
  <c r="AT32" i="38"/>
  <c r="AJ32" i="38"/>
  <c r="V32" i="38"/>
  <c r="K32" i="38"/>
  <c r="J32" i="38"/>
  <c r="BA45" i="38"/>
  <c r="AT45" i="38"/>
  <c r="AM45" i="38"/>
  <c r="AF45" i="38"/>
  <c r="Y45" i="38"/>
  <c r="AW45" i="38"/>
  <c r="AO45" i="38"/>
  <c r="AG45" i="38"/>
  <c r="X45" i="38"/>
  <c r="BC45" i="38"/>
  <c r="AU45" i="38"/>
  <c r="AL45" i="38"/>
  <c r="AD45" i="38"/>
  <c r="V45" i="38"/>
  <c r="AS45" i="38"/>
  <c r="AI45" i="38"/>
  <c r="W45" i="38"/>
  <c r="AR45" i="38"/>
  <c r="BD45" i="38"/>
  <c r="AH45" i="38"/>
  <c r="U45" i="38"/>
  <c r="BB45" i="38"/>
  <c r="AQ45" i="38"/>
  <c r="AE45" i="38"/>
  <c r="AZ45" i="38"/>
  <c r="AP45" i="38"/>
  <c r="AC45" i="38"/>
  <c r="AY45" i="38"/>
  <c r="AA45" i="38"/>
  <c r="AV45" i="38"/>
  <c r="AB45" i="38"/>
  <c r="AX45" i="38"/>
  <c r="Z45" i="38"/>
  <c r="AJ45" i="38"/>
  <c r="AN45" i="38"/>
  <c r="AK45" i="38"/>
  <c r="AC28" i="38"/>
  <c r="AC29" i="38"/>
  <c r="V29" i="38"/>
  <c r="V28" i="38"/>
  <c r="BD59" i="38"/>
  <c r="AW59" i="38"/>
  <c r="AP59" i="38"/>
  <c r="AI59" i="38"/>
  <c r="AZ59" i="38"/>
  <c r="AR59" i="38"/>
  <c r="AJ59" i="38"/>
  <c r="BB59" i="38"/>
  <c r="AS59" i="38"/>
  <c r="AX59" i="38"/>
  <c r="AN59" i="38"/>
  <c r="AU59" i="38"/>
  <c r="AT59" i="38"/>
  <c r="AQ59" i="38"/>
  <c r="BC59" i="38"/>
  <c r="AK59" i="38"/>
  <c r="BA59" i="38"/>
  <c r="AY59" i="38"/>
  <c r="AV59" i="38"/>
  <c r="AO59" i="38"/>
  <c r="AM59" i="38"/>
  <c r="AL59" i="38"/>
  <c r="AX35" i="38"/>
  <c r="AQ35" i="38"/>
  <c r="AJ35" i="38"/>
  <c r="AC35" i="38"/>
  <c r="V35" i="38"/>
  <c r="O35" i="38"/>
  <c r="AV35" i="38"/>
  <c r="AN35" i="38"/>
  <c r="AF35" i="38"/>
  <c r="X35" i="38"/>
  <c r="P35" i="38"/>
  <c r="BC35" i="38"/>
  <c r="AU35" i="38"/>
  <c r="AM35" i="38"/>
  <c r="AE35" i="38"/>
  <c r="N35" i="38"/>
  <c r="W35" i="38"/>
  <c r="BB35" i="38"/>
  <c r="AT35" i="38"/>
  <c r="AL35" i="38"/>
  <c r="AD35" i="38"/>
  <c r="U35" i="38"/>
  <c r="M35" i="38"/>
  <c r="AY35" i="38"/>
  <c r="AI35" i="38"/>
  <c r="T35" i="38"/>
  <c r="AS35" i="38"/>
  <c r="AG35" i="38"/>
  <c r="R35" i="38"/>
  <c r="AA35" i="38"/>
  <c r="AO35" i="38"/>
  <c r="Z35" i="38"/>
  <c r="K35" i="38"/>
  <c r="AZ35" i="38"/>
  <c r="Y35" i="38"/>
  <c r="AW35" i="38"/>
  <c r="AH35" i="38"/>
  <c r="S35" i="38"/>
  <c r="AP35" i="38"/>
  <c r="BA35" i="38"/>
  <c r="AK35" i="38"/>
  <c r="AR35" i="38"/>
  <c r="AB35" i="38"/>
  <c r="Q35" i="38"/>
  <c r="L35" i="38"/>
  <c r="J29" i="38"/>
  <c r="BC53" i="38"/>
  <c r="AV53" i="38"/>
  <c r="AO53" i="38"/>
  <c r="AH53" i="38"/>
  <c r="AX53" i="38"/>
  <c r="AP53" i="38"/>
  <c r="AG53" i="38"/>
  <c r="BB53" i="38"/>
  <c r="AT53" i="38"/>
  <c r="AL53" i="38"/>
  <c r="AD53" i="38"/>
  <c r="BA53" i="38"/>
  <c r="AQ53" i="38"/>
  <c r="AE53" i="38"/>
  <c r="AY53" i="38"/>
  <c r="AM53" i="38"/>
  <c r="AZ53" i="38"/>
  <c r="AJ53" i="38"/>
  <c r="AW53" i="38"/>
  <c r="AI53" i="38"/>
  <c r="AU53" i="38"/>
  <c r="AF53" i="38"/>
  <c r="AS53" i="38"/>
  <c r="AC53" i="38"/>
  <c r="AK53" i="38"/>
  <c r="AR53" i="38"/>
  <c r="AN53" i="38"/>
  <c r="BD53" i="38"/>
  <c r="O28" i="38"/>
  <c r="O29" i="38"/>
  <c r="BB49" i="38"/>
  <c r="AU49" i="38"/>
  <c r="BA49" i="38"/>
  <c r="AS49" i="38"/>
  <c r="AL49" i="38"/>
  <c r="AE49" i="38"/>
  <c r="AX49" i="38"/>
  <c r="AP49" i="38"/>
  <c r="AI49" i="38"/>
  <c r="AB49" i="38"/>
  <c r="AT49" i="38"/>
  <c r="AJ49" i="38"/>
  <c r="Z49" i="38"/>
  <c r="BC49" i="38"/>
  <c r="AQ49" i="38"/>
  <c r="AG49" i="38"/>
  <c r="AO49" i="38"/>
  <c r="AC49" i="38"/>
  <c r="BD49" i="38"/>
  <c r="AN49" i="38"/>
  <c r="AA49" i="38"/>
  <c r="AZ49" i="38"/>
  <c r="AM49" i="38"/>
  <c r="Y49" i="38"/>
  <c r="AY49" i="38"/>
  <c r="AK49" i="38"/>
  <c r="AR49" i="38"/>
  <c r="AF49" i="38"/>
  <c r="AV49" i="38"/>
  <c r="AH49" i="38"/>
  <c r="AW49" i="38"/>
  <c r="AD49" i="38"/>
  <c r="H28" i="38"/>
  <c r="H29" i="38"/>
  <c r="AN29" i="38"/>
  <c r="AV29" i="38"/>
  <c r="AQ28" i="38"/>
  <c r="AQ29" i="38" s="1"/>
  <c r="AJ28" i="38"/>
  <c r="AJ29" i="38" s="1"/>
  <c r="BB56" i="38"/>
  <c r="AU56" i="38"/>
  <c r="AN56" i="38"/>
  <c r="AG56" i="38"/>
  <c r="BA56" i="38"/>
  <c r="AS56" i="38"/>
  <c r="AK56" i="38"/>
  <c r="AX56" i="38"/>
  <c r="AP56" i="38"/>
  <c r="AH56" i="38"/>
  <c r="BD56" i="38"/>
  <c r="AR56" i="38"/>
  <c r="AF56" i="38"/>
  <c r="BC56" i="38"/>
  <c r="AQ56" i="38"/>
  <c r="AZ56" i="38"/>
  <c r="AO56" i="38"/>
  <c r="AM56" i="38"/>
  <c r="AL56" i="38"/>
  <c r="AJ56" i="38"/>
  <c r="AY56" i="38"/>
  <c r="AI56" i="38"/>
  <c r="AV56" i="38"/>
  <c r="AT56" i="38"/>
  <c r="AW56" i="38"/>
  <c r="AO29" i="38"/>
  <c r="BD51" i="38"/>
  <c r="AW51" i="38"/>
  <c r="AP51" i="38"/>
  <c r="AI51" i="38"/>
  <c r="AB51" i="38"/>
  <c r="AX51" i="38"/>
  <c r="AO51" i="38"/>
  <c r="AG51" i="38"/>
  <c r="BB51" i="38"/>
  <c r="AT51" i="38"/>
  <c r="AL51" i="38"/>
  <c r="AD51" i="38"/>
  <c r="BA51" i="38"/>
  <c r="AQ51" i="38"/>
  <c r="AE51" i="38"/>
  <c r="AY51" i="38"/>
  <c r="AM51" i="38"/>
  <c r="AA51" i="38"/>
  <c r="AS51" i="38"/>
  <c r="AC51" i="38"/>
  <c r="AR51" i="38"/>
  <c r="AN51" i="38"/>
  <c r="BC51" i="38"/>
  <c r="AK51" i="38"/>
  <c r="AZ51" i="38"/>
  <c r="AU51" i="38"/>
  <c r="AV51" i="38"/>
  <c r="AJ51" i="38"/>
  <c r="AH51" i="38"/>
  <c r="AF51" i="38"/>
  <c r="AY50" i="38"/>
  <c r="AR50" i="38"/>
  <c r="AK50" i="38"/>
  <c r="AD50" i="38"/>
  <c r="BC50" i="38"/>
  <c r="AU50" i="38"/>
  <c r="AM50" i="38"/>
  <c r="AE50" i="38"/>
  <c r="AZ50" i="38"/>
  <c r="AQ50" i="38"/>
  <c r="AI50" i="38"/>
  <c r="AA50" i="38"/>
  <c r="AW50" i="38"/>
  <c r="AL50" i="38"/>
  <c r="Z50" i="38"/>
  <c r="AT50" i="38"/>
  <c r="AH50" i="38"/>
  <c r="AP50" i="38"/>
  <c r="AB50" i="38"/>
  <c r="BD50" i="38"/>
  <c r="AO50" i="38"/>
  <c r="BB50" i="38"/>
  <c r="AN50" i="38"/>
  <c r="BA50" i="38"/>
  <c r="AJ50" i="38"/>
  <c r="AV50" i="38"/>
  <c r="AG50" i="38"/>
  <c r="AX50" i="38"/>
  <c r="AS50" i="38"/>
  <c r="AF50" i="38"/>
  <c r="AC50" i="38"/>
  <c r="BA39" i="38"/>
  <c r="AT39" i="38"/>
  <c r="AM39" i="38"/>
  <c r="AF39" i="38"/>
  <c r="Y39" i="38"/>
  <c r="R39" i="38"/>
  <c r="AY39" i="38"/>
  <c r="AQ39" i="38"/>
  <c r="AI39" i="38"/>
  <c r="AA39" i="38"/>
  <c r="S39" i="38"/>
  <c r="AZ39" i="38"/>
  <c r="AP39" i="38"/>
  <c r="AG39" i="38"/>
  <c r="W39" i="38"/>
  <c r="AX39" i="38"/>
  <c r="AO39" i="38"/>
  <c r="V39" i="38"/>
  <c r="AE39" i="38"/>
  <c r="AW39" i="38"/>
  <c r="AN39" i="38"/>
  <c r="AD39" i="38"/>
  <c r="U39" i="38"/>
  <c r="AU39" i="38"/>
  <c r="AC39" i="38"/>
  <c r="O39" i="38"/>
  <c r="AR39" i="38"/>
  <c r="Z39" i="38"/>
  <c r="AK39" i="38"/>
  <c r="AJ39" i="38"/>
  <c r="Q39" i="38"/>
  <c r="AV39" i="38"/>
  <c r="P39" i="38"/>
  <c r="AS39" i="38"/>
  <c r="AB39" i="38"/>
  <c r="BB39" i="38"/>
  <c r="AH39" i="38"/>
  <c r="BD39" i="38"/>
  <c r="AL39" i="38"/>
  <c r="X39" i="38"/>
  <c r="BC39" i="38"/>
  <c r="T39" i="38"/>
  <c r="BC52" i="38"/>
  <c r="AV52" i="38"/>
  <c r="AO52" i="38"/>
  <c r="AH52" i="38"/>
  <c r="BA52" i="38"/>
  <c r="AS52" i="38"/>
  <c r="AK52" i="38"/>
  <c r="AC52" i="38"/>
  <c r="AX52" i="38"/>
  <c r="AP52" i="38"/>
  <c r="AG52" i="38"/>
  <c r="AU52" i="38"/>
  <c r="AJ52" i="38"/>
  <c r="BD52" i="38"/>
  <c r="AR52" i="38"/>
  <c r="AF52" i="38"/>
  <c r="AW52" i="38"/>
  <c r="AE52" i="38"/>
  <c r="AT52" i="38"/>
  <c r="AD52" i="38"/>
  <c r="AQ52" i="38"/>
  <c r="AB52" i="38"/>
  <c r="AN52" i="38"/>
  <c r="AZ52" i="38"/>
  <c r="AL52" i="38"/>
  <c r="BB52" i="38"/>
  <c r="AY52" i="38"/>
  <c r="AM52" i="38"/>
  <c r="AI52" i="38"/>
  <c r="X29" i="38"/>
  <c r="BD41" i="38"/>
  <c r="AW41" i="38"/>
  <c r="AP41" i="38"/>
  <c r="AI41" i="38"/>
  <c r="AB41" i="38"/>
  <c r="U41" i="38"/>
  <c r="AZ41" i="38"/>
  <c r="AR41" i="38"/>
  <c r="AJ41" i="38"/>
  <c r="AA41" i="38"/>
  <c r="S41" i="38"/>
  <c r="AX41" i="38"/>
  <c r="AO41" i="38"/>
  <c r="AG41" i="38"/>
  <c r="Y41" i="38"/>
  <c r="Q41" i="38"/>
  <c r="AU41" i="38"/>
  <c r="AK41" i="38"/>
  <c r="X41" i="38"/>
  <c r="AT41" i="38"/>
  <c r="W41" i="38"/>
  <c r="AH41" i="38"/>
  <c r="BC41" i="38"/>
  <c r="AS41" i="38"/>
  <c r="AF41" i="38"/>
  <c r="V41" i="38"/>
  <c r="AN41" i="38"/>
  <c r="T41" i="38"/>
  <c r="BB41" i="38"/>
  <c r="AL41" i="38"/>
  <c r="AV41" i="38"/>
  <c r="AC41" i="38"/>
  <c r="Z41" i="38"/>
  <c r="AM41" i="38"/>
  <c r="R41" i="38"/>
  <c r="AQ41" i="38"/>
  <c r="BA41" i="38"/>
  <c r="AE41" i="38"/>
  <c r="AY41" i="38"/>
  <c r="AD41" i="38"/>
  <c r="E28" i="38"/>
  <c r="E29" i="38" s="1"/>
  <c r="BC36" i="38"/>
  <c r="AV36" i="38"/>
  <c r="AO36" i="38"/>
  <c r="AH36" i="38"/>
  <c r="AA36" i="38"/>
  <c r="T36" i="38"/>
  <c r="M36" i="38"/>
  <c r="BA36" i="38"/>
  <c r="AS36" i="38"/>
  <c r="AK36" i="38"/>
  <c r="AC36" i="38"/>
  <c r="U36" i="38"/>
  <c r="L36" i="38"/>
  <c r="AZ36" i="38"/>
  <c r="AR36" i="38"/>
  <c r="AB36" i="38"/>
  <c r="S36" i="38"/>
  <c r="AJ36" i="38"/>
  <c r="AY36" i="38"/>
  <c r="AQ36" i="38"/>
  <c r="AI36" i="38"/>
  <c r="Z36" i="38"/>
  <c r="R36" i="38"/>
  <c r="AW36" i="38"/>
  <c r="AG36" i="38"/>
  <c r="V36" i="38"/>
  <c r="AE36" i="38"/>
  <c r="P36" i="38"/>
  <c r="BD36" i="38"/>
  <c r="Y36" i="38"/>
  <c r="BB36" i="38"/>
  <c r="AM36" i="38"/>
  <c r="AL36" i="38"/>
  <c r="AU36" i="38"/>
  <c r="AF36" i="38"/>
  <c r="Q36" i="38"/>
  <c r="N36" i="38"/>
  <c r="AT36" i="38"/>
  <c r="AX36" i="38"/>
  <c r="AP36" i="38"/>
  <c r="AD36" i="38"/>
  <c r="O36" i="38"/>
  <c r="AN36" i="38"/>
  <c r="X36" i="38"/>
  <c r="W36" i="38"/>
  <c r="AY31" i="38"/>
  <c r="AR31" i="38"/>
  <c r="AK31" i="38"/>
  <c r="AD31" i="38"/>
  <c r="W31" i="38"/>
  <c r="P31" i="38"/>
  <c r="I31" i="38"/>
  <c r="AS31" i="38"/>
  <c r="AJ31" i="38"/>
  <c r="AB31" i="38"/>
  <c r="T31" i="38"/>
  <c r="L31" i="38"/>
  <c r="AX31" i="38"/>
  <c r="AP31" i="38"/>
  <c r="AH31" i="38"/>
  <c r="Z31" i="38"/>
  <c r="R31" i="38"/>
  <c r="J31" i="38"/>
  <c r="AV31" i="38"/>
  <c r="AL31" i="38"/>
  <c r="Y31" i="38"/>
  <c r="N31" i="38"/>
  <c r="AT31" i="38"/>
  <c r="AG31" i="38"/>
  <c r="V31" i="38"/>
  <c r="K31" i="38"/>
  <c r="AO31" i="38"/>
  <c r="AE31" i="38"/>
  <c r="AC31" i="38"/>
  <c r="AM31" i="38"/>
  <c r="O31" i="38"/>
  <c r="AU31" i="38"/>
  <c r="AI31" i="38"/>
  <c r="X31" i="38"/>
  <c r="M31" i="38"/>
  <c r="G31" i="38"/>
  <c r="Q31" i="38"/>
  <c r="S31" i="38"/>
  <c r="AA31" i="38"/>
  <c r="AQ31" i="38"/>
  <c r="AF31" i="38"/>
  <c r="U31" i="38"/>
  <c r="H31" i="38"/>
  <c r="AN31" i="38"/>
  <c r="AW31" i="38"/>
  <c r="AS29" i="38"/>
  <c r="T29" i="38"/>
  <c r="BD60" i="38" l="1"/>
  <c r="AY60" i="38"/>
  <c r="AT30" i="38"/>
  <c r="AM30" i="38"/>
  <c r="AF30" i="38"/>
  <c r="Y30" i="38"/>
  <c r="Y60" i="38" s="1"/>
  <c r="R30" i="38"/>
  <c r="K30" i="38"/>
  <c r="AV30" i="38"/>
  <c r="AN30" i="38"/>
  <c r="AE30" i="38"/>
  <c r="W30" i="38"/>
  <c r="W60" i="38" s="1"/>
  <c r="O30" i="38"/>
  <c r="O60" i="38" s="1"/>
  <c r="G30" i="38"/>
  <c r="G60" i="38" s="1"/>
  <c r="AS30" i="38"/>
  <c r="AK30" i="38"/>
  <c r="AC30" i="38"/>
  <c r="U30" i="38"/>
  <c r="M30" i="38"/>
  <c r="M60" i="38" s="1"/>
  <c r="E62" i="38"/>
  <c r="AU30" i="38"/>
  <c r="AI30" i="38"/>
  <c r="X30" i="38"/>
  <c r="L30" i="38"/>
  <c r="AQ30" i="38"/>
  <c r="AG30" i="38"/>
  <c r="T30" i="38"/>
  <c r="T60" i="38" s="1"/>
  <c r="I30" i="38"/>
  <c r="AO30" i="38"/>
  <c r="AB30" i="38"/>
  <c r="F30" i="38"/>
  <c r="F60" i="38" s="1"/>
  <c r="AX30" i="38"/>
  <c r="AA30" i="38"/>
  <c r="P30" i="38"/>
  <c r="P60" i="38" s="1"/>
  <c r="Z30" i="38"/>
  <c r="AR30" i="38"/>
  <c r="AH30" i="38"/>
  <c r="V30" i="38"/>
  <c r="J30" i="38"/>
  <c r="J60" i="38" s="1"/>
  <c r="AL30" i="38"/>
  <c r="AJ30" i="38"/>
  <c r="AP30" i="38"/>
  <c r="AD30" i="38"/>
  <c r="S30" i="38"/>
  <c r="H30" i="38"/>
  <c r="H60" i="38" s="1"/>
  <c r="Q30" i="38"/>
  <c r="AW30" i="38"/>
  <c r="N30" i="38"/>
  <c r="N60" i="38" s="1"/>
  <c r="AU33" i="38"/>
  <c r="AN33" i="38"/>
  <c r="AG33" i="38"/>
  <c r="Z33" i="38"/>
  <c r="S33" i="38"/>
  <c r="L33" i="38"/>
  <c r="AT33" i="38"/>
  <c r="AL33" i="38"/>
  <c r="AD33" i="38"/>
  <c r="V33" i="38"/>
  <c r="N33" i="38"/>
  <c r="BA33" i="38"/>
  <c r="AK33" i="38"/>
  <c r="AC33" i="38"/>
  <c r="U33" i="38"/>
  <c r="M33" i="38"/>
  <c r="AS33" i="38"/>
  <c r="AZ33" i="38"/>
  <c r="AR33" i="38"/>
  <c r="AJ33" i="38"/>
  <c r="AB33" i="38"/>
  <c r="T33" i="38"/>
  <c r="K33" i="38"/>
  <c r="AY33" i="38"/>
  <c r="AM33" i="38"/>
  <c r="X33" i="38"/>
  <c r="I33" i="38"/>
  <c r="AW33" i="38"/>
  <c r="AH33" i="38"/>
  <c r="R33" i="38"/>
  <c r="AQ33" i="38"/>
  <c r="P33" i="38"/>
  <c r="O33" i="38"/>
  <c r="AO33" i="38"/>
  <c r="Y33" i="38"/>
  <c r="J33" i="38"/>
  <c r="AX33" i="38"/>
  <c r="AI33" i="38"/>
  <c r="W33" i="38"/>
  <c r="AP33" i="38"/>
  <c r="AV33" i="38"/>
  <c r="AF33" i="38"/>
  <c r="Q33" i="38"/>
  <c r="AE33" i="38"/>
  <c r="AA33" i="38"/>
  <c r="BB40" i="38"/>
  <c r="BB60" i="38" s="1"/>
  <c r="AU40" i="38"/>
  <c r="AN40" i="38"/>
  <c r="AG40" i="38"/>
  <c r="Z40" i="38"/>
  <c r="S40" i="38"/>
  <c r="AY40" i="38"/>
  <c r="AQ40" i="38"/>
  <c r="AI40" i="38"/>
  <c r="AA40" i="38"/>
  <c r="R40" i="38"/>
  <c r="AW40" i="38"/>
  <c r="AO40" i="38"/>
  <c r="AF40" i="38"/>
  <c r="BA40" i="38"/>
  <c r="AP40" i="38"/>
  <c r="AD40" i="38"/>
  <c r="U40" i="38"/>
  <c r="AZ40" i="38"/>
  <c r="AM40" i="38"/>
  <c r="T40" i="38"/>
  <c r="AC40" i="38"/>
  <c r="AX40" i="38"/>
  <c r="AL40" i="38"/>
  <c r="AB40" i="38"/>
  <c r="Q40" i="38"/>
  <c r="AR40" i="38"/>
  <c r="W40" i="38"/>
  <c r="BD40" i="38"/>
  <c r="AJ40" i="38"/>
  <c r="P40" i="38"/>
  <c r="AT40" i="38"/>
  <c r="X40" i="38"/>
  <c r="AK40" i="38"/>
  <c r="V40" i="38"/>
  <c r="BC40" i="38"/>
  <c r="BC60" i="38" s="1"/>
  <c r="AH40" i="38"/>
  <c r="AV40" i="38"/>
  <c r="AE40" i="38"/>
  <c r="Y40" i="38"/>
  <c r="AS40" i="38"/>
  <c r="BD54" i="38"/>
  <c r="AW54" i="38"/>
  <c r="AP54" i="38"/>
  <c r="AI54" i="38"/>
  <c r="BC54" i="38"/>
  <c r="AU54" i="38"/>
  <c r="AM54" i="38"/>
  <c r="AE54" i="38"/>
  <c r="AZ54" i="38"/>
  <c r="AR54" i="38"/>
  <c r="AJ54" i="38"/>
  <c r="AX54" i="38"/>
  <c r="AL54" i="38"/>
  <c r="AT54" i="38"/>
  <c r="AH54" i="38"/>
  <c r="AO54" i="38"/>
  <c r="BB54" i="38"/>
  <c r="AN54" i="38"/>
  <c r="BA54" i="38"/>
  <c r="AK54" i="38"/>
  <c r="AY54" i="38"/>
  <c r="AG54" i="38"/>
  <c r="AS54" i="38"/>
  <c r="AQ54" i="38"/>
  <c r="AF54" i="38"/>
  <c r="AV54" i="38"/>
  <c r="AD54" i="38"/>
  <c r="BB47" i="38"/>
  <c r="AU47" i="38"/>
  <c r="AN47" i="38"/>
  <c r="AG47" i="38"/>
  <c r="Z47" i="38"/>
  <c r="AY47" i="38"/>
  <c r="AR47" i="38"/>
  <c r="AK47" i="38"/>
  <c r="AD47" i="38"/>
  <c r="W47" i="38"/>
  <c r="AZ47" i="38"/>
  <c r="AZ60" i="38" s="1"/>
  <c r="AP47" i="38"/>
  <c r="AF47" i="38"/>
  <c r="AW47" i="38"/>
  <c r="AM47" i="38"/>
  <c r="AC47" i="38"/>
  <c r="BA47" i="38"/>
  <c r="AL47" i="38"/>
  <c r="Y47" i="38"/>
  <c r="AX47" i="38"/>
  <c r="AJ47" i="38"/>
  <c r="X47" i="38"/>
  <c r="AV47" i="38"/>
  <c r="AI47" i="38"/>
  <c r="AT47" i="38"/>
  <c r="AH47" i="38"/>
  <c r="AQ47" i="38"/>
  <c r="AE47" i="38"/>
  <c r="BC47" i="38"/>
  <c r="AO47" i="38"/>
  <c r="AS47" i="38"/>
  <c r="AB47" i="38"/>
  <c r="BD47" i="38"/>
  <c r="AA47" i="38"/>
  <c r="C14" i="35"/>
  <c r="D6" i="35"/>
  <c r="D7" i="35"/>
  <c r="F61" i="38" l="1"/>
  <c r="E63" i="38"/>
  <c r="E64" i="38" s="1"/>
  <c r="BA60" i="38"/>
  <c r="AW60" i="38"/>
  <c r="AL60" i="38"/>
  <c r="AA60" i="38"/>
  <c r="AG60" i="38"/>
  <c r="AF60" i="38"/>
  <c r="Q60" i="38"/>
  <c r="AX60" i="38"/>
  <c r="AQ60" i="38"/>
  <c r="U60" i="38"/>
  <c r="AE60" i="38"/>
  <c r="AM60" i="38"/>
  <c r="AJ60" i="38"/>
  <c r="AT60" i="38"/>
  <c r="AH60" i="38"/>
  <c r="V60" i="38"/>
  <c r="L60" i="38"/>
  <c r="AC60" i="38"/>
  <c r="AN60" i="38"/>
  <c r="S60" i="38"/>
  <c r="AB60" i="38"/>
  <c r="X60" i="38"/>
  <c r="AK60" i="38"/>
  <c r="AV60" i="38"/>
  <c r="AD60" i="38"/>
  <c r="AR60" i="38"/>
  <c r="AO60" i="38"/>
  <c r="AI60" i="38"/>
  <c r="AS60" i="38"/>
  <c r="K60" i="38"/>
  <c r="AP60" i="38"/>
  <c r="Z60" i="38"/>
  <c r="I60" i="38"/>
  <c r="AU60" i="38"/>
  <c r="R60" i="38"/>
  <c r="E7" i="35"/>
  <c r="C20" i="35" s="1"/>
  <c r="C21" i="35" s="1"/>
  <c r="AN86" i="38" l="1"/>
  <c r="AG86" i="38"/>
  <c r="Z86" i="38"/>
  <c r="S86" i="38"/>
  <c r="L86" i="38"/>
  <c r="E86" i="38"/>
  <c r="AA86" i="38"/>
  <c r="AM86" i="38"/>
  <c r="AF86" i="38"/>
  <c r="Y86" i="38"/>
  <c r="R86" i="38"/>
  <c r="K86" i="38"/>
  <c r="E86" i="34"/>
  <c r="AO86" i="38"/>
  <c r="AL86" i="38"/>
  <c r="AE86" i="38"/>
  <c r="X86" i="38"/>
  <c r="Q86" i="38"/>
  <c r="J86" i="38"/>
  <c r="AH86" i="38"/>
  <c r="AR86" i="38"/>
  <c r="AK86" i="38"/>
  <c r="AD86" i="38"/>
  <c r="W86" i="38"/>
  <c r="P86" i="38"/>
  <c r="I86" i="38"/>
  <c r="M86" i="38"/>
  <c r="AQ86" i="38"/>
  <c r="AJ86" i="38"/>
  <c r="AC86" i="38"/>
  <c r="V86" i="38"/>
  <c r="O86" i="38"/>
  <c r="H86" i="38"/>
  <c r="F86" i="38"/>
  <c r="AP86" i="38"/>
  <c r="AI86" i="38"/>
  <c r="AB86" i="38"/>
  <c r="U86" i="38"/>
  <c r="N86" i="38"/>
  <c r="G86" i="38"/>
  <c r="T86" i="38"/>
  <c r="F62" i="38"/>
  <c r="G61" i="38" s="1"/>
  <c r="E87" i="38" l="1"/>
  <c r="E66" i="38" s="1"/>
  <c r="E65" i="38"/>
  <c r="E76" i="38" s="1"/>
  <c r="E77" i="38" s="1"/>
  <c r="E80" i="38" s="1"/>
  <c r="E81" i="38" s="1"/>
  <c r="F87" i="38"/>
  <c r="F66" i="38" s="1"/>
  <c r="F65" i="38"/>
  <c r="F76" i="38" s="1"/>
  <c r="X87" i="38"/>
  <c r="X66" i="38" s="1"/>
  <c r="X65" i="38"/>
  <c r="AQ87" i="38"/>
  <c r="AQ66" i="38" s="1"/>
  <c r="AQ65" i="38"/>
  <c r="AF87" i="38"/>
  <c r="AF66" i="38" s="1"/>
  <c r="AF65" i="38"/>
  <c r="AJ87" i="38"/>
  <c r="AJ66" i="38" s="1"/>
  <c r="AJ65" i="38"/>
  <c r="AJ76" i="38" s="1"/>
  <c r="N87" i="38"/>
  <c r="N66" i="38" s="1"/>
  <c r="N65" i="38"/>
  <c r="I87" i="38"/>
  <c r="I66" i="38" s="1"/>
  <c r="I65" i="38"/>
  <c r="I76" i="38" s="1"/>
  <c r="AE87" i="38"/>
  <c r="AE66" i="38" s="1"/>
  <c r="AE65" i="38"/>
  <c r="AE76" i="38" s="1"/>
  <c r="U87" i="38"/>
  <c r="U66" i="38" s="1"/>
  <c r="U65" i="38"/>
  <c r="L87" i="38"/>
  <c r="L66" i="38" s="1"/>
  <c r="L65" i="38"/>
  <c r="AB87" i="38"/>
  <c r="AB66" i="38" s="1"/>
  <c r="AB65" i="38"/>
  <c r="W87" i="38"/>
  <c r="W66" i="38" s="1"/>
  <c r="W65" i="38"/>
  <c r="W76" i="38" s="1"/>
  <c r="O87" i="38"/>
  <c r="O66" i="38" s="1"/>
  <c r="O65" i="38"/>
  <c r="Z87" i="38"/>
  <c r="Z66" i="38" s="1"/>
  <c r="Z65" i="38"/>
  <c r="Z76" i="38" s="1"/>
  <c r="G87" i="38"/>
  <c r="G66" i="38" s="1"/>
  <c r="G65" i="38"/>
  <c r="G76" i="38" s="1"/>
  <c r="Y87" i="38"/>
  <c r="Y66" i="38" s="1"/>
  <c r="Y65" i="38"/>
  <c r="M87" i="38"/>
  <c r="M66" i="38" s="1"/>
  <c r="M65" i="38"/>
  <c r="AD87" i="38"/>
  <c r="AD66" i="38" s="1"/>
  <c r="AD65" i="38"/>
  <c r="AO87" i="38"/>
  <c r="AO66" i="38" s="1"/>
  <c r="AO65" i="38"/>
  <c r="AO76" i="38" s="1"/>
  <c r="AA87" i="38"/>
  <c r="AA66" i="38" s="1"/>
  <c r="AA65" i="38"/>
  <c r="AP87" i="38"/>
  <c r="AP66" i="38" s="1"/>
  <c r="AP65" i="38"/>
  <c r="AP76" i="38" s="1"/>
  <c r="AK87" i="38"/>
  <c r="AK66" i="38" s="1"/>
  <c r="AK65" i="38"/>
  <c r="AK76" i="38" s="1"/>
  <c r="K87" i="38"/>
  <c r="K66" i="38" s="1"/>
  <c r="K65" i="38"/>
  <c r="AG87" i="38"/>
  <c r="AG66" i="38" s="1"/>
  <c r="AG65" i="38"/>
  <c r="AH87" i="38"/>
  <c r="AH66" i="38" s="1"/>
  <c r="AH65" i="38"/>
  <c r="P87" i="38"/>
  <c r="P66" i="38" s="1"/>
  <c r="P65" i="38"/>
  <c r="P76" i="38" s="1"/>
  <c r="AL87" i="38"/>
  <c r="AL66" i="38" s="1"/>
  <c r="AL65" i="38"/>
  <c r="AM87" i="38"/>
  <c r="AM66" i="38" s="1"/>
  <c r="AM65" i="38"/>
  <c r="AM76" i="38" s="1"/>
  <c r="H87" i="38"/>
  <c r="H66" i="38" s="1"/>
  <c r="H65" i="38"/>
  <c r="H76" i="38" s="1"/>
  <c r="S87" i="38"/>
  <c r="S66" i="38" s="1"/>
  <c r="S65" i="38"/>
  <c r="AI87" i="38"/>
  <c r="AI66" i="38" s="1"/>
  <c r="AI65" i="38"/>
  <c r="T87" i="38"/>
  <c r="T66" i="38" s="1"/>
  <c r="T65" i="38"/>
  <c r="V65" i="38"/>
  <c r="V87" i="38"/>
  <c r="V66" i="38" s="1"/>
  <c r="J87" i="38"/>
  <c r="J66" i="38" s="1"/>
  <c r="J65" i="38"/>
  <c r="AC87" i="38"/>
  <c r="AC66" i="38" s="1"/>
  <c r="AC65" i="38"/>
  <c r="AC76" i="38" s="1"/>
  <c r="AR87" i="38"/>
  <c r="AR66" i="38" s="1"/>
  <c r="AR65" i="38"/>
  <c r="AR76" i="38" s="1"/>
  <c r="Q87" i="38"/>
  <c r="Q66" i="38" s="1"/>
  <c r="Q65" i="38"/>
  <c r="R87" i="38"/>
  <c r="R66" i="38" s="1"/>
  <c r="R65" i="38"/>
  <c r="AN87" i="38"/>
  <c r="AN66" i="38" s="1"/>
  <c r="AN65" i="38"/>
  <c r="F63" i="38"/>
  <c r="F64" i="38" s="1"/>
  <c r="F77" i="38" s="1"/>
  <c r="F80" i="38" s="1"/>
  <c r="F81" i="38" s="1"/>
  <c r="G62" i="38"/>
  <c r="H61" i="38" s="1"/>
  <c r="H18" i="34"/>
  <c r="G18" i="34"/>
  <c r="G26" i="34" s="1"/>
  <c r="G28" i="34" s="1"/>
  <c r="C29" i="29"/>
  <c r="C28" i="29"/>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D25" i="36"/>
  <c r="BD26" i="36"/>
  <c r="BC25" i="36"/>
  <c r="BC26" i="36"/>
  <c r="BB25" i="36"/>
  <c r="BB26" i="36"/>
  <c r="BA25" i="36"/>
  <c r="BA26" i="36"/>
  <c r="AZ25" i="36"/>
  <c r="AZ26" i="36" s="1"/>
  <c r="AY25" i="36"/>
  <c r="AY26" i="36" s="1"/>
  <c r="AX25" i="36"/>
  <c r="AX26" i="36" s="1"/>
  <c r="AW25" i="36"/>
  <c r="AV25" i="36"/>
  <c r="AU25" i="36"/>
  <c r="AT25" i="36"/>
  <c r="AS25" i="36"/>
  <c r="AR25" i="36"/>
  <c r="AQ25" i="36"/>
  <c r="AP25" i="36"/>
  <c r="AO25" i="36"/>
  <c r="AN25" i="36"/>
  <c r="AM25" i="36"/>
  <c r="AL25" i="36"/>
  <c r="AK25" i="36"/>
  <c r="AK26" i="36" s="1"/>
  <c r="AJ25" i="36"/>
  <c r="AI25" i="36"/>
  <c r="AH25" i="36"/>
  <c r="AG25" i="36"/>
  <c r="AF25" i="36"/>
  <c r="AE25" i="36"/>
  <c r="AD25" i="36"/>
  <c r="AC25" i="36"/>
  <c r="AB25" i="36"/>
  <c r="AA25" i="36"/>
  <c r="Z25" i="36"/>
  <c r="Y25" i="36"/>
  <c r="X25" i="36"/>
  <c r="W25" i="36"/>
  <c r="V25" i="36"/>
  <c r="U25" i="36"/>
  <c r="T25" i="36"/>
  <c r="S25" i="36"/>
  <c r="R25" i="36"/>
  <c r="Q25" i="36"/>
  <c r="Q26" i="36" s="1"/>
  <c r="P25" i="36"/>
  <c r="O25" i="36"/>
  <c r="O26" i="36" s="1"/>
  <c r="O28" i="36" s="1"/>
  <c r="N25" i="36"/>
  <c r="M25" i="36"/>
  <c r="M26" i="36" s="1"/>
  <c r="L25" i="36"/>
  <c r="K25" i="36"/>
  <c r="J25" i="36"/>
  <c r="I25" i="36"/>
  <c r="H25" i="36"/>
  <c r="G25" i="36"/>
  <c r="G26" i="36" s="1"/>
  <c r="F25" i="36"/>
  <c r="E25" i="36"/>
  <c r="AW18" i="36"/>
  <c r="AV18" i="36"/>
  <c r="AV26" i="36" s="1"/>
  <c r="AU18" i="36"/>
  <c r="AU26" i="36" s="1"/>
  <c r="AU28" i="36" s="1"/>
  <c r="AT18" i="36"/>
  <c r="AT26" i="36" s="1"/>
  <c r="AT28" i="36" s="1"/>
  <c r="AS18" i="36"/>
  <c r="AR18" i="36"/>
  <c r="AR26" i="36" s="1"/>
  <c r="AQ18" i="36"/>
  <c r="AQ26" i="36" s="1"/>
  <c r="AP18" i="36"/>
  <c r="AO18" i="36"/>
  <c r="AO26" i="36" s="1"/>
  <c r="AN18" i="36"/>
  <c r="AN26" i="36" s="1"/>
  <c r="AN28" i="36" s="1"/>
  <c r="AM18" i="36"/>
  <c r="AM26" i="36" s="1"/>
  <c r="AM28" i="36" s="1"/>
  <c r="AM29" i="36" s="1"/>
  <c r="AL18" i="36"/>
  <c r="AL26" i="36" s="1"/>
  <c r="AL28" i="36"/>
  <c r="AK18" i="36"/>
  <c r="AJ18" i="36"/>
  <c r="AI18" i="36"/>
  <c r="AH18" i="36"/>
  <c r="AG18" i="36"/>
  <c r="AG26" i="36" s="1"/>
  <c r="AF18" i="36"/>
  <c r="AF26" i="36" s="1"/>
  <c r="AE18" i="36"/>
  <c r="AE26" i="36" s="1"/>
  <c r="AD18" i="36"/>
  <c r="AD26" i="36" s="1"/>
  <c r="AC18" i="36"/>
  <c r="AB18" i="36"/>
  <c r="AA18" i="36"/>
  <c r="AA26" i="36" s="1"/>
  <c r="Z18" i="36"/>
  <c r="Z26" i="36" s="1"/>
  <c r="Y18" i="36"/>
  <c r="Y26" i="36"/>
  <c r="X18" i="36"/>
  <c r="X26" i="36"/>
  <c r="W18" i="36"/>
  <c r="W26" i="36"/>
  <c r="W28" i="36" s="1"/>
  <c r="AT48" i="36" s="1"/>
  <c r="V18" i="36"/>
  <c r="U18" i="36"/>
  <c r="T18" i="36"/>
  <c r="T26" i="36"/>
  <c r="S18" i="36"/>
  <c r="S26" i="36"/>
  <c r="S28" i="36" s="1"/>
  <c r="R18" i="36"/>
  <c r="R26" i="36"/>
  <c r="Q18" i="36"/>
  <c r="P18" i="36"/>
  <c r="P26" i="36"/>
  <c r="O18" i="36"/>
  <c r="N18" i="36"/>
  <c r="N26" i="36" s="1"/>
  <c r="M18" i="36"/>
  <c r="L18" i="36"/>
  <c r="L26" i="36"/>
  <c r="K18" i="36"/>
  <c r="K26" i="36"/>
  <c r="K29" i="36" s="1"/>
  <c r="J18" i="36"/>
  <c r="I18" i="36"/>
  <c r="I26" i="36" s="1"/>
  <c r="H18" i="36"/>
  <c r="H26" i="36" s="1"/>
  <c r="G18" i="36"/>
  <c r="F18" i="36"/>
  <c r="F26" i="36" s="1"/>
  <c r="E18" i="36"/>
  <c r="E26" i="36" s="1"/>
  <c r="F18" i="34"/>
  <c r="F26" i="34" s="1"/>
  <c r="F28" i="34" s="1"/>
  <c r="E18" i="34"/>
  <c r="E26" i="34" s="1"/>
  <c r="E28" i="34" s="1"/>
  <c r="AP26" i="36"/>
  <c r="AB26" i="36"/>
  <c r="AW26" i="36"/>
  <c r="V26" i="36"/>
  <c r="V28" i="36" s="1"/>
  <c r="AJ26" i="36"/>
  <c r="AI26" i="36"/>
  <c r="AI28" i="36" s="1"/>
  <c r="AI29" i="36" s="1"/>
  <c r="K28" i="36"/>
  <c r="AF28" i="36"/>
  <c r="H28" i="36"/>
  <c r="AJ28" i="36"/>
  <c r="AJ29" i="36"/>
  <c r="AP28" i="36"/>
  <c r="AP29" i="36"/>
  <c r="G28" i="36"/>
  <c r="N32" i="36" s="1"/>
  <c r="P28" i="36"/>
  <c r="P29" i="36"/>
  <c r="S29" i="36"/>
  <c r="Y28" i="36"/>
  <c r="Y29" i="36"/>
  <c r="T28" i="36"/>
  <c r="T29" i="36"/>
  <c r="AE28" i="36"/>
  <c r="AK56" i="36" s="1"/>
  <c r="AH26" i="36"/>
  <c r="J26" i="36"/>
  <c r="L28" i="36"/>
  <c r="L29" i="36"/>
  <c r="V29" i="36"/>
  <c r="AT29" i="36"/>
  <c r="X28" i="36"/>
  <c r="AJ49" i="36" s="1"/>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Q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AD40" i="36"/>
  <c r="AY40" i="36"/>
  <c r="AX40" i="36"/>
  <c r="AU40" i="36"/>
  <c r="AT40" i="36"/>
  <c r="T40" i="36"/>
  <c r="AQ40" i="36"/>
  <c r="AN40" i="36"/>
  <c r="AM40" i="36"/>
  <c r="BC40" i="36"/>
  <c r="O29" i="36"/>
  <c r="AN44" i="36"/>
  <c r="AC44" i="36"/>
  <c r="AI44" i="36"/>
  <c r="AG44" i="36"/>
  <c r="AD44" i="36"/>
  <c r="AB44" i="36"/>
  <c r="Z44" i="36"/>
  <c r="AW44" i="36"/>
  <c r="W33" i="36"/>
  <c r="AM33" i="36"/>
  <c r="Z33" i="36"/>
  <c r="AW33" i="36"/>
  <c r="AL49" i="36"/>
  <c r="AK49" i="36"/>
  <c r="AF49" i="36"/>
  <c r="BC49" i="36"/>
  <c r="AZ49" i="36"/>
  <c r="AB49" i="36"/>
  <c r="AT49" i="36"/>
  <c r="AS49" i="36"/>
  <c r="AX48" i="36"/>
  <c r="AW48" i="36"/>
  <c r="X48" i="36"/>
  <c r="AU48" i="36"/>
  <c r="AI48" i="36"/>
  <c r="AB48" i="36"/>
  <c r="BA48" i="36"/>
  <c r="AP48" i="36"/>
  <c r="AN48" i="36"/>
  <c r="AL48" i="36"/>
  <c r="AH48" i="36"/>
  <c r="AC48" i="36"/>
  <c r="BD48" i="36"/>
  <c r="AZ48" i="36"/>
  <c r="BB48" i="36"/>
  <c r="AD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P32" i="36"/>
  <c r="AW32" i="36"/>
  <c r="AL32" i="36"/>
  <c r="AK32" i="36"/>
  <c r="AJ32" i="36"/>
  <c r="K32" i="36"/>
  <c r="AH32" i="36"/>
  <c r="AG32" i="36"/>
  <c r="AF32" i="36"/>
  <c r="AE32" i="36"/>
  <c r="AD32" i="36"/>
  <c r="AQ32" i="36"/>
  <c r="AB32" i="36"/>
  <c r="AA32" i="36"/>
  <c r="AX32" i="36"/>
  <c r="AV32" i="36"/>
  <c r="AU32" i="36"/>
  <c r="R32" i="36"/>
  <c r="AT32" i="36"/>
  <c r="AS32" i="36"/>
  <c r="AR32" i="36"/>
  <c r="Q32" i="36"/>
  <c r="J28" i="36"/>
  <c r="G29" i="36"/>
  <c r="AL56" i="36"/>
  <c r="AJ56" i="36"/>
  <c r="AH56" i="36"/>
  <c r="BD56" i="36"/>
  <c r="AF56" i="36"/>
  <c r="BB56" i="36"/>
  <c r="AZ56" i="36"/>
  <c r="AW56" i="36"/>
  <c r="AV56" i="36"/>
  <c r="AT56" i="36"/>
  <c r="AS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K35" i="36"/>
  <c r="AO35" i="36"/>
  <c r="AM35" i="36"/>
  <c r="AH35" i="36"/>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c r="BC25" i="34"/>
  <c r="BC26" i="34"/>
  <c r="BB25" i="34"/>
  <c r="BB26" i="34" s="1"/>
  <c r="BA25" i="34"/>
  <c r="BA26" i="34"/>
  <c r="AZ25" i="34"/>
  <c r="AZ26" i="34"/>
  <c r="AY25" i="34"/>
  <c r="AY26" i="34"/>
  <c r="AX25" i="34"/>
  <c r="AX26" i="34" s="1"/>
  <c r="AW25" i="34"/>
  <c r="AV25" i="34"/>
  <c r="AV26" i="34" s="1"/>
  <c r="AU25" i="34"/>
  <c r="AT25" i="34"/>
  <c r="AS25" i="34"/>
  <c r="AR25" i="34"/>
  <c r="AQ25" i="34"/>
  <c r="AP25" i="34"/>
  <c r="AO25" i="34"/>
  <c r="AN25" i="34"/>
  <c r="AN26" i="34" s="1"/>
  <c r="AM25" i="34"/>
  <c r="AL25" i="34"/>
  <c r="AK25" i="34"/>
  <c r="AJ25" i="34"/>
  <c r="AI25" i="34"/>
  <c r="AH25" i="34"/>
  <c r="AG25" i="34"/>
  <c r="AF25" i="34"/>
  <c r="AF26" i="34" s="1"/>
  <c r="AE25" i="34"/>
  <c r="AD25" i="34"/>
  <c r="AC25" i="34"/>
  <c r="AB25" i="34"/>
  <c r="AA25" i="34"/>
  <c r="Z25" i="34"/>
  <c r="Y25" i="34"/>
  <c r="X25" i="34"/>
  <c r="X26" i="34" s="1"/>
  <c r="W25" i="34"/>
  <c r="V25" i="34"/>
  <c r="U25" i="34"/>
  <c r="T25" i="34"/>
  <c r="S25" i="34"/>
  <c r="R25" i="34"/>
  <c r="Q25" i="34"/>
  <c r="P25" i="34"/>
  <c r="O25" i="34"/>
  <c r="N25" i="34"/>
  <c r="M25" i="34"/>
  <c r="L25" i="34"/>
  <c r="K25" i="34"/>
  <c r="J25" i="34"/>
  <c r="I25" i="34"/>
  <c r="H25" i="34"/>
  <c r="G25" i="34"/>
  <c r="F25" i="34"/>
  <c r="E25" i="34"/>
  <c r="AW18" i="34"/>
  <c r="AV18" i="34"/>
  <c r="AU18" i="34"/>
  <c r="AT18" i="34"/>
  <c r="AS18" i="34"/>
  <c r="AS26" i="34" s="1"/>
  <c r="AR18" i="34"/>
  <c r="AQ18" i="34"/>
  <c r="AP18" i="34"/>
  <c r="AO18" i="34"/>
  <c r="AN18" i="34"/>
  <c r="AM18" i="34"/>
  <c r="AL18" i="34"/>
  <c r="AK18" i="34"/>
  <c r="AK26" i="34" s="1"/>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c r="P18" i="34"/>
  <c r="O18" i="34"/>
  <c r="N18" i="34"/>
  <c r="M18" i="34"/>
  <c r="L18" i="34"/>
  <c r="K18" i="34"/>
  <c r="K26" i="34"/>
  <c r="J18" i="34"/>
  <c r="I18" i="34"/>
  <c r="I5" i="20"/>
  <c r="J5" i="20"/>
  <c r="G69" i="36" s="1"/>
  <c r="K5" i="20"/>
  <c r="H69" i="36" s="1"/>
  <c r="L5" i="20"/>
  <c r="I69" i="36" s="1"/>
  <c r="M5" i="20"/>
  <c r="J69" i="36"/>
  <c r="N5" i="20"/>
  <c r="K69" i="36" s="1"/>
  <c r="O5" i="20"/>
  <c r="L69" i="36" s="1"/>
  <c r="P5" i="20"/>
  <c r="Q5" i="20"/>
  <c r="N69" i="36"/>
  <c r="R5" i="20"/>
  <c r="O69" i="36"/>
  <c r="S5" i="20"/>
  <c r="P69" i="36"/>
  <c r="T5" i="20"/>
  <c r="Q69" i="36"/>
  <c r="U5" i="20"/>
  <c r="R69" i="36"/>
  <c r="V5" i="20"/>
  <c r="S69" i="36"/>
  <c r="W5" i="20"/>
  <c r="T69" i="36"/>
  <c r="X5" i="20"/>
  <c r="U69" i="36"/>
  <c r="Y5" i="20"/>
  <c r="V69" i="36"/>
  <c r="Z5" i="20"/>
  <c r="W69" i="36"/>
  <c r="AA5" i="20"/>
  <c r="AB5" i="20"/>
  <c r="Y69" i="36" s="1"/>
  <c r="AC5" i="20"/>
  <c r="AD5" i="20"/>
  <c r="AA69" i="36"/>
  <c r="AE5" i="20"/>
  <c r="AB69" i="36"/>
  <c r="AF5" i="20"/>
  <c r="AC69" i="36"/>
  <c r="AG5" i="20"/>
  <c r="AD69" i="36"/>
  <c r="AH5" i="20"/>
  <c r="AE69" i="36"/>
  <c r="AI5" i="20"/>
  <c r="AF69" i="36"/>
  <c r="AJ5" i="20"/>
  <c r="AG69" i="36"/>
  <c r="AK5" i="20"/>
  <c r="AH69" i="36"/>
  <c r="AL5" i="20"/>
  <c r="AI69" i="36"/>
  <c r="AM5" i="20"/>
  <c r="AJ69" i="36"/>
  <c r="AN5" i="20"/>
  <c r="AO5" i="20"/>
  <c r="AL69" i="36" s="1"/>
  <c r="AP5" i="20"/>
  <c r="AM69" i="36" s="1"/>
  <c r="AQ5" i="20"/>
  <c r="AN69" i="36"/>
  <c r="AR5" i="20"/>
  <c r="AO69" i="36" s="1"/>
  <c r="AS5" i="20"/>
  <c r="AP69" i="36" s="1"/>
  <c r="AT5" i="20"/>
  <c r="AQ69" i="36" s="1"/>
  <c r="AU5" i="20"/>
  <c r="AR69" i="36"/>
  <c r="AV5" i="20"/>
  <c r="AS69" i="36" s="1"/>
  <c r="AW5" i="20"/>
  <c r="AT69" i="36" s="1"/>
  <c r="AX5" i="20"/>
  <c r="AU69" i="36" s="1"/>
  <c r="AY5" i="20"/>
  <c r="AZ5" i="20"/>
  <c r="AW69" i="36"/>
  <c r="BA5" i="20"/>
  <c r="BB5" i="20"/>
  <c r="AY69" i="36" s="1"/>
  <c r="BC5" i="20"/>
  <c r="BD5" i="20"/>
  <c r="BA69" i="36"/>
  <c r="BE5" i="20"/>
  <c r="BF5" i="20"/>
  <c r="BC69" i="36" s="1"/>
  <c r="BG5" i="20"/>
  <c r="BD69" i="36" s="1"/>
  <c r="H5" i="20"/>
  <c r="E69" i="36" s="1"/>
  <c r="G11" i="20"/>
  <c r="G10" i="20"/>
  <c r="F71" i="36" s="1"/>
  <c r="G9" i="20"/>
  <c r="I70" i="36" s="1"/>
  <c r="G8" i="20"/>
  <c r="G7" i="20"/>
  <c r="AM67" i="36" s="1"/>
  <c r="G6" i="20"/>
  <c r="AP12" i="20"/>
  <c r="AM87" i="36" s="1"/>
  <c r="AM66" i="36" s="1"/>
  <c r="D34" i="20"/>
  <c r="AY65" i="36"/>
  <c r="AR65" i="36"/>
  <c r="AK65" i="36"/>
  <c r="AD65" i="36"/>
  <c r="W65" i="36"/>
  <c r="P65" i="36"/>
  <c r="I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L65" i="36"/>
  <c r="K65" i="36"/>
  <c r="J65" i="36"/>
  <c r="X65" i="36"/>
  <c r="AS65" i="36"/>
  <c r="AF65" i="36"/>
  <c r="AT65" i="36"/>
  <c r="BA65" i="36"/>
  <c r="AE65" i="36"/>
  <c r="AZ65" i="36"/>
  <c r="Y65" i="36"/>
  <c r="R65" i="36"/>
  <c r="AM65" i="36"/>
  <c r="Q65" i="36"/>
  <c r="AX69" i="34"/>
  <c r="AX69" i="36"/>
  <c r="BA67" i="36"/>
  <c r="AT67" i="36"/>
  <c r="AF67" i="36"/>
  <c r="AZ67" i="36"/>
  <c r="AS67" i="36"/>
  <c r="AE67" i="36"/>
  <c r="AR67" i="36"/>
  <c r="AK67" i="36"/>
  <c r="W67" i="36"/>
  <c r="AQ67" i="36"/>
  <c r="AJ67" i="36"/>
  <c r="V67" i="36"/>
  <c r="AP67" i="36"/>
  <c r="AI67" i="36"/>
  <c r="U67" i="36"/>
  <c r="M67" i="36"/>
  <c r="AH67" i="36"/>
  <c r="BB67" i="36"/>
  <c r="AA67" i="36"/>
  <c r="E67" i="36"/>
  <c r="S67" i="36"/>
  <c r="AV69" i="34"/>
  <c r="AV69" i="36"/>
  <c r="M69" i="34"/>
  <c r="M69" i="36"/>
  <c r="F69" i="36"/>
  <c r="AX68" i="36"/>
  <c r="AQ68" i="36"/>
  <c r="AJ68" i="36"/>
  <c r="AC68" i="36"/>
  <c r="V68" i="36"/>
  <c r="O68" i="36"/>
  <c r="H68" i="36"/>
  <c r="AZ68" i="36"/>
  <c r="BD68" i="36"/>
  <c r="AW68" i="36"/>
  <c r="AP68" i="36"/>
  <c r="AI68" i="36"/>
  <c r="AB68" i="36"/>
  <c r="U68" i="36"/>
  <c r="N68" i="36"/>
  <c r="G68" i="36"/>
  <c r="AL68" i="36"/>
  <c r="J68" i="36"/>
  <c r="BC68" i="36"/>
  <c r="AV68" i="36"/>
  <c r="AO68" i="36"/>
  <c r="AH68" i="36"/>
  <c r="AA68" i="36"/>
  <c r="T68" i="36"/>
  <c r="M68" i="36"/>
  <c r="F68" i="36"/>
  <c r="X68" i="36"/>
  <c r="BB68" i="36"/>
  <c r="AU68" i="36"/>
  <c r="AN68" i="36"/>
  <c r="AG68" i="36"/>
  <c r="Z68" i="36"/>
  <c r="S68" i="36"/>
  <c r="L68" i="36"/>
  <c r="E68" i="36"/>
  <c r="AE68" i="36"/>
  <c r="BA68" i="36"/>
  <c r="AT68" i="36"/>
  <c r="AM68" i="36"/>
  <c r="AF68" i="36"/>
  <c r="Y68" i="36"/>
  <c r="R68" i="36"/>
  <c r="K68" i="36"/>
  <c r="AS68" i="36"/>
  <c r="Q68" i="36"/>
  <c r="AK68" i="36"/>
  <c r="AD68" i="36"/>
  <c r="I68" i="36"/>
  <c r="AY68" i="36"/>
  <c r="W68" i="36"/>
  <c r="P68" i="36"/>
  <c r="AR68" i="36"/>
  <c r="AA26" i="34"/>
  <c r="AO26" i="34"/>
  <c r="BC71" i="36"/>
  <c r="AO71" i="36"/>
  <c r="T71" i="36"/>
  <c r="M71" i="36"/>
  <c r="V71" i="36"/>
  <c r="AU71" i="36"/>
  <c r="Z71" i="36"/>
  <c r="S71" i="36"/>
  <c r="E71" i="36"/>
  <c r="AT71" i="36"/>
  <c r="Y71" i="36"/>
  <c r="R71" i="36"/>
  <c r="AC71" i="36"/>
  <c r="AS71" i="36"/>
  <c r="X71" i="36"/>
  <c r="Q71" i="36"/>
  <c r="AQ71" i="36"/>
  <c r="O71" i="36"/>
  <c r="AY71" i="36"/>
  <c r="AR71" i="36"/>
  <c r="AD71" i="36"/>
  <c r="W71" i="36"/>
  <c r="I71" i="36"/>
  <c r="AX71" i="36"/>
  <c r="AJ71" i="36"/>
  <c r="H71" i="36"/>
  <c r="AB71" i="36"/>
  <c r="U71" i="36"/>
  <c r="AP71" i="36"/>
  <c r="N71" i="36"/>
  <c r="BD71" i="36"/>
  <c r="G71" i="36"/>
  <c r="AW71" i="36"/>
  <c r="AI71" i="36"/>
  <c r="AZ69" i="34"/>
  <c r="AZ69" i="36"/>
  <c r="X69" i="34"/>
  <c r="X69" i="36"/>
  <c r="AI26" i="34"/>
  <c r="AW26" i="34"/>
  <c r="BB69" i="34"/>
  <c r="BB69" i="36"/>
  <c r="Z69" i="34"/>
  <c r="Z69" i="36"/>
  <c r="AY70" i="36"/>
  <c r="AR70" i="36"/>
  <c r="AK70" i="36"/>
  <c r="P70" i="36"/>
  <c r="AX70" i="36"/>
  <c r="AJ70" i="36"/>
  <c r="AC70" i="36"/>
  <c r="V70" i="36"/>
  <c r="H70" i="36"/>
  <c r="R70" i="36"/>
  <c r="AW70" i="36"/>
  <c r="AP70" i="36"/>
  <c r="AI70" i="36"/>
  <c r="U70" i="36"/>
  <c r="G70" i="36"/>
  <c r="BC70" i="36"/>
  <c r="AV70" i="36"/>
  <c r="AO70" i="36"/>
  <c r="AA70" i="36"/>
  <c r="M70" i="36"/>
  <c r="AT70" i="36"/>
  <c r="BB70" i="36"/>
  <c r="AU70" i="36"/>
  <c r="AG70" i="36"/>
  <c r="S70" i="36"/>
  <c r="E70" i="36"/>
  <c r="AF70" i="36"/>
  <c r="K70" i="36"/>
  <c r="AS70" i="36"/>
  <c r="AZ70" i="36"/>
  <c r="J70" i="36"/>
  <c r="AL70" i="36"/>
  <c r="AZ72" i="36"/>
  <c r="AS72" i="36"/>
  <c r="AL72" i="36"/>
  <c r="AE72" i="36"/>
  <c r="X72" i="36"/>
  <c r="Q72" i="36"/>
  <c r="J72" i="36"/>
  <c r="L72" i="36"/>
  <c r="AY72" i="36"/>
  <c r="AR72" i="36"/>
  <c r="AK72" i="36"/>
  <c r="AD72" i="36"/>
  <c r="W72" i="36"/>
  <c r="P72" i="36"/>
  <c r="I72" i="36"/>
  <c r="E72" i="36"/>
  <c r="AX72" i="36"/>
  <c r="AQ72" i="36"/>
  <c r="AJ72" i="36"/>
  <c r="AC72" i="36"/>
  <c r="V72" i="36"/>
  <c r="O72" i="36"/>
  <c r="H72" i="36"/>
  <c r="AG72" i="36"/>
  <c r="BD72" i="36"/>
  <c r="AW72" i="36"/>
  <c r="AP72" i="36"/>
  <c r="AI72" i="36"/>
  <c r="AB72" i="36"/>
  <c r="U72" i="36"/>
  <c r="N72" i="36"/>
  <c r="G72" i="36"/>
  <c r="BB72" i="36"/>
  <c r="AN72" i="36"/>
  <c r="Z72" i="36"/>
  <c r="BC72" i="36"/>
  <c r="AV72" i="36"/>
  <c r="AO72" i="36"/>
  <c r="AH72" i="36"/>
  <c r="AA72" i="36"/>
  <c r="T72" i="36"/>
  <c r="M72" i="36"/>
  <c r="F72" i="36"/>
  <c r="AU72" i="36"/>
  <c r="S72" i="36"/>
  <c r="Y72" i="36"/>
  <c r="AT72" i="36"/>
  <c r="R72" i="36"/>
  <c r="K72" i="36"/>
  <c r="BA72" i="36"/>
  <c r="AM72" i="36"/>
  <c r="AF72" i="36"/>
  <c r="AK69" i="34"/>
  <c r="AK69" i="36"/>
  <c r="AQ26" i="34"/>
  <c r="J26" i="34"/>
  <c r="N26" i="34"/>
  <c r="P26" i="34"/>
  <c r="P28" i="34" s="1"/>
  <c r="R26" i="34"/>
  <c r="V26" i="34"/>
  <c r="Z26" i="34"/>
  <c r="AD26" i="34"/>
  <c r="AD28" i="34" s="1"/>
  <c r="AH26" i="34"/>
  <c r="AL26" i="34"/>
  <c r="AP26" i="34"/>
  <c r="AP28" i="34"/>
  <c r="AT26" i="34"/>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O29" i="34" s="1"/>
  <c r="O28" i="34"/>
  <c r="U26" i="34"/>
  <c r="W26" i="34"/>
  <c r="AC26" i="34"/>
  <c r="AC28" i="34" s="1"/>
  <c r="AE26" i="34"/>
  <c r="AM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X76" i="34" s="1"/>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L28" i="34" s="1"/>
  <c r="T26" i="34"/>
  <c r="AB26" i="34"/>
  <c r="AJ26" i="34"/>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J28" i="34"/>
  <c r="J29" i="34" s="1"/>
  <c r="R28" i="34"/>
  <c r="R29" i="34"/>
  <c r="AH28" i="34"/>
  <c r="U28" i="34"/>
  <c r="U29" i="34" s="1"/>
  <c r="Q28" i="34"/>
  <c r="Y28" i="34"/>
  <c r="Y29" i="34" s="1"/>
  <c r="AG28" i="34"/>
  <c r="AO28" i="34"/>
  <c r="AW28" i="34"/>
  <c r="N28" i="34"/>
  <c r="N29" i="34"/>
  <c r="V28" i="34"/>
  <c r="AL28" i="34"/>
  <c r="AL29" i="34"/>
  <c r="AT28" i="34"/>
  <c r="AT29" i="34"/>
  <c r="T28" i="34"/>
  <c r="T29" i="34" s="1"/>
  <c r="AB28" i="34"/>
  <c r="AB29" i="34" s="1"/>
  <c r="AJ28" i="34"/>
  <c r="AJ29" i="34" s="1"/>
  <c r="W28" i="34"/>
  <c r="W29" i="34" s="1"/>
  <c r="AE28" i="34"/>
  <c r="AE29" i="34" s="1"/>
  <c r="AM28" i="34"/>
  <c r="AM29" i="34" s="1"/>
  <c r="AU28" i="34"/>
  <c r="AU29" i="34" s="1"/>
  <c r="Z28" i="34"/>
  <c r="AK51" i="34" s="1"/>
  <c r="M28" i="34"/>
  <c r="M29" i="34"/>
  <c r="K28" i="34"/>
  <c r="K29" i="34"/>
  <c r="S28" i="34"/>
  <c r="S29" i="34" s="1"/>
  <c r="AA28" i="34"/>
  <c r="AI28" i="34"/>
  <c r="AQ28" i="34"/>
  <c r="AQ29" i="34"/>
  <c r="AQ12" i="20"/>
  <c r="AN87" i="36"/>
  <c r="AN66" i="36" s="1"/>
  <c r="BF12" i="20"/>
  <c r="BC87" i="36"/>
  <c r="BC66" i="36"/>
  <c r="BD12" i="20"/>
  <c r="BA87" i="36"/>
  <c r="BA66" i="36" s="1"/>
  <c r="D78" i="20"/>
  <c r="B31" i="20" s="1"/>
  <c r="BG12" i="20"/>
  <c r="BD87" i="36"/>
  <c r="BD66" i="36"/>
  <c r="BE12" i="20"/>
  <c r="BB87" i="36"/>
  <c r="BB66" i="36" s="1"/>
  <c r="BC12" i="20"/>
  <c r="AZ87" i="36" s="1"/>
  <c r="AZ66" i="36" s="1"/>
  <c r="BA12" i="20"/>
  <c r="AX87" i="36"/>
  <c r="AX66" i="36" s="1"/>
  <c r="AY12" i="20"/>
  <c r="AV87" i="36" s="1"/>
  <c r="AV66" i="36" s="1"/>
  <c r="AW12" i="20"/>
  <c r="AT87" i="36" s="1"/>
  <c r="AT66" i="36" s="1"/>
  <c r="AT76" i="36" s="1"/>
  <c r="AU12" i="20"/>
  <c r="AR87" i="34" s="1"/>
  <c r="AR66" i="34" s="1"/>
  <c r="AR76" i="34" s="1"/>
  <c r="AS12" i="20"/>
  <c r="AP87" i="36"/>
  <c r="AP66" i="36" s="1"/>
  <c r="AP76" i="36" s="1"/>
  <c r="BB12" i="20"/>
  <c r="AY87" i="36"/>
  <c r="AY66" i="36"/>
  <c r="AZ12" i="20"/>
  <c r="AW87" i="36"/>
  <c r="AW66" i="36" s="1"/>
  <c r="AX12" i="20"/>
  <c r="AU87" i="36" s="1"/>
  <c r="AU66" i="36" s="1"/>
  <c r="AV12" i="20"/>
  <c r="AS87" i="36"/>
  <c r="AS66" i="36" s="1"/>
  <c r="AS76" i="36" s="1"/>
  <c r="AT12" i="20"/>
  <c r="AQ87" i="36" s="1"/>
  <c r="AQ66" i="36" s="1"/>
  <c r="AR12" i="20"/>
  <c r="AO87" i="36" s="1"/>
  <c r="AO66" i="36" s="1"/>
  <c r="AZ87" i="34"/>
  <c r="AZ66" i="34" s="1"/>
  <c r="AZ76" i="34" s="1"/>
  <c r="BD87" i="34"/>
  <c r="BD66" i="34"/>
  <c r="BD76" i="34" s="1"/>
  <c r="AS87" i="34"/>
  <c r="AS66" i="34" s="1"/>
  <c r="AS76" i="34" s="1"/>
  <c r="AP87" i="34"/>
  <c r="AP66" i="34" s="1"/>
  <c r="AU87" i="34"/>
  <c r="AU66" i="34" s="1"/>
  <c r="AU76" i="34" s="1"/>
  <c r="BA87" i="34"/>
  <c r="BA66" i="34" s="1"/>
  <c r="BA76" i="34" s="1"/>
  <c r="AW87" i="34"/>
  <c r="AW66" i="34"/>
  <c r="AW76" i="34" s="1"/>
  <c r="AT87" i="34"/>
  <c r="AT66" i="34" s="1"/>
  <c r="AT76" i="34" s="1"/>
  <c r="BC87" i="34"/>
  <c r="BC66" i="34"/>
  <c r="BC76" i="34" s="1"/>
  <c r="AO87" i="34"/>
  <c r="AO66" i="34" s="1"/>
  <c r="AO76" i="34" s="1"/>
  <c r="BB87" i="34"/>
  <c r="BB66" i="34"/>
  <c r="BB76" i="34" s="1"/>
  <c r="AY87" i="34"/>
  <c r="AY66" i="34" s="1"/>
  <c r="AY76" i="34" s="1"/>
  <c r="AN87" i="34"/>
  <c r="AN66" i="34" s="1"/>
  <c r="AX87" i="34"/>
  <c r="AX66" i="34"/>
  <c r="AB51" i="34"/>
  <c r="AS51" i="34"/>
  <c r="AD51" i="34"/>
  <c r="AU51" i="34"/>
  <c r="AF51" i="34"/>
  <c r="AO51" i="34"/>
  <c r="AQ51" i="34"/>
  <c r="AA51"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K56" i="34"/>
  <c r="AM56" i="34"/>
  <c r="AV56" i="34"/>
  <c r="AX56" i="34"/>
  <c r="AH56" i="34"/>
  <c r="AJ56"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c r="D38" i="20" s="1"/>
  <c r="D39" i="20" s="1"/>
  <c r="D40" i="20" s="1"/>
  <c r="D41" i="20" s="1"/>
  <c r="D42" i="20" s="1"/>
  <c r="D43" i="20" s="1"/>
  <c r="D44" i="20" s="1"/>
  <c r="H12" i="20"/>
  <c r="I12" i="20"/>
  <c r="F87" i="34" s="1"/>
  <c r="F66" i="34" s="1"/>
  <c r="F87" i="36"/>
  <c r="F66" i="36" s="1"/>
  <c r="J12" i="20"/>
  <c r="G87" i="34" s="1"/>
  <c r="G66" i="34" s="1"/>
  <c r="G87" i="36"/>
  <c r="G66" i="36"/>
  <c r="K12" i="20"/>
  <c r="I69" i="34"/>
  <c r="J69" i="34"/>
  <c r="K69" i="34"/>
  <c r="L69" i="34"/>
  <c r="J76" i="38" l="1"/>
  <c r="AL76" i="38"/>
  <c r="AA76" i="38"/>
  <c r="O76" i="38"/>
  <c r="N76" i="38"/>
  <c r="Q76" i="38"/>
  <c r="S76" i="38"/>
  <c r="K76" i="38"/>
  <c r="Y76" i="38"/>
  <c r="U76" i="38"/>
  <c r="X76" i="38"/>
  <c r="V76" i="38"/>
  <c r="AN76" i="38"/>
  <c r="T76" i="38"/>
  <c r="AH76" i="38"/>
  <c r="AD76" i="38"/>
  <c r="AB76" i="38"/>
  <c r="AF76" i="38"/>
  <c r="AN76" i="34"/>
  <c r="R76" i="38"/>
  <c r="AI76" i="38"/>
  <c r="AG76" i="38"/>
  <c r="M76" i="38"/>
  <c r="L76" i="38"/>
  <c r="AQ76" i="38"/>
  <c r="H62" i="38"/>
  <c r="I61" i="38" s="1"/>
  <c r="G63" i="38"/>
  <c r="G64" i="38" s="1"/>
  <c r="G77" i="38" s="1"/>
  <c r="G80" i="38" s="1"/>
  <c r="G81" i="38" s="1"/>
  <c r="AM76" i="34"/>
  <c r="AP76" i="34"/>
  <c r="I26" i="34"/>
  <c r="I28" i="34" s="1"/>
  <c r="AV34" i="34"/>
  <c r="Y34" i="34"/>
  <c r="AY34" i="34"/>
  <c r="AJ34" i="34"/>
  <c r="U34" i="34"/>
  <c r="AN34" i="34"/>
  <c r="Q34" i="34"/>
  <c r="AQ34" i="34"/>
  <c r="AB34" i="34"/>
  <c r="M34" i="34"/>
  <c r="AF34" i="34"/>
  <c r="AX34" i="34"/>
  <c r="AI34" i="34"/>
  <c r="T34" i="34"/>
  <c r="BB34" i="34"/>
  <c r="AU34" i="34"/>
  <c r="X34" i="34"/>
  <c r="AP34" i="34"/>
  <c r="AA34" i="34"/>
  <c r="L34" i="34"/>
  <c r="AT34" i="34"/>
  <c r="AM34" i="34"/>
  <c r="P34" i="34"/>
  <c r="AH34" i="34"/>
  <c r="S34" i="34"/>
  <c r="BA34" i="34"/>
  <c r="AL34" i="34"/>
  <c r="AE34" i="34"/>
  <c r="AW34" i="34"/>
  <c r="Z34" i="34"/>
  <c r="K34" i="34"/>
  <c r="AS34" i="34"/>
  <c r="AD34" i="34"/>
  <c r="W34" i="34"/>
  <c r="AO34" i="34"/>
  <c r="R34" i="34"/>
  <c r="AZ34" i="34"/>
  <c r="AK34" i="34"/>
  <c r="V34" i="34"/>
  <c r="O34" i="34"/>
  <c r="AG34" i="34"/>
  <c r="J34" i="34"/>
  <c r="AR34" i="34"/>
  <c r="AC34" i="34"/>
  <c r="N34" i="34"/>
  <c r="I29" i="34"/>
  <c r="K31" i="34"/>
  <c r="AK31" i="34"/>
  <c r="Y31" i="34"/>
  <c r="N31" i="34"/>
  <c r="AN31" i="34"/>
  <c r="J31" i="34"/>
  <c r="S31" i="34"/>
  <c r="E29" i="34"/>
  <c r="W30" i="34"/>
  <c r="H30" i="34"/>
  <c r="AP30" i="34"/>
  <c r="S30" i="34"/>
  <c r="AK30" i="34"/>
  <c r="N30" i="34"/>
  <c r="P30" i="34"/>
  <c r="O30" i="34"/>
  <c r="AW30" i="34"/>
  <c r="AH30" i="34"/>
  <c r="K30" i="34"/>
  <c r="AC30" i="34"/>
  <c r="F30" i="34"/>
  <c r="F60" i="34" s="1"/>
  <c r="AM30" i="34"/>
  <c r="AI30" i="34"/>
  <c r="AD30" i="34"/>
  <c r="AS30" i="34"/>
  <c r="G30" i="34"/>
  <c r="AO30" i="34"/>
  <c r="Z30" i="34"/>
  <c r="AR30" i="34"/>
  <c r="U30" i="34"/>
  <c r="AA30" i="34"/>
  <c r="AV30" i="34"/>
  <c r="AG30" i="34"/>
  <c r="R30" i="34"/>
  <c r="AJ30" i="34"/>
  <c r="M30" i="34"/>
  <c r="I30" i="34"/>
  <c r="AX30" i="34"/>
  <c r="E62" i="34"/>
  <c r="AN30" i="34"/>
  <c r="Y30" i="34"/>
  <c r="J30" i="34"/>
  <c r="AB30" i="34"/>
  <c r="AT30" i="34"/>
  <c r="AU30" i="34"/>
  <c r="AF30" i="34"/>
  <c r="Q30" i="34"/>
  <c r="AQ30" i="34"/>
  <c r="T30" i="34"/>
  <c r="AL30" i="34"/>
  <c r="X30" i="34"/>
  <c r="L30" i="34"/>
  <c r="AE30" i="34"/>
  <c r="V30" i="34"/>
  <c r="R31" i="34"/>
  <c r="AV31" i="34"/>
  <c r="AA31" i="34"/>
  <c r="Z31" i="34"/>
  <c r="AO31" i="34"/>
  <c r="G31" i="34"/>
  <c r="AD31" i="34"/>
  <c r="L31" i="34"/>
  <c r="AI31" i="34"/>
  <c r="H26" i="34"/>
  <c r="H28" i="34" s="1"/>
  <c r="AH31" i="34"/>
  <c r="AW31" i="34"/>
  <c r="O31" i="34"/>
  <c r="AL31" i="34"/>
  <c r="T31" i="34"/>
  <c r="AQ31" i="34"/>
  <c r="V31" i="34"/>
  <c r="AP31" i="34"/>
  <c r="H31" i="34"/>
  <c r="W31" i="34"/>
  <c r="AT31" i="34"/>
  <c r="AB31" i="34"/>
  <c r="AY31" i="34"/>
  <c r="C9" i="34"/>
  <c r="AX31" i="34"/>
  <c r="P31" i="34"/>
  <c r="AE31" i="34"/>
  <c r="M31" i="34"/>
  <c r="AJ31" i="34"/>
  <c r="AG31" i="34"/>
  <c r="AS31" i="34"/>
  <c r="F29" i="34"/>
  <c r="I31" i="34"/>
  <c r="X31" i="34"/>
  <c r="AM31" i="34"/>
  <c r="U31" i="34"/>
  <c r="AR31" i="34"/>
  <c r="Q31" i="34"/>
  <c r="AF31" i="34"/>
  <c r="AU31" i="34"/>
  <c r="AC31" i="34"/>
  <c r="H69" i="34"/>
  <c r="H87" i="36"/>
  <c r="H66" i="36" s="1"/>
  <c r="H87" i="34"/>
  <c r="H66" i="34" s="1"/>
  <c r="D45" i="20"/>
  <c r="L12" i="20"/>
  <c r="AF54" i="34"/>
  <c r="AQ54" i="34"/>
  <c r="BB54" i="34"/>
  <c r="AW54" i="34"/>
  <c r="AI54" i="34"/>
  <c r="AT54" i="34"/>
  <c r="AO54" i="34"/>
  <c r="AZ54" i="34"/>
  <c r="AL54" i="34"/>
  <c r="AG54" i="34"/>
  <c r="AR54" i="34"/>
  <c r="AD54" i="34"/>
  <c r="AX54" i="34"/>
  <c r="AJ54" i="34"/>
  <c r="BC54" i="34"/>
  <c r="BD54" i="34"/>
  <c r="AP54" i="34"/>
  <c r="BA54" i="34"/>
  <c r="AU54" i="34"/>
  <c r="AV54" i="34"/>
  <c r="AH54" i="34"/>
  <c r="AS54" i="34"/>
  <c r="AM54" i="34"/>
  <c r="AN54" i="34"/>
  <c r="AY54" i="34"/>
  <c r="AK54" i="34"/>
  <c r="AE54" i="34"/>
  <c r="BB55" i="34"/>
  <c r="AV55" i="34"/>
  <c r="AH55" i="34"/>
  <c r="AS55" i="34"/>
  <c r="AT55" i="34"/>
  <c r="AN55" i="34"/>
  <c r="AY55" i="34"/>
  <c r="AK55" i="34"/>
  <c r="AD29" i="34"/>
  <c r="AL55" i="34"/>
  <c r="AF55" i="34"/>
  <c r="AQ55" i="34"/>
  <c r="BC55" i="34"/>
  <c r="AW55" i="34"/>
  <c r="AI55" i="34"/>
  <c r="AU55" i="34"/>
  <c r="AO55" i="34"/>
  <c r="AZ55" i="34"/>
  <c r="AM55" i="34"/>
  <c r="AG55" i="34"/>
  <c r="AR55" i="34"/>
  <c r="AE55" i="34"/>
  <c r="AX55" i="34"/>
  <c r="AJ55" i="34"/>
  <c r="BD55" i="34"/>
  <c r="AP55" i="34"/>
  <c r="BA55" i="34"/>
  <c r="G69" i="34"/>
  <c r="G76" i="34" s="1"/>
  <c r="F69" i="34"/>
  <c r="F76" i="34" s="1"/>
  <c r="AO76" i="36"/>
  <c r="AI37" i="34"/>
  <c r="BA37" i="34"/>
  <c r="AL37" i="34"/>
  <c r="W37" i="34"/>
  <c r="AW37" i="34"/>
  <c r="Z37" i="34"/>
  <c r="AA37" i="34"/>
  <c r="AS37" i="34"/>
  <c r="AD37" i="34"/>
  <c r="O37" i="34"/>
  <c r="AO37" i="34"/>
  <c r="R37" i="34"/>
  <c r="S37" i="34"/>
  <c r="AK37" i="34"/>
  <c r="V37" i="34"/>
  <c r="BD37" i="34"/>
  <c r="AG37" i="34"/>
  <c r="AZ37" i="34"/>
  <c r="AC37" i="34"/>
  <c r="N37" i="34"/>
  <c r="AV37" i="34"/>
  <c r="Y37" i="34"/>
  <c r="AR37" i="34"/>
  <c r="U37" i="34"/>
  <c r="BC37" i="34"/>
  <c r="AN37" i="34"/>
  <c r="Q37" i="34"/>
  <c r="AJ37" i="34"/>
  <c r="M37" i="34"/>
  <c r="AU37" i="34"/>
  <c r="AF37" i="34"/>
  <c r="AX37" i="34"/>
  <c r="AY37" i="34"/>
  <c r="AB37" i="34"/>
  <c r="BB37" i="34"/>
  <c r="AM37" i="34"/>
  <c r="X37" i="34"/>
  <c r="AP37" i="34"/>
  <c r="AQ37" i="34"/>
  <c r="T37" i="34"/>
  <c r="AT37" i="34"/>
  <c r="AE37" i="34"/>
  <c r="P37" i="34"/>
  <c r="AH37" i="34"/>
  <c r="AK28" i="34"/>
  <c r="AK29" i="34"/>
  <c r="AS28" i="34"/>
  <c r="AS29" i="34"/>
  <c r="X28" i="34"/>
  <c r="X29" i="34" s="1"/>
  <c r="AF28" i="34"/>
  <c r="AF29" i="34"/>
  <c r="AN28" i="34"/>
  <c r="AN29" i="34"/>
  <c r="AV28" i="34"/>
  <c r="AV29" i="34"/>
  <c r="BC76" i="36"/>
  <c r="E87" i="36"/>
  <c r="E66" i="36" s="1"/>
  <c r="E76" i="36" s="1"/>
  <c r="E87" i="34"/>
  <c r="E66" i="34" s="1"/>
  <c r="E69" i="34"/>
  <c r="AN32" i="34"/>
  <c r="Y32" i="34"/>
  <c r="J32" i="34"/>
  <c r="AR32" i="34"/>
  <c r="U32" i="34"/>
  <c r="AF32" i="34"/>
  <c r="Q32" i="34"/>
  <c r="AY32" i="34"/>
  <c r="AJ32" i="34"/>
  <c r="M32" i="34"/>
  <c r="AU32" i="34"/>
  <c r="X32" i="34"/>
  <c r="I32" i="34"/>
  <c r="AQ32" i="34"/>
  <c r="AB32" i="34"/>
  <c r="AT32" i="34"/>
  <c r="AM32" i="34"/>
  <c r="P32" i="34"/>
  <c r="AX32" i="34"/>
  <c r="AI32" i="34"/>
  <c r="T32" i="34"/>
  <c r="AL32" i="34"/>
  <c r="AE32" i="34"/>
  <c r="H32" i="34"/>
  <c r="AP32" i="34"/>
  <c r="AA32" i="34"/>
  <c r="L32" i="34"/>
  <c r="AD32" i="34"/>
  <c r="W32" i="34"/>
  <c r="AW32" i="34"/>
  <c r="AH32" i="34"/>
  <c r="S32" i="34"/>
  <c r="AS32" i="34"/>
  <c r="V32" i="34"/>
  <c r="O32" i="34"/>
  <c r="AO32" i="34"/>
  <c r="Z32" i="34"/>
  <c r="K32" i="34"/>
  <c r="AK32" i="34"/>
  <c r="N32" i="34"/>
  <c r="AV32" i="34"/>
  <c r="AG32" i="34"/>
  <c r="R32" i="34"/>
  <c r="AZ32" i="34"/>
  <c r="AC32" i="34"/>
  <c r="AC41" i="34"/>
  <c r="AU41" i="34"/>
  <c r="X41" i="34"/>
  <c r="AH41" i="34"/>
  <c r="AZ41" i="34"/>
  <c r="U41" i="34"/>
  <c r="AM41" i="34"/>
  <c r="AW41" i="34"/>
  <c r="Z41" i="34"/>
  <c r="AR41" i="34"/>
  <c r="BB41" i="34"/>
  <c r="AE41" i="34"/>
  <c r="AO41" i="34"/>
  <c r="R41" i="34"/>
  <c r="AJ41" i="34"/>
  <c r="AT41" i="34"/>
  <c r="W41" i="34"/>
  <c r="AG41" i="34"/>
  <c r="AY41" i="34"/>
  <c r="AB41" i="34"/>
  <c r="AL41" i="34"/>
  <c r="BD41" i="34"/>
  <c r="Y41" i="34"/>
  <c r="AQ41" i="34"/>
  <c r="T41" i="34"/>
  <c r="BA41" i="34"/>
  <c r="AD41" i="34"/>
  <c r="AV41" i="34"/>
  <c r="Q41" i="34"/>
  <c r="AI41" i="34"/>
  <c r="AS41" i="34"/>
  <c r="V41" i="34"/>
  <c r="AN41" i="34"/>
  <c r="AX41" i="34"/>
  <c r="AA41" i="34"/>
  <c r="AK41" i="34"/>
  <c r="BC41" i="34"/>
  <c r="AF41" i="34"/>
  <c r="AP41" i="34"/>
  <c r="S41" i="34"/>
  <c r="AP56" i="34"/>
  <c r="BD56" i="34"/>
  <c r="AS56" i="34"/>
  <c r="AI51" i="34"/>
  <c r="AW51" i="34"/>
  <c r="BC51" i="34"/>
  <c r="BA51" i="34"/>
  <c r="AR87" i="36"/>
  <c r="AR66" i="36" s="1"/>
  <c r="AR76" i="36" s="1"/>
  <c r="L29" i="34"/>
  <c r="AO28" i="36"/>
  <c r="AO29" i="36"/>
  <c r="AA28" i="36"/>
  <c r="M28" i="36"/>
  <c r="M29" i="36"/>
  <c r="AK28" i="36"/>
  <c r="AK29" i="36" s="1"/>
  <c r="AR56" i="34"/>
  <c r="AG56" i="34"/>
  <c r="AU56" i="34"/>
  <c r="AY51" i="34"/>
  <c r="AN51" i="34"/>
  <c r="AL51" i="34"/>
  <c r="AJ51" i="34"/>
  <c r="Q70" i="36"/>
  <c r="L70" i="36"/>
  <c r="F70" i="36"/>
  <c r="AM70" i="36"/>
  <c r="BD70" i="36"/>
  <c r="AQ70" i="36"/>
  <c r="AQ76" i="36" s="1"/>
  <c r="J29" i="36"/>
  <c r="AY35" i="36"/>
  <c r="AW35" i="36"/>
  <c r="AQ35" i="36"/>
  <c r="O35" i="36"/>
  <c r="L35" i="36"/>
  <c r="AC35" i="36"/>
  <c r="AA35" i="36"/>
  <c r="Y35" i="36"/>
  <c r="W35" i="36"/>
  <c r="M35" i="36"/>
  <c r="S35" i="36"/>
  <c r="Q35" i="36"/>
  <c r="AG35" i="36"/>
  <c r="AL35" i="36"/>
  <c r="AD35" i="36"/>
  <c r="AE35" i="36"/>
  <c r="AV35" i="36"/>
  <c r="AT35" i="36"/>
  <c r="AR35" i="36"/>
  <c r="AP35" i="36"/>
  <c r="AN35" i="36"/>
  <c r="BC35" i="36"/>
  <c r="V35" i="36"/>
  <c r="N35" i="36"/>
  <c r="AI35" i="36"/>
  <c r="AZ35" i="36"/>
  <c r="BB35" i="36"/>
  <c r="X35" i="36"/>
  <c r="T35" i="36"/>
  <c r="R35" i="36"/>
  <c r="P35" i="36"/>
  <c r="K35" i="36"/>
  <c r="AF35" i="36"/>
  <c r="AB35" i="36"/>
  <c r="AX35" i="36"/>
  <c r="AS35" i="36"/>
  <c r="AJ35" i="36"/>
  <c r="E28" i="36"/>
  <c r="E29" i="36" s="1"/>
  <c r="AZ56" i="34"/>
  <c r="AO56" i="34"/>
  <c r="BC56" i="34"/>
  <c r="AH51" i="34"/>
  <c r="AV51" i="34"/>
  <c r="AT51" i="34"/>
  <c r="AR51" i="34"/>
  <c r="P29" i="34"/>
  <c r="AW28" i="36"/>
  <c r="AW29" i="36"/>
  <c r="AI56" i="34"/>
  <c r="AW56" i="34"/>
  <c r="AL56" i="34"/>
  <c r="AP51" i="34"/>
  <c r="BD51" i="34"/>
  <c r="BB51" i="34"/>
  <c r="AZ51" i="34"/>
  <c r="AQ87" i="34"/>
  <c r="AQ66" i="34" s="1"/>
  <c r="AQ76" i="34" s="1"/>
  <c r="X70" i="36"/>
  <c r="Z70" i="36"/>
  <c r="T70" i="36"/>
  <c r="N70" i="36"/>
  <c r="BA70" i="36"/>
  <c r="BA76" i="36" s="1"/>
  <c r="U35" i="36"/>
  <c r="AH28" i="36"/>
  <c r="AH29" i="36"/>
  <c r="AQ56" i="34"/>
  <c r="AF56" i="34"/>
  <c r="AT56" i="34"/>
  <c r="AX51" i="34"/>
  <c r="AE51" i="34"/>
  <c r="AC51" i="34"/>
  <c r="G29" i="34"/>
  <c r="AC29" i="34"/>
  <c r="Y70" i="36"/>
  <c r="W70" i="36"/>
  <c r="AU35" i="36"/>
  <c r="BD57" i="36"/>
  <c r="AW57" i="36"/>
  <c r="AM57" i="36"/>
  <c r="AL57" i="36"/>
  <c r="BC57" i="36"/>
  <c r="AV57" i="36"/>
  <c r="AK57" i="36"/>
  <c r="BB57" i="36"/>
  <c r="AT57" i="36"/>
  <c r="AJ57" i="36"/>
  <c r="BA57" i="36"/>
  <c r="AS57" i="36"/>
  <c r="AN57" i="36"/>
  <c r="AZ57" i="36"/>
  <c r="AR57" i="36"/>
  <c r="AH57" i="36"/>
  <c r="AX57" i="36"/>
  <c r="AO57" i="36"/>
  <c r="AP57" i="36"/>
  <c r="AI57" i="36"/>
  <c r="AG57" i="36"/>
  <c r="AY57" i="36"/>
  <c r="AU57" i="36"/>
  <c r="AY56" i="34"/>
  <c r="AN56" i="34"/>
  <c r="BB56" i="34"/>
  <c r="AG51" i="34"/>
  <c r="AM51" i="34"/>
  <c r="AV87" i="34"/>
  <c r="AV66" i="34" s="1"/>
  <c r="AV76" i="34" s="1"/>
  <c r="AE70" i="36"/>
  <c r="AN70" i="36"/>
  <c r="AH70" i="36"/>
  <c r="AB70" i="36"/>
  <c r="O70" i="36"/>
  <c r="AD70" i="36"/>
  <c r="BA35" i="36"/>
  <c r="Z35" i="36"/>
  <c r="AR33" i="36"/>
  <c r="AO33" i="36"/>
  <c r="N33" i="36"/>
  <c r="AH33" i="36"/>
  <c r="AZ33" i="36"/>
  <c r="Y33" i="36"/>
  <c r="T33" i="36"/>
  <c r="Q33" i="36"/>
  <c r="AT33" i="36"/>
  <c r="J33" i="36"/>
  <c r="AB33" i="36"/>
  <c r="AV33" i="36"/>
  <c r="AQ33" i="36"/>
  <c r="AN33" i="36"/>
  <c r="AK33" i="36"/>
  <c r="AG33" i="36"/>
  <c r="AY33" i="36"/>
  <c r="X33" i="36"/>
  <c r="S33" i="36"/>
  <c r="P33" i="36"/>
  <c r="M33" i="36"/>
  <c r="I33" i="36"/>
  <c r="AP33" i="36"/>
  <c r="BA33" i="36"/>
  <c r="AJ33" i="36"/>
  <c r="AF33" i="36"/>
  <c r="AX33" i="36"/>
  <c r="U33" i="36"/>
  <c r="AC33" i="36"/>
  <c r="O33" i="36"/>
  <c r="AI33" i="36"/>
  <c r="AD33" i="36"/>
  <c r="V33" i="36"/>
  <c r="AB29" i="36"/>
  <c r="F28" i="36"/>
  <c r="R28" i="36"/>
  <c r="R29" i="36" s="1"/>
  <c r="AK71" i="36"/>
  <c r="AE71" i="36"/>
  <c r="AF71" i="36"/>
  <c r="AG71" i="36"/>
  <c r="AA71" i="36"/>
  <c r="F67" i="36"/>
  <c r="F76" i="36" s="1"/>
  <c r="AN67" i="36"/>
  <c r="AN76" i="36" s="1"/>
  <c r="AW67" i="36"/>
  <c r="AW76" i="36" s="1"/>
  <c r="AX67" i="36"/>
  <c r="AX76" i="36" s="1"/>
  <c r="AY67" i="36"/>
  <c r="AY76" i="36" s="1"/>
  <c r="BC67" i="36"/>
  <c r="AQ56" i="36"/>
  <c r="AX56" i="36"/>
  <c r="AG56" i="36"/>
  <c r="AO32" i="36"/>
  <c r="S32" i="36"/>
  <c r="AY32" i="36"/>
  <c r="AP32" i="36"/>
  <c r="AI32" i="36"/>
  <c r="O32" i="36"/>
  <c r="AE48" i="36"/>
  <c r="AJ48" i="36"/>
  <c r="AQ48" i="36"/>
  <c r="AV48" i="36"/>
  <c r="AU49" i="36"/>
  <c r="AC49" i="36"/>
  <c r="BD49" i="36"/>
  <c r="AM49" i="36"/>
  <c r="AA33" i="36"/>
  <c r="R33" i="36"/>
  <c r="AU29" i="36"/>
  <c r="AC26" i="36"/>
  <c r="AQ28" i="36"/>
  <c r="AQ29" i="36"/>
  <c r="AL71" i="36"/>
  <c r="AM71" i="36"/>
  <c r="AN71" i="36"/>
  <c r="AH71" i="36"/>
  <c r="AG67" i="36"/>
  <c r="AV67" i="36"/>
  <c r="AV76" i="36" s="1"/>
  <c r="BD67" i="36"/>
  <c r="BD76" i="36" s="1"/>
  <c r="AO67" i="36"/>
  <c r="J67" i="36"/>
  <c r="K67" i="36"/>
  <c r="AR56" i="36"/>
  <c r="AY56" i="36"/>
  <c r="AU56" i="36"/>
  <c r="T32" i="36"/>
  <c r="W32" i="36"/>
  <c r="Y32" i="36"/>
  <c r="H32" i="36"/>
  <c r="L32" i="36"/>
  <c r="AM32" i="36"/>
  <c r="BC48" i="36"/>
  <c r="AK48" i="36"/>
  <c r="AR48" i="36"/>
  <c r="Y48" i="36"/>
  <c r="AV49" i="36"/>
  <c r="BA49" i="36"/>
  <c r="AG49" i="36"/>
  <c r="AN49" i="36"/>
  <c r="AU33" i="36"/>
  <c r="AB28" i="36"/>
  <c r="H29" i="36"/>
  <c r="AR44" i="36"/>
  <c r="AL44" i="36"/>
  <c r="BD44" i="36"/>
  <c r="AU44" i="36"/>
  <c r="Y44" i="36"/>
  <c r="T44" i="36"/>
  <c r="AK44" i="36"/>
  <c r="AF44" i="36"/>
  <c r="AY44" i="36"/>
  <c r="AV44" i="36"/>
  <c r="AQ44" i="36"/>
  <c r="BA44" i="36"/>
  <c r="BC44" i="36"/>
  <c r="AA44" i="36"/>
  <c r="X44" i="36"/>
  <c r="AP44" i="36"/>
  <c r="V44" i="36"/>
  <c r="AE44" i="36"/>
  <c r="AT44" i="36"/>
  <c r="AS44" i="36"/>
  <c r="AO44" i="36"/>
  <c r="AJ44" i="36"/>
  <c r="BB44" i="36"/>
  <c r="AX44" i="36"/>
  <c r="U44" i="36"/>
  <c r="AM44" i="36"/>
  <c r="AH44" i="36"/>
  <c r="AZ44" i="36"/>
  <c r="W44" i="36"/>
  <c r="X29" i="36"/>
  <c r="AD28" i="36"/>
  <c r="AD29" i="36" s="1"/>
  <c r="AR28" i="36"/>
  <c r="AR29" i="36"/>
  <c r="BA40" i="36"/>
  <c r="Z40" i="36"/>
  <c r="V40" i="36"/>
  <c r="S40" i="36"/>
  <c r="AL40" i="36"/>
  <c r="AC40" i="36"/>
  <c r="AW40" i="36"/>
  <c r="AS40" i="36"/>
  <c r="AP40" i="36"/>
  <c r="AK40" i="36"/>
  <c r="AZ40" i="36"/>
  <c r="Y40" i="36"/>
  <c r="U40" i="36"/>
  <c r="R40" i="36"/>
  <c r="AJ40" i="36"/>
  <c r="AB40" i="36"/>
  <c r="AV40" i="36"/>
  <c r="AG40" i="36"/>
  <c r="AO40" i="36"/>
  <c r="AI40" i="36"/>
  <c r="BD40" i="36"/>
  <c r="X40" i="36"/>
  <c r="AR40" i="36"/>
  <c r="Q40" i="36"/>
  <c r="AH40" i="36"/>
  <c r="BB40" i="36"/>
  <c r="AA40" i="36"/>
  <c r="W40" i="36"/>
  <c r="AF40" i="36"/>
  <c r="P40" i="36"/>
  <c r="AE40" i="36"/>
  <c r="L67" i="36"/>
  <c r="G67" i="36"/>
  <c r="G76" i="36" s="1"/>
  <c r="H67" i="36"/>
  <c r="I67" i="36"/>
  <c r="Q67" i="36"/>
  <c r="R67" i="36"/>
  <c r="Y49" i="36"/>
  <c r="AY49" i="36"/>
  <c r="AH49" i="36"/>
  <c r="AA49" i="36"/>
  <c r="AE33" i="36"/>
  <c r="I28" i="36"/>
  <c r="N29" i="36"/>
  <c r="N28" i="36"/>
  <c r="AE29" i="36"/>
  <c r="AS26" i="36"/>
  <c r="AZ71" i="36"/>
  <c r="AZ76" i="36" s="1"/>
  <c r="BA71" i="36"/>
  <c r="BB71" i="36"/>
  <c r="BB76" i="36" s="1"/>
  <c r="AV71" i="36"/>
  <c r="T67" i="36"/>
  <c r="N67" i="36"/>
  <c r="O67" i="36"/>
  <c r="P67" i="36"/>
  <c r="X67" i="36"/>
  <c r="Y67" i="36"/>
  <c r="AO56" i="36"/>
  <c r="BA56" i="36"/>
  <c r="AI56" i="36"/>
  <c r="U32" i="36"/>
  <c r="X32" i="36"/>
  <c r="AZ32" i="36"/>
  <c r="I32" i="36"/>
  <c r="M32" i="36"/>
  <c r="AN32" i="36"/>
  <c r="AF48" i="36"/>
  <c r="AM48" i="36"/>
  <c r="AS48" i="36"/>
  <c r="Z48" i="36"/>
  <c r="AW49" i="36"/>
  <c r="AD49" i="36"/>
  <c r="AR49" i="36"/>
  <c r="AO49" i="36"/>
  <c r="K33" i="36"/>
  <c r="AF29" i="36"/>
  <c r="AL29" i="36"/>
  <c r="Q28" i="36"/>
  <c r="Q29" i="36"/>
  <c r="Z49" i="36"/>
  <c r="BB49" i="36"/>
  <c r="AI49" i="36"/>
  <c r="AP49" i="36"/>
  <c r="L33" i="36"/>
  <c r="AG28" i="36"/>
  <c r="AG29" i="36"/>
  <c r="P71" i="36"/>
  <c r="J71" i="36"/>
  <c r="K71" i="36"/>
  <c r="L71" i="36"/>
  <c r="AU67" i="36"/>
  <c r="AU76" i="36" s="1"/>
  <c r="Z67" i="36"/>
  <c r="AB67" i="36"/>
  <c r="AC67" i="36"/>
  <c r="AD67" i="36"/>
  <c r="AL67" i="36"/>
  <c r="W29" i="36"/>
  <c r="AN56" i="36"/>
  <c r="BC56" i="36"/>
  <c r="V32" i="36"/>
  <c r="Z32" i="36"/>
  <c r="AC32" i="36"/>
  <c r="J32" i="36"/>
  <c r="AA48" i="36"/>
  <c r="AG48" i="36"/>
  <c r="AO48" i="36"/>
  <c r="AQ49" i="36"/>
  <c r="AX49" i="36"/>
  <c r="AE49" i="36"/>
  <c r="AS33" i="36"/>
  <c r="AL33" i="36"/>
  <c r="U26" i="36"/>
  <c r="Z28" i="36"/>
  <c r="Z29" i="36"/>
  <c r="AV28" i="36"/>
  <c r="AV29" i="36"/>
  <c r="C9" i="36"/>
  <c r="I62" i="38" l="1"/>
  <c r="J61" i="38" s="1"/>
  <c r="H63" i="38"/>
  <c r="H64" i="38" s="1"/>
  <c r="H77" i="38" s="1"/>
  <c r="H80" i="38" s="1"/>
  <c r="H81" i="38" s="1"/>
  <c r="H76" i="34"/>
  <c r="H60" i="34"/>
  <c r="E76" i="34"/>
  <c r="G60" i="34"/>
  <c r="E63" i="34"/>
  <c r="E64" i="34" s="1"/>
  <c r="F61" i="34"/>
  <c r="AC51" i="36"/>
  <c r="AF51" i="36"/>
  <c r="AQ51" i="36"/>
  <c r="AI51" i="36"/>
  <c r="AZ51" i="36"/>
  <c r="AV51" i="36"/>
  <c r="AP51" i="36"/>
  <c r="AH51" i="36"/>
  <c r="AB51" i="36"/>
  <c r="BD51" i="36"/>
  <c r="AO51" i="36"/>
  <c r="AG51" i="36"/>
  <c r="AE51" i="36"/>
  <c r="AU51" i="36"/>
  <c r="AN51" i="36"/>
  <c r="BB51" i="36"/>
  <c r="AY51" i="36"/>
  <c r="AL51" i="36"/>
  <c r="BC51" i="36"/>
  <c r="AD51" i="36"/>
  <c r="AX51" i="36"/>
  <c r="AS51" i="36"/>
  <c r="AK51" i="36"/>
  <c r="AT51" i="36"/>
  <c r="AR51" i="36"/>
  <c r="AM51" i="36"/>
  <c r="AJ51" i="36"/>
  <c r="BA51" i="36"/>
  <c r="AA51" i="36"/>
  <c r="AW51" i="36"/>
  <c r="BB57" i="34"/>
  <c r="AN57" i="34"/>
  <c r="AQ57" i="34"/>
  <c r="AT57" i="34"/>
  <c r="AW57" i="34"/>
  <c r="AI57" i="34"/>
  <c r="AL57" i="34"/>
  <c r="AO57" i="34"/>
  <c r="AZ57" i="34"/>
  <c r="BC57" i="34"/>
  <c r="AG57" i="34"/>
  <c r="AR57" i="34"/>
  <c r="AU57" i="34"/>
  <c r="AX57" i="34"/>
  <c r="AJ57" i="34"/>
  <c r="BA57" i="34"/>
  <c r="AM57" i="34"/>
  <c r="AP57" i="34"/>
  <c r="AS57" i="34"/>
  <c r="BD57" i="34"/>
  <c r="AH57" i="34"/>
  <c r="AK57" i="34"/>
  <c r="AV57" i="34"/>
  <c r="AY57" i="34"/>
  <c r="D46" i="20"/>
  <c r="M12" i="20"/>
  <c r="I87" i="36"/>
  <c r="I66" i="36" s="1"/>
  <c r="I76" i="36" s="1"/>
  <c r="I87" i="34"/>
  <c r="I66" i="34" s="1"/>
  <c r="I76" i="34" s="1"/>
  <c r="U28" i="36"/>
  <c r="U29" i="36"/>
  <c r="BB49" i="34"/>
  <c r="Z49" i="34"/>
  <c r="AA49" i="34"/>
  <c r="Y49" i="34"/>
  <c r="BA49" i="34"/>
  <c r="AS49" i="34"/>
  <c r="AE49" i="34"/>
  <c r="AW49" i="34"/>
  <c r="AX49" i="34"/>
  <c r="AQ49" i="34"/>
  <c r="AV49" i="34"/>
  <c r="AM49" i="34"/>
  <c r="AG49" i="34"/>
  <c r="AL49" i="34"/>
  <c r="AZ49" i="34"/>
  <c r="AB49" i="34"/>
  <c r="AY49" i="34"/>
  <c r="AO49" i="34"/>
  <c r="BD49" i="34"/>
  <c r="AC49" i="34"/>
  <c r="AP49" i="34"/>
  <c r="BC49" i="34"/>
  <c r="AH49" i="34"/>
  <c r="AT49" i="34"/>
  <c r="AU49" i="34"/>
  <c r="AF49" i="34"/>
  <c r="AN49" i="34"/>
  <c r="AR49" i="34"/>
  <c r="AJ49" i="34"/>
  <c r="AK49" i="34"/>
  <c r="AI49" i="34"/>
  <c r="AD49" i="34"/>
  <c r="AN59" i="36"/>
  <c r="BD59" i="36"/>
  <c r="AU59" i="36"/>
  <c r="AR59" i="36"/>
  <c r="BC59" i="36"/>
  <c r="AT59" i="36"/>
  <c r="AM59" i="36"/>
  <c r="BB59" i="36"/>
  <c r="AS59" i="36"/>
  <c r="AL59" i="36"/>
  <c r="BA59" i="36"/>
  <c r="AP59" i="36"/>
  <c r="AK59" i="36"/>
  <c r="AZ59" i="36"/>
  <c r="AJ59" i="36"/>
  <c r="AY59" i="36"/>
  <c r="AO59" i="36"/>
  <c r="AI59" i="36"/>
  <c r="AW59" i="36"/>
  <c r="AQ59" i="36"/>
  <c r="AX59" i="36"/>
  <c r="AV59" i="36"/>
  <c r="AY33" i="34"/>
  <c r="AJ33" i="34"/>
  <c r="AJ60" i="34" s="1"/>
  <c r="U33" i="34"/>
  <c r="U60" i="34" s="1"/>
  <c r="AM33" i="34"/>
  <c r="AM60" i="34" s="1"/>
  <c r="P33" i="34"/>
  <c r="P60" i="34" s="1"/>
  <c r="AP33" i="34"/>
  <c r="AP60" i="34" s="1"/>
  <c r="AQ33" i="34"/>
  <c r="AB33" i="34"/>
  <c r="M33" i="34"/>
  <c r="M60" i="34" s="1"/>
  <c r="AE33" i="34"/>
  <c r="AE60" i="34" s="1"/>
  <c r="AW33" i="34"/>
  <c r="AW60" i="34" s="1"/>
  <c r="AH33" i="34"/>
  <c r="AI33" i="34"/>
  <c r="AI60" i="34" s="1"/>
  <c r="T33" i="34"/>
  <c r="T60" i="34" s="1"/>
  <c r="AT33" i="34"/>
  <c r="AT60" i="34" s="1"/>
  <c r="W33" i="34"/>
  <c r="W60" i="34" s="1"/>
  <c r="AO33" i="34"/>
  <c r="AO60" i="34" s="1"/>
  <c r="Z33" i="34"/>
  <c r="Z60" i="34" s="1"/>
  <c r="AA33" i="34"/>
  <c r="AA60" i="34" s="1"/>
  <c r="L33" i="34"/>
  <c r="L60" i="34" s="1"/>
  <c r="AL33" i="34"/>
  <c r="AL60" i="34" s="1"/>
  <c r="O33" i="34"/>
  <c r="O60" i="34" s="1"/>
  <c r="AG33" i="34"/>
  <c r="R33" i="34"/>
  <c r="R60" i="34" s="1"/>
  <c r="S33" i="34"/>
  <c r="S60" i="34" s="1"/>
  <c r="BA33" i="34"/>
  <c r="BA60" i="34" s="1"/>
  <c r="AD33" i="34"/>
  <c r="AD60" i="34" s="1"/>
  <c r="AV33" i="34"/>
  <c r="AV60" i="34" s="1"/>
  <c r="Y33" i="34"/>
  <c r="Y60" i="34" s="1"/>
  <c r="J33" i="34"/>
  <c r="J60" i="34" s="1"/>
  <c r="K33" i="34"/>
  <c r="K60" i="34" s="1"/>
  <c r="AS33" i="34"/>
  <c r="V33" i="34"/>
  <c r="V60" i="34" s="1"/>
  <c r="AN33" i="34"/>
  <c r="AN60" i="34" s="1"/>
  <c r="Q33" i="34"/>
  <c r="Q60" i="34" s="1"/>
  <c r="AZ33" i="34"/>
  <c r="AK33" i="34"/>
  <c r="N33" i="34"/>
  <c r="N60" i="34" s="1"/>
  <c r="AF33" i="34"/>
  <c r="AF60" i="34" s="1"/>
  <c r="I33" i="34"/>
  <c r="I60" i="34" s="1"/>
  <c r="AR33" i="34"/>
  <c r="AR60" i="34" s="1"/>
  <c r="AC33" i="34"/>
  <c r="AC60" i="34" s="1"/>
  <c r="AU33" i="34"/>
  <c r="AU60" i="34" s="1"/>
  <c r="X33" i="34"/>
  <c r="X60" i="34" s="1"/>
  <c r="AX33" i="34"/>
  <c r="AX60" i="34" s="1"/>
  <c r="BB60" i="34"/>
  <c r="H76" i="36"/>
  <c r="AS28" i="36"/>
  <c r="AS29" i="36"/>
  <c r="AS42" i="36"/>
  <c r="Y42" i="36"/>
  <c r="AI42" i="36"/>
  <c r="BA42" i="36"/>
  <c r="AW42" i="36"/>
  <c r="U42" i="36"/>
  <c r="AO42" i="36"/>
  <c r="BD42" i="36"/>
  <c r="AC42" i="36"/>
  <c r="AV42" i="36"/>
  <c r="AR42" i="36"/>
  <c r="AN42" i="36"/>
  <c r="AH42" i="36"/>
  <c r="AZ42" i="36"/>
  <c r="X42" i="36"/>
  <c r="T42" i="36"/>
  <c r="AM42" i="36"/>
  <c r="AG42" i="36"/>
  <c r="AB42" i="36"/>
  <c r="AU42" i="36"/>
  <c r="AQ42" i="36"/>
  <c r="AF42" i="36"/>
  <c r="BC42" i="36"/>
  <c r="Z42" i="36"/>
  <c r="AT42" i="36"/>
  <c r="AP42" i="36"/>
  <c r="AK42" i="36"/>
  <c r="BB42" i="36"/>
  <c r="AA42" i="36"/>
  <c r="AJ42" i="36"/>
  <c r="AE42" i="36"/>
  <c r="AD42" i="36"/>
  <c r="W42" i="36"/>
  <c r="AY42" i="36"/>
  <c r="V42" i="36"/>
  <c r="AX42" i="36"/>
  <c r="S42" i="36"/>
  <c r="R42" i="36"/>
  <c r="AL42" i="36"/>
  <c r="BD58" i="36"/>
  <c r="AP58" i="36"/>
  <c r="AM58" i="36"/>
  <c r="AV58" i="36"/>
  <c r="AW58" i="36"/>
  <c r="AL58" i="36"/>
  <c r="BC58" i="36"/>
  <c r="AU58" i="36"/>
  <c r="AK58" i="36"/>
  <c r="BB58" i="36"/>
  <c r="AT58" i="36"/>
  <c r="AJ58" i="36"/>
  <c r="BA58" i="36"/>
  <c r="AS58" i="36"/>
  <c r="AI58" i="36"/>
  <c r="AZ58" i="36"/>
  <c r="AR58" i="36"/>
  <c r="AH58" i="36"/>
  <c r="AY58" i="36"/>
  <c r="AQ58" i="36"/>
  <c r="AO58" i="36"/>
  <c r="AX58" i="36"/>
  <c r="AN58" i="36"/>
  <c r="W39" i="36"/>
  <c r="AF39" i="36"/>
  <c r="P39" i="36"/>
  <c r="AH39" i="36"/>
  <c r="BA39" i="36"/>
  <c r="AT39" i="36"/>
  <c r="AQ39" i="36"/>
  <c r="AM39" i="36"/>
  <c r="AG39" i="36"/>
  <c r="AC39" i="36"/>
  <c r="V39" i="36"/>
  <c r="S39" i="36"/>
  <c r="O39" i="36"/>
  <c r="AW39" i="36"/>
  <c r="AX39" i="36"/>
  <c r="X39" i="36"/>
  <c r="BD39" i="36"/>
  <c r="AP39" i="36"/>
  <c r="AL39" i="36"/>
  <c r="BC39" i="36"/>
  <c r="AZ39" i="36"/>
  <c r="AS39" i="36"/>
  <c r="R39" i="36"/>
  <c r="AK39" i="36"/>
  <c r="AE39" i="36"/>
  <c r="AB39" i="36"/>
  <c r="AR39" i="36"/>
  <c r="Q39" i="36"/>
  <c r="Y39" i="36"/>
  <c r="AD39" i="36"/>
  <c r="AA39" i="36"/>
  <c r="AN39" i="36"/>
  <c r="AJ39" i="36"/>
  <c r="AI39" i="36"/>
  <c r="BB39" i="36"/>
  <c r="AU39" i="36"/>
  <c r="Z39" i="36"/>
  <c r="U39" i="36"/>
  <c r="AY39" i="36"/>
  <c r="AV39" i="36"/>
  <c r="T39" i="36"/>
  <c r="AO39" i="36"/>
  <c r="AC28" i="36"/>
  <c r="AC29" i="36" s="1"/>
  <c r="AD30" i="36"/>
  <c r="AO30" i="36"/>
  <c r="AU30" i="36"/>
  <c r="AQ30" i="36"/>
  <c r="AL30" i="36"/>
  <c r="I30" i="36"/>
  <c r="F30" i="36"/>
  <c r="F60" i="36" s="1"/>
  <c r="AX30" i="36"/>
  <c r="W30" i="36"/>
  <c r="S30" i="36"/>
  <c r="N30" i="36"/>
  <c r="AF30" i="36"/>
  <c r="Z30" i="36"/>
  <c r="AT30" i="36"/>
  <c r="AP30" i="36"/>
  <c r="AK30" i="36"/>
  <c r="H30" i="36"/>
  <c r="AC30" i="36"/>
  <c r="AI30" i="36"/>
  <c r="V30" i="36"/>
  <c r="R30" i="36"/>
  <c r="M30" i="36"/>
  <c r="J30" i="36"/>
  <c r="Q30" i="36"/>
  <c r="AW30" i="36"/>
  <c r="AS30" i="36"/>
  <c r="AN30" i="36"/>
  <c r="AH30" i="36"/>
  <c r="AE30" i="36"/>
  <c r="AB30" i="36"/>
  <c r="AV30" i="36"/>
  <c r="AR30" i="36"/>
  <c r="AM30" i="36"/>
  <c r="L30" i="36"/>
  <c r="AG30" i="36"/>
  <c r="T30" i="36"/>
  <c r="E62" i="36"/>
  <c r="P30" i="36"/>
  <c r="G30" i="36"/>
  <c r="O30" i="36"/>
  <c r="K30" i="36"/>
  <c r="AJ30" i="36"/>
  <c r="AA30" i="36"/>
  <c r="Y30" i="36"/>
  <c r="X30" i="36"/>
  <c r="U30" i="36"/>
  <c r="Q38" i="36"/>
  <c r="AK38" i="36"/>
  <c r="AE38" i="36"/>
  <c r="Z38" i="36"/>
  <c r="AQ38" i="36"/>
  <c r="R38" i="36"/>
  <c r="AN38" i="36"/>
  <c r="AJ38" i="36"/>
  <c r="T38" i="36"/>
  <c r="S38" i="36"/>
  <c r="AU38" i="36"/>
  <c r="AP38" i="36"/>
  <c r="P38" i="36"/>
  <c r="AI38" i="36"/>
  <c r="BB38" i="36"/>
  <c r="AY38" i="36"/>
  <c r="W38" i="36"/>
  <c r="AM38" i="36"/>
  <c r="AH38" i="36"/>
  <c r="AD38" i="36"/>
  <c r="AA38" i="36"/>
  <c r="AT38" i="36"/>
  <c r="O38" i="36"/>
  <c r="AG38" i="36"/>
  <c r="BA38" i="36"/>
  <c r="AW38" i="36"/>
  <c r="V38" i="36"/>
  <c r="AL38" i="36"/>
  <c r="AF38" i="36"/>
  <c r="AZ38" i="36"/>
  <c r="AV38" i="36"/>
  <c r="U38" i="36"/>
  <c r="AO38" i="36"/>
  <c r="X38" i="36"/>
  <c r="AX38" i="36"/>
  <c r="AS38" i="36"/>
  <c r="N38" i="36"/>
  <c r="AR38" i="36"/>
  <c r="BD38" i="36"/>
  <c r="BC38" i="36"/>
  <c r="AC38" i="36"/>
  <c r="AB38" i="36"/>
  <c r="Y38" i="36"/>
  <c r="AY60" i="34"/>
  <c r="H29" i="34"/>
  <c r="AS34" i="36"/>
  <c r="R34" i="36"/>
  <c r="AL34" i="36"/>
  <c r="AA34" i="36"/>
  <c r="AY34" i="36"/>
  <c r="U34" i="36"/>
  <c r="AO34" i="36"/>
  <c r="N34" i="36"/>
  <c r="AH34" i="36"/>
  <c r="BA34" i="36"/>
  <c r="AV34" i="36"/>
  <c r="AR34" i="36"/>
  <c r="Q34" i="36"/>
  <c r="AK34" i="36"/>
  <c r="J34" i="36"/>
  <c r="AC34" i="36"/>
  <c r="X34" i="36"/>
  <c r="T34" i="36"/>
  <c r="AN34" i="36"/>
  <c r="M34" i="36"/>
  <c r="AG34" i="36"/>
  <c r="AZ34" i="36"/>
  <c r="AU34" i="36"/>
  <c r="AQ34" i="36"/>
  <c r="P34" i="36"/>
  <c r="AJ34" i="36"/>
  <c r="AF34" i="36"/>
  <c r="AB34" i="36"/>
  <c r="AT34" i="36"/>
  <c r="AX34" i="36"/>
  <c r="O34" i="36"/>
  <c r="AI34" i="36"/>
  <c r="BB34" i="36"/>
  <c r="Y34" i="36"/>
  <c r="Z34" i="36"/>
  <c r="L34" i="36"/>
  <c r="K34" i="36"/>
  <c r="W34" i="36"/>
  <c r="AE34" i="36"/>
  <c r="V34" i="36"/>
  <c r="AD34" i="36"/>
  <c r="S34" i="36"/>
  <c r="AW34" i="36"/>
  <c r="AP34" i="36"/>
  <c r="AM34" i="36"/>
  <c r="AI55" i="36"/>
  <c r="AE55" i="36"/>
  <c r="AT55" i="36"/>
  <c r="AH55" i="36"/>
  <c r="BB55" i="36"/>
  <c r="AS55" i="36"/>
  <c r="AV55" i="36"/>
  <c r="BA55" i="36"/>
  <c r="AP55" i="36"/>
  <c r="AG55" i="36"/>
  <c r="AZ55" i="36"/>
  <c r="AR55" i="36"/>
  <c r="AM55" i="36"/>
  <c r="BD55" i="36"/>
  <c r="AY55" i="36"/>
  <c r="AQ55" i="36"/>
  <c r="AL55" i="36"/>
  <c r="AF55" i="36"/>
  <c r="AX55" i="36"/>
  <c r="AN55" i="36"/>
  <c r="AK55" i="36"/>
  <c r="AO55" i="36"/>
  <c r="AW55" i="36"/>
  <c r="AJ55" i="36"/>
  <c r="BC55" i="36"/>
  <c r="AU55" i="36"/>
  <c r="AQ53" i="36"/>
  <c r="BA53" i="36"/>
  <c r="AP53" i="36"/>
  <c r="AO53" i="36"/>
  <c r="AI53" i="36"/>
  <c r="AD53" i="36"/>
  <c r="AS53" i="36"/>
  <c r="AR53" i="36"/>
  <c r="AH53" i="36"/>
  <c r="AC53" i="36"/>
  <c r="AN53" i="36"/>
  <c r="AG53" i="36"/>
  <c r="AZ53" i="36"/>
  <c r="AM53" i="36"/>
  <c r="BD53" i="36"/>
  <c r="AT53" i="36"/>
  <c r="AL53" i="36"/>
  <c r="AF53" i="36"/>
  <c r="AY53" i="36"/>
  <c r="AK53" i="36"/>
  <c r="BC53" i="36"/>
  <c r="AX53" i="36"/>
  <c r="AJ53" i="36"/>
  <c r="AE53" i="36"/>
  <c r="AW53" i="36"/>
  <c r="AU53" i="36"/>
  <c r="BB53" i="36"/>
  <c r="AV53" i="36"/>
  <c r="BD43" i="36"/>
  <c r="AC43" i="36"/>
  <c r="Y43" i="36"/>
  <c r="U43" i="36"/>
  <c r="AM43" i="36"/>
  <c r="AF43" i="36"/>
  <c r="AZ43" i="36"/>
  <c r="AV43" i="36"/>
  <c r="AR43" i="36"/>
  <c r="AL43" i="36"/>
  <c r="BC43" i="36"/>
  <c r="AB43" i="36"/>
  <c r="X43" i="36"/>
  <c r="T43" i="36"/>
  <c r="AK43" i="36"/>
  <c r="AP43" i="36"/>
  <c r="AA43" i="36"/>
  <c r="W43" i="36"/>
  <c r="S43" i="36"/>
  <c r="AG43" i="36"/>
  <c r="AD43" i="36"/>
  <c r="Z43" i="36"/>
  <c r="V43" i="36"/>
  <c r="AN43" i="36"/>
  <c r="AW43" i="36"/>
  <c r="AU43" i="36"/>
  <c r="AI43" i="36"/>
  <c r="AT43" i="36"/>
  <c r="AE43" i="36"/>
  <c r="AS43" i="36"/>
  <c r="BB43" i="36"/>
  <c r="AQ43" i="36"/>
  <c r="BA43" i="36"/>
  <c r="AO43" i="36"/>
  <c r="AY43" i="36"/>
  <c r="AJ43" i="36"/>
  <c r="AX43" i="36"/>
  <c r="AH43" i="36"/>
  <c r="AR52" i="36"/>
  <c r="AJ52" i="36"/>
  <c r="BB52" i="36"/>
  <c r="AQ52" i="36"/>
  <c r="AY52" i="36"/>
  <c r="AD52" i="36"/>
  <c r="AP52" i="36"/>
  <c r="AI52" i="36"/>
  <c r="BA52" i="36"/>
  <c r="AV52" i="36"/>
  <c r="AO52" i="36"/>
  <c r="AH52" i="36"/>
  <c r="AC52" i="36"/>
  <c r="AU52" i="36"/>
  <c r="AN52" i="36"/>
  <c r="BD52" i="36"/>
  <c r="AX52" i="36"/>
  <c r="AG52" i="36"/>
  <c r="AL52" i="36"/>
  <c r="BC52" i="36"/>
  <c r="AB52" i="36"/>
  <c r="AK52" i="36"/>
  <c r="AF52" i="36"/>
  <c r="AE52" i="36"/>
  <c r="AZ52" i="36"/>
  <c r="AW52" i="36"/>
  <c r="AT52" i="36"/>
  <c r="AS52" i="36"/>
  <c r="AM52" i="36"/>
  <c r="AK60" i="34"/>
  <c r="AB60" i="34"/>
  <c r="BC60" i="34"/>
  <c r="AI31" i="36"/>
  <c r="H31" i="36"/>
  <c r="AA31" i="36"/>
  <c r="AU31" i="36"/>
  <c r="AQ31" i="36"/>
  <c r="AM31" i="36"/>
  <c r="K31" i="36"/>
  <c r="AE31" i="36"/>
  <c r="AX31" i="36"/>
  <c r="W31" i="36"/>
  <c r="S31" i="36"/>
  <c r="AK31" i="36"/>
  <c r="AH31" i="36"/>
  <c r="G31" i="36"/>
  <c r="Z31" i="36"/>
  <c r="AS31" i="36"/>
  <c r="AP31" i="36"/>
  <c r="M31" i="36"/>
  <c r="J31" i="36"/>
  <c r="AD31" i="36"/>
  <c r="AW31" i="36"/>
  <c r="AT31" i="36"/>
  <c r="R31" i="36"/>
  <c r="AG31" i="36"/>
  <c r="AC31" i="36"/>
  <c r="Y31" i="36"/>
  <c r="V31" i="36"/>
  <c r="AO31" i="36"/>
  <c r="L31" i="36"/>
  <c r="AB31" i="36"/>
  <c r="X31" i="36"/>
  <c r="T31" i="36"/>
  <c r="AN31" i="36"/>
  <c r="U31" i="36"/>
  <c r="O31" i="36"/>
  <c r="I31" i="36"/>
  <c r="Q31" i="36"/>
  <c r="AF31" i="36"/>
  <c r="P31" i="36"/>
  <c r="N31" i="36"/>
  <c r="AY31" i="36"/>
  <c r="AV31" i="36"/>
  <c r="AL31" i="36"/>
  <c r="AJ31" i="36"/>
  <c r="AR31" i="36"/>
  <c r="I29" i="36"/>
  <c r="F29" i="36"/>
  <c r="AM76" i="36"/>
  <c r="AA29" i="36"/>
  <c r="BD60" i="34"/>
  <c r="J62" i="38" l="1"/>
  <c r="K61" i="38" s="1"/>
  <c r="I63" i="38"/>
  <c r="I64" i="38" s="1"/>
  <c r="I77" i="38" s="1"/>
  <c r="I80" i="38" s="1"/>
  <c r="I81" i="38" s="1"/>
  <c r="E77" i="34"/>
  <c r="E80" i="34" s="1"/>
  <c r="E81" i="34" s="1"/>
  <c r="AS60" i="34"/>
  <c r="T60" i="36"/>
  <c r="AG60" i="34"/>
  <c r="AQ60" i="34"/>
  <c r="F62" i="34"/>
  <c r="G61" i="34" s="1"/>
  <c r="AH60" i="34"/>
  <c r="AZ60" i="34"/>
  <c r="AZ60" i="36"/>
  <c r="D47" i="20"/>
  <c r="N12" i="20"/>
  <c r="AY60" i="36"/>
  <c r="N60" i="36"/>
  <c r="AU60" i="36"/>
  <c r="AP46" i="36"/>
  <c r="AI46" i="36"/>
  <c r="AE46" i="36"/>
  <c r="AX46" i="36"/>
  <c r="AO46" i="36"/>
  <c r="AO60" i="36" s="1"/>
  <c r="AH46" i="36"/>
  <c r="AH60" i="36" s="1"/>
  <c r="BA46" i="36"/>
  <c r="BA60" i="36" s="1"/>
  <c r="Z46" i="36"/>
  <c r="AN46" i="36"/>
  <c r="AN60" i="36" s="1"/>
  <c r="AG46" i="36"/>
  <c r="AG60" i="36" s="1"/>
  <c r="AC46" i="36"/>
  <c r="AC60" i="36" s="1"/>
  <c r="AU46" i="36"/>
  <c r="AM46" i="36"/>
  <c r="AM60" i="36" s="1"/>
  <c r="W46" i="36"/>
  <c r="W60" i="36" s="1"/>
  <c r="AZ46" i="36"/>
  <c r="AW46" i="36"/>
  <c r="AS46" i="36"/>
  <c r="X46" i="36"/>
  <c r="BD46" i="36"/>
  <c r="AB46" i="36"/>
  <c r="Y46" i="36"/>
  <c r="Y60" i="36" s="1"/>
  <c r="AD46" i="36"/>
  <c r="AL46" i="36"/>
  <c r="AL60" i="36" s="1"/>
  <c r="AF46" i="36"/>
  <c r="AY46" i="36"/>
  <c r="AT46" i="36"/>
  <c r="AR46" i="36"/>
  <c r="AR60" i="36" s="1"/>
  <c r="AK46" i="36"/>
  <c r="AK60" i="36" s="1"/>
  <c r="BB46" i="36"/>
  <c r="BB60" i="36" s="1"/>
  <c r="AA46" i="36"/>
  <c r="AA60" i="36" s="1"/>
  <c r="V46" i="36"/>
  <c r="V60" i="36" s="1"/>
  <c r="BC46" i="36"/>
  <c r="AV46" i="36"/>
  <c r="AQ46" i="36"/>
  <c r="AJ46" i="36"/>
  <c r="AJ60" i="36"/>
  <c r="L60" i="36"/>
  <c r="S60" i="36"/>
  <c r="K60" i="36"/>
  <c r="H60" i="36"/>
  <c r="O60" i="36"/>
  <c r="Q60" i="36"/>
  <c r="AF60" i="36"/>
  <c r="G60" i="36"/>
  <c r="J60" i="36"/>
  <c r="U60" i="36"/>
  <c r="P60" i="36"/>
  <c r="AB60" i="36"/>
  <c r="M60" i="36"/>
  <c r="AT60" i="36"/>
  <c r="I60" i="36"/>
  <c r="AP54" i="36"/>
  <c r="AP60" i="36" s="1"/>
  <c r="AO54" i="36"/>
  <c r="AQ54" i="36"/>
  <c r="AQ60" i="36" s="1"/>
  <c r="BB54" i="36"/>
  <c r="AT54" i="36"/>
  <c r="AX54" i="36"/>
  <c r="AX60" i="36" s="1"/>
  <c r="AI54" i="36"/>
  <c r="AI60" i="36" s="1"/>
  <c r="AD54" i="36"/>
  <c r="AD60" i="36" s="1"/>
  <c r="AS54" i="36"/>
  <c r="AS60" i="36" s="1"/>
  <c r="AR54" i="36"/>
  <c r="AH54" i="36"/>
  <c r="BA54" i="36"/>
  <c r="AN54" i="36"/>
  <c r="AG54" i="36"/>
  <c r="AZ54" i="36"/>
  <c r="AM54" i="36"/>
  <c r="BD54" i="36"/>
  <c r="BD60" i="36" s="1"/>
  <c r="AY54" i="36"/>
  <c r="AK54" i="36"/>
  <c r="BC54" i="36"/>
  <c r="AV54" i="36"/>
  <c r="AV60" i="36" s="1"/>
  <c r="AJ54" i="36"/>
  <c r="AF54" i="36"/>
  <c r="AE54" i="36"/>
  <c r="AE60" i="36" s="1"/>
  <c r="AW54" i="36"/>
  <c r="AW60" i="36" s="1"/>
  <c r="AU54" i="36"/>
  <c r="AL54" i="36"/>
  <c r="X60" i="36"/>
  <c r="F61" i="36"/>
  <c r="E63" i="36"/>
  <c r="E64" i="36" s="1"/>
  <c r="E77" i="36" s="1"/>
  <c r="E80" i="36" s="1"/>
  <c r="E81" i="36" s="1"/>
  <c r="R60" i="36"/>
  <c r="Z60" i="36"/>
  <c r="J87" i="34"/>
  <c r="J66" i="34" s="1"/>
  <c r="J76" i="34" s="1"/>
  <c r="J87" i="36"/>
  <c r="J66" i="36" s="1"/>
  <c r="J76" i="36" s="1"/>
  <c r="J63" i="38" l="1"/>
  <c r="J64" i="38" s="1"/>
  <c r="J77" i="38" s="1"/>
  <c r="J80" i="38" s="1"/>
  <c r="J81" i="38" s="1"/>
  <c r="K62" i="38"/>
  <c r="L61" i="38" s="1"/>
  <c r="F63" i="34"/>
  <c r="F64" i="34" s="1"/>
  <c r="F77" i="34" s="1"/>
  <c r="F80" i="34" s="1"/>
  <c r="F81" i="34" s="1"/>
  <c r="G62" i="34"/>
  <c r="H61" i="34" s="1"/>
  <c r="K87" i="34"/>
  <c r="K66" i="34" s="1"/>
  <c r="K76" i="34" s="1"/>
  <c r="K87" i="36"/>
  <c r="K66" i="36" s="1"/>
  <c r="K76" i="36" s="1"/>
  <c r="D48" i="20"/>
  <c r="O12" i="20"/>
  <c r="F62" i="36"/>
  <c r="G61" i="36" s="1"/>
  <c r="G62" i="36" s="1"/>
  <c r="H61" i="36" s="1"/>
  <c r="BC60" i="36"/>
  <c r="K63" i="38" l="1"/>
  <c r="K64" i="38" s="1"/>
  <c r="K77" i="38" s="1"/>
  <c r="K80" i="38" s="1"/>
  <c r="K81" i="38" s="1"/>
  <c r="L62" i="38"/>
  <c r="M61" i="38" s="1"/>
  <c r="G63" i="34"/>
  <c r="G64" i="34" s="1"/>
  <c r="G77" i="34" s="1"/>
  <c r="G80" i="34" s="1"/>
  <c r="G81" i="34" s="1"/>
  <c r="H62" i="34"/>
  <c r="I61" i="34" s="1"/>
  <c r="D49" i="20"/>
  <c r="P12" i="20"/>
  <c r="L87" i="36"/>
  <c r="L66" i="36" s="1"/>
  <c r="L76" i="36" s="1"/>
  <c r="L87" i="34"/>
  <c r="L66" i="34" s="1"/>
  <c r="L76" i="34" s="1"/>
  <c r="G63" i="36"/>
  <c r="G64" i="36" s="1"/>
  <c r="G77" i="36" s="1"/>
  <c r="G80" i="36" s="1"/>
  <c r="H62" i="36"/>
  <c r="I61" i="36" s="1"/>
  <c r="F63" i="36"/>
  <c r="F64" i="36" s="1"/>
  <c r="F77" i="36" s="1"/>
  <c r="F80" i="36" s="1"/>
  <c r="F81" i="36" s="1"/>
  <c r="M62" i="38" l="1"/>
  <c r="N61" i="38" s="1"/>
  <c r="L63" i="38"/>
  <c r="L64" i="38" s="1"/>
  <c r="L77" i="38" s="1"/>
  <c r="L80" i="38" s="1"/>
  <c r="L81" i="38" s="1"/>
  <c r="H63" i="34"/>
  <c r="H64" i="34" s="1"/>
  <c r="H77" i="34" s="1"/>
  <c r="H80" i="34" s="1"/>
  <c r="H81" i="34" s="1"/>
  <c r="I62" i="34"/>
  <c r="J61" i="34" s="1"/>
  <c r="G81" i="36"/>
  <c r="M87" i="36"/>
  <c r="M66" i="36" s="1"/>
  <c r="M76" i="36" s="1"/>
  <c r="M87" i="34"/>
  <c r="M66" i="34" s="1"/>
  <c r="M76" i="34" s="1"/>
  <c r="I62" i="36"/>
  <c r="J61" i="36" s="1"/>
  <c r="H63" i="36"/>
  <c r="H64" i="36" s="1"/>
  <c r="H77" i="36" s="1"/>
  <c r="H80" i="36" s="1"/>
  <c r="D50" i="20"/>
  <c r="Q12" i="20"/>
  <c r="N62" i="38" l="1"/>
  <c r="O61" i="38" s="1"/>
  <c r="M63" i="38"/>
  <c r="M64" i="38" s="1"/>
  <c r="M77" i="38" s="1"/>
  <c r="M80" i="38" s="1"/>
  <c r="M81" i="38" s="1"/>
  <c r="I63" i="36"/>
  <c r="I64" i="36" s="1"/>
  <c r="I77" i="36" s="1"/>
  <c r="I80" i="36" s="1"/>
  <c r="J62" i="34"/>
  <c r="K61" i="34" s="1"/>
  <c r="I63" i="34"/>
  <c r="I64" i="34" s="1"/>
  <c r="I77" i="34" s="1"/>
  <c r="I80" i="34" s="1"/>
  <c r="I81" i="34" s="1"/>
  <c r="H81" i="36"/>
  <c r="N87" i="34"/>
  <c r="N66" i="34" s="1"/>
  <c r="N76" i="34" s="1"/>
  <c r="N87" i="36"/>
  <c r="N66" i="36" s="1"/>
  <c r="N76" i="36" s="1"/>
  <c r="R12" i="20"/>
  <c r="D51" i="20"/>
  <c r="J62" i="36"/>
  <c r="K61" i="36" s="1"/>
  <c r="N63" i="38" l="1"/>
  <c r="N64" i="38" s="1"/>
  <c r="N77" i="38" s="1"/>
  <c r="N80" i="38" s="1"/>
  <c r="N81" i="38" s="1"/>
  <c r="O62" i="38"/>
  <c r="P61" i="38" s="1"/>
  <c r="J63" i="34"/>
  <c r="J64" i="34" s="1"/>
  <c r="J77" i="34" s="1"/>
  <c r="J80" i="34" s="1"/>
  <c r="J81" i="34" s="1"/>
  <c r="I81" i="36"/>
  <c r="K62" i="34"/>
  <c r="L61" i="34" s="1"/>
  <c r="O87" i="36"/>
  <c r="O66" i="36" s="1"/>
  <c r="O76" i="36" s="1"/>
  <c r="O87" i="34"/>
  <c r="O66" i="34" s="1"/>
  <c r="O76" i="34" s="1"/>
  <c r="K62" i="36"/>
  <c r="L61" i="36" s="1"/>
  <c r="J63" i="36"/>
  <c r="J64" i="36" s="1"/>
  <c r="J77" i="36" s="1"/>
  <c r="J80" i="36" s="1"/>
  <c r="D52" i="20"/>
  <c r="S12" i="20"/>
  <c r="O63" i="38" l="1"/>
  <c r="O64" i="38" s="1"/>
  <c r="O77" i="38" s="1"/>
  <c r="O80" i="38" s="1"/>
  <c r="O81" i="38" s="1"/>
  <c r="P62" i="38"/>
  <c r="Q61" i="38" s="1"/>
  <c r="K63" i="34"/>
  <c r="K64" i="34" s="1"/>
  <c r="K77" i="34" s="1"/>
  <c r="K80" i="34" s="1"/>
  <c r="K81" i="34" s="1"/>
  <c r="J81" i="36"/>
  <c r="L62" i="34"/>
  <c r="M61" i="34" s="1"/>
  <c r="L62" i="36"/>
  <c r="M61" i="36" s="1"/>
  <c r="K63" i="36"/>
  <c r="K64" i="36" s="1"/>
  <c r="K77" i="36" s="1"/>
  <c r="K80" i="36" s="1"/>
  <c r="P87" i="34"/>
  <c r="P66" i="34" s="1"/>
  <c r="P76" i="34" s="1"/>
  <c r="P87" i="36"/>
  <c r="P66" i="36" s="1"/>
  <c r="P76" i="36" s="1"/>
  <c r="D53" i="20"/>
  <c r="T12" i="20"/>
  <c r="K81" i="36" l="1"/>
  <c r="P63" i="38"/>
  <c r="P64" i="38" s="1"/>
  <c r="P77" i="38" s="1"/>
  <c r="P80" i="38" s="1"/>
  <c r="P81" i="38" s="1"/>
  <c r="Q62" i="38"/>
  <c r="R61" i="38" s="1"/>
  <c r="M62" i="34"/>
  <c r="N61" i="34" s="1"/>
  <c r="L63" i="34"/>
  <c r="L64" i="34" s="1"/>
  <c r="L77" i="34" s="1"/>
  <c r="L80" i="34" s="1"/>
  <c r="L81" i="34" s="1"/>
  <c r="M62" i="36"/>
  <c r="N61" i="36" s="1"/>
  <c r="L63" i="36"/>
  <c r="L64" i="36" s="1"/>
  <c r="L77" i="36" s="1"/>
  <c r="L80" i="36" s="1"/>
  <c r="L81" i="36" s="1"/>
  <c r="Q87" i="34"/>
  <c r="Q66" i="34" s="1"/>
  <c r="Q76" i="34" s="1"/>
  <c r="Q87" i="36"/>
  <c r="Q66" i="36" s="1"/>
  <c r="Q76" i="36" s="1"/>
  <c r="U12" i="20"/>
  <c r="D54" i="20"/>
  <c r="Q63" i="38" l="1"/>
  <c r="Q64" i="38" s="1"/>
  <c r="Q77" i="38" s="1"/>
  <c r="Q80" i="38" s="1"/>
  <c r="Q81" i="38" s="1"/>
  <c r="R62" i="38"/>
  <c r="S61" i="38" s="1"/>
  <c r="N62" i="34"/>
  <c r="O61" i="34" s="1"/>
  <c r="M63" i="34"/>
  <c r="M64" i="34" s="1"/>
  <c r="M77" i="34" s="1"/>
  <c r="M80" i="34" s="1"/>
  <c r="M81" i="34" s="1"/>
  <c r="N62" i="36"/>
  <c r="O61" i="36" s="1"/>
  <c r="M63" i="36"/>
  <c r="M64" i="36" s="1"/>
  <c r="M77" i="36" s="1"/>
  <c r="M80" i="36" s="1"/>
  <c r="M81" i="36" s="1"/>
  <c r="D55" i="20"/>
  <c r="V12" i="20"/>
  <c r="R87" i="36"/>
  <c r="R66" i="36" s="1"/>
  <c r="R76" i="36" s="1"/>
  <c r="R87" i="34"/>
  <c r="R66" i="34" s="1"/>
  <c r="R76" i="34" s="1"/>
  <c r="S62" i="38" l="1"/>
  <c r="T61" i="38" s="1"/>
  <c r="R63" i="38"/>
  <c r="R64" i="38" s="1"/>
  <c r="R77" i="38" s="1"/>
  <c r="R80" i="38" s="1"/>
  <c r="R81" i="38" s="1"/>
  <c r="N63" i="34"/>
  <c r="N64" i="34" s="1"/>
  <c r="N77" i="34" s="1"/>
  <c r="N80" i="34" s="1"/>
  <c r="N81" i="34" s="1"/>
  <c r="O62" i="34"/>
  <c r="P61" i="34" s="1"/>
  <c r="O62" i="36"/>
  <c r="P61" i="36" s="1"/>
  <c r="N63" i="36"/>
  <c r="N64" i="36" s="1"/>
  <c r="N77" i="36" s="1"/>
  <c r="N80" i="36" s="1"/>
  <c r="N81" i="36" s="1"/>
  <c r="S87" i="34"/>
  <c r="S66" i="34" s="1"/>
  <c r="S76" i="34" s="1"/>
  <c r="S87" i="36"/>
  <c r="S66" i="36" s="1"/>
  <c r="S76" i="36" s="1"/>
  <c r="D56" i="20"/>
  <c r="W12" i="20"/>
  <c r="T62" i="38" l="1"/>
  <c r="U61" i="38" s="1"/>
  <c r="S63" i="38"/>
  <c r="S64" i="38" s="1"/>
  <c r="S77" i="38" s="1"/>
  <c r="S80" i="38" s="1"/>
  <c r="S81" i="38" s="1"/>
  <c r="O63" i="34"/>
  <c r="O64" i="34" s="1"/>
  <c r="O77" i="34" s="1"/>
  <c r="O80" i="34" s="1"/>
  <c r="O81" i="34" s="1"/>
  <c r="P62" i="34"/>
  <c r="Q61" i="34" s="1"/>
  <c r="T87" i="36"/>
  <c r="T66" i="36" s="1"/>
  <c r="T76" i="36" s="1"/>
  <c r="T87" i="34"/>
  <c r="T66" i="34" s="1"/>
  <c r="T76" i="34" s="1"/>
  <c r="P62" i="36"/>
  <c r="Q61" i="36" s="1"/>
  <c r="D57" i="20"/>
  <c r="X12" i="20"/>
  <c r="O63" i="36"/>
  <c r="O64" i="36" s="1"/>
  <c r="O77" i="36" s="1"/>
  <c r="O80" i="36" s="1"/>
  <c r="O81" i="36" s="1"/>
  <c r="U62" i="38" l="1"/>
  <c r="V61" i="38" s="1"/>
  <c r="T63" i="38"/>
  <c r="T64" i="38" s="1"/>
  <c r="T77" i="38" s="1"/>
  <c r="T80" i="38" s="1"/>
  <c r="T81" i="38" s="1"/>
  <c r="P63" i="34"/>
  <c r="P64" i="34" s="1"/>
  <c r="P77" i="34" s="1"/>
  <c r="P80" i="34" s="1"/>
  <c r="P81" i="34" s="1"/>
  <c r="P63" i="36"/>
  <c r="P64" i="36" s="1"/>
  <c r="P77" i="36" s="1"/>
  <c r="P80" i="36" s="1"/>
  <c r="P81" i="36" s="1"/>
  <c r="Q62" i="34"/>
  <c r="R61" i="34" s="1"/>
  <c r="U87" i="36"/>
  <c r="U66" i="36" s="1"/>
  <c r="U76" i="36" s="1"/>
  <c r="U87" i="34"/>
  <c r="U66" i="34" s="1"/>
  <c r="U76" i="34" s="1"/>
  <c r="D58" i="20"/>
  <c r="Y12" i="20"/>
  <c r="Q62" i="36"/>
  <c r="R61" i="36" s="1"/>
  <c r="C4" i="38" l="1"/>
  <c r="G30" i="29" s="1"/>
  <c r="V62" i="38"/>
  <c r="W61" i="38" s="1"/>
  <c r="U63" i="38"/>
  <c r="U64" i="38" s="1"/>
  <c r="U77" i="38" s="1"/>
  <c r="U80" i="38" s="1"/>
  <c r="U81" i="38" s="1"/>
  <c r="Q63" i="34"/>
  <c r="Q64" i="34" s="1"/>
  <c r="Q77" i="34" s="1"/>
  <c r="Q80" i="34" s="1"/>
  <c r="Q81" i="34" s="1"/>
  <c r="R62" i="34"/>
  <c r="S61" i="34" s="1"/>
  <c r="V87" i="34"/>
  <c r="V66" i="34" s="1"/>
  <c r="V76" i="34" s="1"/>
  <c r="V87" i="36"/>
  <c r="V66" i="36" s="1"/>
  <c r="V76" i="36" s="1"/>
  <c r="D59" i="20"/>
  <c r="Z12" i="20"/>
  <c r="R62" i="36"/>
  <c r="S61" i="36" s="1"/>
  <c r="Q63" i="36"/>
  <c r="Q64" i="36" s="1"/>
  <c r="Q77" i="36" s="1"/>
  <c r="Q80" i="36" s="1"/>
  <c r="Q81" i="36" s="1"/>
  <c r="W62" i="38" l="1"/>
  <c r="X61" i="38" s="1"/>
  <c r="V63" i="38"/>
  <c r="V64" i="38" s="1"/>
  <c r="V77" i="38" s="1"/>
  <c r="V80" i="38" s="1"/>
  <c r="V81" i="38" s="1"/>
  <c r="R63" i="34"/>
  <c r="R64" i="34" s="1"/>
  <c r="R77" i="34" s="1"/>
  <c r="R80" i="34" s="1"/>
  <c r="R81" i="34" s="1"/>
  <c r="R63" i="36"/>
  <c r="R64" i="36" s="1"/>
  <c r="R77" i="36" s="1"/>
  <c r="R80" i="36" s="1"/>
  <c r="R81" i="36" s="1"/>
  <c r="S62" i="34"/>
  <c r="T61" i="34" s="1"/>
  <c r="W87" i="34"/>
  <c r="W66" i="34" s="1"/>
  <c r="W76" i="34" s="1"/>
  <c r="W87" i="36"/>
  <c r="W66" i="36" s="1"/>
  <c r="W76" i="36" s="1"/>
  <c r="D60" i="20"/>
  <c r="AA12" i="20"/>
  <c r="S62" i="36"/>
  <c r="T61" i="36" s="1"/>
  <c r="X62" i="38" l="1"/>
  <c r="Y61" i="38" s="1"/>
  <c r="W63" i="38"/>
  <c r="W64" i="38" s="1"/>
  <c r="W77" i="38" s="1"/>
  <c r="W80" i="38" s="1"/>
  <c r="W81" i="38" s="1"/>
  <c r="T62" i="34"/>
  <c r="U61" i="34" s="1"/>
  <c r="S63" i="34"/>
  <c r="S64" i="34" s="1"/>
  <c r="S77" i="34" s="1"/>
  <c r="S80" i="34" s="1"/>
  <c r="S81" i="34" s="1"/>
  <c r="X87" i="34"/>
  <c r="X66" i="34" s="1"/>
  <c r="X76" i="34" s="1"/>
  <c r="X87" i="36"/>
  <c r="X66" i="36" s="1"/>
  <c r="X76" i="36" s="1"/>
  <c r="S63" i="36"/>
  <c r="S64" i="36" s="1"/>
  <c r="S77" i="36" s="1"/>
  <c r="S80" i="36" s="1"/>
  <c r="S81" i="36" s="1"/>
  <c r="AB12" i="20"/>
  <c r="D61" i="20"/>
  <c r="T62" i="36"/>
  <c r="U61" i="36" s="1"/>
  <c r="Y62" i="38" l="1"/>
  <c r="Z61" i="38" s="1"/>
  <c r="X63" i="38"/>
  <c r="X64" i="38" s="1"/>
  <c r="X77" i="38" s="1"/>
  <c r="X80" i="38" s="1"/>
  <c r="X81" i="38" s="1"/>
  <c r="T63" i="34"/>
  <c r="T64" i="34" s="1"/>
  <c r="T77" i="34" s="1"/>
  <c r="T80" i="34" s="1"/>
  <c r="T81" i="34" s="1"/>
  <c r="U62" i="34"/>
  <c r="V61" i="34" s="1"/>
  <c r="U62" i="36"/>
  <c r="V61" i="36" s="1"/>
  <c r="T63" i="36"/>
  <c r="T64" i="36" s="1"/>
  <c r="T77" i="36" s="1"/>
  <c r="T80" i="36" s="1"/>
  <c r="T81" i="36" s="1"/>
  <c r="D62" i="20"/>
  <c r="AC12" i="20"/>
  <c r="Y87" i="34"/>
  <c r="Y66" i="34" s="1"/>
  <c r="Y76" i="34" s="1"/>
  <c r="Y87" i="36"/>
  <c r="Y66" i="36" s="1"/>
  <c r="Y76" i="36" s="1"/>
  <c r="Y63" i="38" l="1"/>
  <c r="Y64" i="38" s="1"/>
  <c r="Y77" i="38" s="1"/>
  <c r="Y80" i="38" s="1"/>
  <c r="Y81" i="38" s="1"/>
  <c r="Z62" i="38"/>
  <c r="AA61" i="38" s="1"/>
  <c r="U63" i="34"/>
  <c r="U64" i="34" s="1"/>
  <c r="U77" i="34" s="1"/>
  <c r="U80" i="34" s="1"/>
  <c r="U81" i="34" s="1"/>
  <c r="V62" i="34"/>
  <c r="W61" i="34" s="1"/>
  <c r="Z87" i="36"/>
  <c r="Z66" i="36" s="1"/>
  <c r="Z76" i="36" s="1"/>
  <c r="Z87" i="34"/>
  <c r="Z66" i="34" s="1"/>
  <c r="Z76" i="34" s="1"/>
  <c r="AD12" i="20"/>
  <c r="D63" i="20"/>
  <c r="V62" i="36"/>
  <c r="W61" i="36" s="1"/>
  <c r="U63" i="36"/>
  <c r="U64" i="36" s="1"/>
  <c r="U77" i="36" s="1"/>
  <c r="U80" i="36" s="1"/>
  <c r="U81" i="36" s="1"/>
  <c r="AA62" i="38" l="1"/>
  <c r="AB61" i="38" s="1"/>
  <c r="Z63" i="38"/>
  <c r="Z64" i="38" s="1"/>
  <c r="Z77" i="38" s="1"/>
  <c r="Z80" i="38" s="1"/>
  <c r="Z81" i="38" s="1"/>
  <c r="V63" i="34"/>
  <c r="V64" i="34" s="1"/>
  <c r="V77" i="34" s="1"/>
  <c r="V80" i="34" s="1"/>
  <c r="V81" i="34" s="1"/>
  <c r="W62" i="34"/>
  <c r="X61" i="34" s="1"/>
  <c r="D64" i="20"/>
  <c r="AE12" i="20"/>
  <c r="AA87" i="34"/>
  <c r="AA66" i="34" s="1"/>
  <c r="AA76" i="34" s="1"/>
  <c r="AA87" i="36"/>
  <c r="AA66" i="36" s="1"/>
  <c r="AA76" i="36" s="1"/>
  <c r="W62" i="36"/>
  <c r="X61" i="36" s="1"/>
  <c r="V63" i="36"/>
  <c r="V64" i="36" s="1"/>
  <c r="V77" i="36" s="1"/>
  <c r="V80" i="36" s="1"/>
  <c r="V81" i="36" s="1"/>
  <c r="AB62" i="38" l="1"/>
  <c r="AC61" i="38" s="1"/>
  <c r="AA63" i="38"/>
  <c r="AA64" i="38" s="1"/>
  <c r="AA77" i="38" s="1"/>
  <c r="AA80" i="38" s="1"/>
  <c r="AA81" i="38" s="1"/>
  <c r="W63" i="34"/>
  <c r="W64" i="34" s="1"/>
  <c r="W77" i="34" s="1"/>
  <c r="W80" i="34" s="1"/>
  <c r="W81" i="34" s="1"/>
  <c r="X62" i="34"/>
  <c r="Y61" i="34" s="1"/>
  <c r="AB87" i="34"/>
  <c r="AB66" i="34" s="1"/>
  <c r="AB76" i="34" s="1"/>
  <c r="AB87" i="36"/>
  <c r="AB66" i="36" s="1"/>
  <c r="AB76" i="36" s="1"/>
  <c r="D65" i="20"/>
  <c r="AF12" i="20"/>
  <c r="X62" i="36"/>
  <c r="Y61" i="36" s="1"/>
  <c r="W63" i="36"/>
  <c r="W64" i="36" s="1"/>
  <c r="W77" i="36" s="1"/>
  <c r="W80" i="36" s="1"/>
  <c r="W81" i="36" s="1"/>
  <c r="AC62" i="38" l="1"/>
  <c r="AD61" i="38" s="1"/>
  <c r="AB63" i="38"/>
  <c r="AB64" i="38" s="1"/>
  <c r="AB77" i="38" s="1"/>
  <c r="AB80" i="38" s="1"/>
  <c r="AB81" i="38" s="1"/>
  <c r="X63" i="34"/>
  <c r="X64" i="34" s="1"/>
  <c r="X77" i="34" s="1"/>
  <c r="X80" i="34" s="1"/>
  <c r="X81" i="34" s="1"/>
  <c r="Y62" i="34"/>
  <c r="Z61" i="34" s="1"/>
  <c r="AC87" i="34"/>
  <c r="AC66" i="34" s="1"/>
  <c r="AC76" i="34" s="1"/>
  <c r="AC87" i="36"/>
  <c r="AC66" i="36" s="1"/>
  <c r="AC76" i="36" s="1"/>
  <c r="D66" i="20"/>
  <c r="AG12" i="20"/>
  <c r="Y62" i="36"/>
  <c r="Z61" i="36" s="1"/>
  <c r="X63" i="36"/>
  <c r="X64" i="36" s="1"/>
  <c r="X77" i="36" s="1"/>
  <c r="X80" i="36" s="1"/>
  <c r="X81" i="36" s="1"/>
  <c r="C5" i="38" l="1"/>
  <c r="H30" i="29" s="1"/>
  <c r="AD62" i="38"/>
  <c r="AE61" i="38" s="1"/>
  <c r="AC63" i="38"/>
  <c r="AC64" i="38" s="1"/>
  <c r="AC77" i="38" s="1"/>
  <c r="AC80" i="38" s="1"/>
  <c r="AC81" i="38" s="1"/>
  <c r="Y63" i="34"/>
  <c r="Y64" i="34" s="1"/>
  <c r="Y77" i="34" s="1"/>
  <c r="Y80" i="34" s="1"/>
  <c r="Y81" i="34" s="1"/>
  <c r="Z62" i="34"/>
  <c r="AA61" i="34" s="1"/>
  <c r="AH12" i="20"/>
  <c r="D67" i="20"/>
  <c r="AD87" i="36"/>
  <c r="AD66" i="36" s="1"/>
  <c r="AD76" i="36" s="1"/>
  <c r="AD87" i="34"/>
  <c r="AD66" i="34" s="1"/>
  <c r="AD76" i="34" s="1"/>
  <c r="Z62" i="36"/>
  <c r="AA61" i="36" s="1"/>
  <c r="Y63" i="36"/>
  <c r="Y64" i="36" s="1"/>
  <c r="Y77" i="36" s="1"/>
  <c r="Y80" i="36" s="1"/>
  <c r="Y81" i="36" s="1"/>
  <c r="AE62" i="38" l="1"/>
  <c r="AF61" i="38" s="1"/>
  <c r="AD63" i="38"/>
  <c r="AD64" i="38" s="1"/>
  <c r="AD77" i="38" s="1"/>
  <c r="AD80" i="38" s="1"/>
  <c r="AD81" i="38" s="1"/>
  <c r="Z63" i="36"/>
  <c r="Z64" i="36" s="1"/>
  <c r="Z77" i="36" s="1"/>
  <c r="Z80" i="36" s="1"/>
  <c r="Z81" i="36" s="1"/>
  <c r="Z63" i="34"/>
  <c r="Z64" i="34" s="1"/>
  <c r="Z77" i="34" s="1"/>
  <c r="Z80" i="34" s="1"/>
  <c r="Z81" i="34" s="1"/>
  <c r="AA62" i="34"/>
  <c r="AB61" i="34" s="1"/>
  <c r="AA62" i="36"/>
  <c r="AB61" i="36" s="1"/>
  <c r="D68" i="20"/>
  <c r="AI12" i="20"/>
  <c r="AE87" i="36"/>
  <c r="AE66" i="36" s="1"/>
  <c r="AE76" i="36" s="1"/>
  <c r="AE87" i="34"/>
  <c r="AE66" i="34" s="1"/>
  <c r="AE76" i="34" s="1"/>
  <c r="AF62" i="38" l="1"/>
  <c r="AG61" i="38" s="1"/>
  <c r="AE63" i="38"/>
  <c r="AE64" i="38" s="1"/>
  <c r="AE77" i="38" s="1"/>
  <c r="AE80" i="38" s="1"/>
  <c r="AE81" i="38" s="1"/>
  <c r="AB62" i="34"/>
  <c r="AC61" i="34" s="1"/>
  <c r="AA63" i="34"/>
  <c r="AA64" i="34" s="1"/>
  <c r="AA77" i="34" s="1"/>
  <c r="AA80" i="34" s="1"/>
  <c r="AA81" i="34" s="1"/>
  <c r="C4" i="34" s="1"/>
  <c r="G29" i="29" s="1"/>
  <c r="AF87" i="36"/>
  <c r="AF66" i="36" s="1"/>
  <c r="AF76" i="36" s="1"/>
  <c r="AF87" i="34"/>
  <c r="AF66" i="34" s="1"/>
  <c r="AF76" i="34" s="1"/>
  <c r="AB62" i="36"/>
  <c r="AC61" i="36" s="1"/>
  <c r="D69" i="20"/>
  <c r="AJ12" i="20"/>
  <c r="AA63" i="36"/>
  <c r="AA64" i="36" s="1"/>
  <c r="AA77" i="36" s="1"/>
  <c r="AA80" i="36" s="1"/>
  <c r="AA81" i="36" s="1"/>
  <c r="AG62" i="38" l="1"/>
  <c r="AH61" i="38" s="1"/>
  <c r="AF63" i="38"/>
  <c r="AF64" i="38" s="1"/>
  <c r="AF77" i="38" s="1"/>
  <c r="AF80" i="38" s="1"/>
  <c r="AF81" i="38" s="1"/>
  <c r="AB63" i="34"/>
  <c r="AB64" i="34" s="1"/>
  <c r="AB77" i="34" s="1"/>
  <c r="AB80" i="34" s="1"/>
  <c r="AB81" i="34" s="1"/>
  <c r="AC62" i="34"/>
  <c r="AD61" i="34" s="1"/>
  <c r="AB63" i="36"/>
  <c r="AB64" i="36" s="1"/>
  <c r="AB77" i="36" s="1"/>
  <c r="AB80" i="36" s="1"/>
  <c r="AB81" i="36" s="1"/>
  <c r="AC62" i="36"/>
  <c r="AD61" i="36" s="1"/>
  <c r="C4" i="36"/>
  <c r="G28" i="29" s="1"/>
  <c r="AG87" i="36"/>
  <c r="AG66" i="36" s="1"/>
  <c r="AG76" i="36" s="1"/>
  <c r="AG87" i="34"/>
  <c r="AG66" i="34" s="1"/>
  <c r="AG76" i="34" s="1"/>
  <c r="D70" i="20"/>
  <c r="AK12" i="20"/>
  <c r="AH62" i="38" l="1"/>
  <c r="AI61" i="38" s="1"/>
  <c r="AG63" i="38"/>
  <c r="AG64" i="38" s="1"/>
  <c r="AG77" i="38" s="1"/>
  <c r="AG80" i="38" s="1"/>
  <c r="AG81" i="38" s="1"/>
  <c r="AC63" i="34"/>
  <c r="AC64" i="34" s="1"/>
  <c r="AC77" i="34" s="1"/>
  <c r="AC80" i="34" s="1"/>
  <c r="AC81" i="34" s="1"/>
  <c r="AC63" i="36"/>
  <c r="AC64" i="36" s="1"/>
  <c r="AC77" i="36" s="1"/>
  <c r="AC80" i="36" s="1"/>
  <c r="AC81" i="36" s="1"/>
  <c r="AD62" i="34"/>
  <c r="AE61" i="34" s="1"/>
  <c r="AH87" i="36"/>
  <c r="AH66" i="36" s="1"/>
  <c r="AH76" i="36" s="1"/>
  <c r="AH87" i="34"/>
  <c r="AH66" i="34" s="1"/>
  <c r="AH76" i="34" s="1"/>
  <c r="AD62" i="36"/>
  <c r="AE61" i="36" s="1"/>
  <c r="D71" i="20"/>
  <c r="AL12" i="20"/>
  <c r="AI62" i="38" l="1"/>
  <c r="AJ61" i="38" s="1"/>
  <c r="AH63" i="38"/>
  <c r="AH64" i="38" s="1"/>
  <c r="AH77" i="38" s="1"/>
  <c r="AH80" i="38" s="1"/>
  <c r="AH81" i="38" s="1"/>
  <c r="AE62" i="34"/>
  <c r="AF61" i="34" s="1"/>
  <c r="AD63" i="34"/>
  <c r="AD64" i="34" s="1"/>
  <c r="AD77" i="34" s="1"/>
  <c r="AD80" i="34" s="1"/>
  <c r="AD81" i="34" s="1"/>
  <c r="AE62" i="36"/>
  <c r="AF61" i="36" s="1"/>
  <c r="AD63" i="36"/>
  <c r="AD64" i="36" s="1"/>
  <c r="AD77" i="36" s="1"/>
  <c r="AD80" i="36" s="1"/>
  <c r="AD81" i="36" s="1"/>
  <c r="AI87" i="36"/>
  <c r="AI66" i="36" s="1"/>
  <c r="AI76" i="36" s="1"/>
  <c r="AI87" i="34"/>
  <c r="AI66" i="34" s="1"/>
  <c r="AI76" i="34" s="1"/>
  <c r="D72" i="20"/>
  <c r="AM12" i="20"/>
  <c r="AJ62" i="38" l="1"/>
  <c r="AK61" i="38" s="1"/>
  <c r="AI63" i="38"/>
  <c r="AI64" i="38" s="1"/>
  <c r="AI77" i="38" s="1"/>
  <c r="AI80" i="38" s="1"/>
  <c r="AI81" i="38" s="1"/>
  <c r="AF62" i="34"/>
  <c r="AG61" i="34" s="1"/>
  <c r="AE63" i="34"/>
  <c r="AE64" i="34" s="1"/>
  <c r="AE77" i="34" s="1"/>
  <c r="AE80" i="34" s="1"/>
  <c r="AE81" i="34" s="1"/>
  <c r="AJ87" i="36"/>
  <c r="AJ66" i="36" s="1"/>
  <c r="AJ76" i="36" s="1"/>
  <c r="AJ87" i="34"/>
  <c r="AJ66" i="34" s="1"/>
  <c r="AJ76" i="34" s="1"/>
  <c r="AF62" i="36"/>
  <c r="AG61" i="36" s="1"/>
  <c r="AE63" i="36"/>
  <c r="AE64" i="36" s="1"/>
  <c r="AE77" i="36" s="1"/>
  <c r="AE80" i="36" s="1"/>
  <c r="AE81" i="36" s="1"/>
  <c r="D73" i="20"/>
  <c r="AN12" i="20"/>
  <c r="AK62" i="38" l="1"/>
  <c r="AL61" i="38" s="1"/>
  <c r="AJ63" i="38"/>
  <c r="AJ64" i="38" s="1"/>
  <c r="AJ77" i="38" s="1"/>
  <c r="AJ80" i="38" s="1"/>
  <c r="AJ81" i="38" s="1"/>
  <c r="AF63" i="34"/>
  <c r="AF64" i="34" s="1"/>
  <c r="AF77" i="34" s="1"/>
  <c r="AF80" i="34" s="1"/>
  <c r="AF81" i="34" s="1"/>
  <c r="AG62" i="34"/>
  <c r="AH61" i="34" s="1"/>
  <c r="D75" i="20"/>
  <c r="AO12" i="20"/>
  <c r="AF63" i="36"/>
  <c r="AF64" i="36" s="1"/>
  <c r="AF77" i="36" s="1"/>
  <c r="AF80" i="36" s="1"/>
  <c r="AF81" i="36" s="1"/>
  <c r="AG62" i="36"/>
  <c r="AH61" i="36" s="1"/>
  <c r="AK87" i="34"/>
  <c r="AK66" i="34" s="1"/>
  <c r="AK76" i="34" s="1"/>
  <c r="AK87" i="36"/>
  <c r="AK66" i="36" s="1"/>
  <c r="AK76" i="36" s="1"/>
  <c r="C6" i="38" l="1"/>
  <c r="I30" i="29" s="1"/>
  <c r="AL62" i="38"/>
  <c r="AM61" i="38" s="1"/>
  <c r="AK63" i="38"/>
  <c r="AK64" i="38" s="1"/>
  <c r="AK77" i="38" s="1"/>
  <c r="AK80" i="38" s="1"/>
  <c r="AK81" i="38" s="1"/>
  <c r="AG63" i="34"/>
  <c r="AG64" i="34" s="1"/>
  <c r="AG77" i="34" s="1"/>
  <c r="AG80" i="34" s="1"/>
  <c r="AG81" i="34" s="1"/>
  <c r="AG63" i="36"/>
  <c r="AG64" i="36" s="1"/>
  <c r="AG77" i="36" s="1"/>
  <c r="AG80" i="36" s="1"/>
  <c r="AG81" i="36" s="1"/>
  <c r="AH62" i="34"/>
  <c r="AI61" i="34" s="1"/>
  <c r="AL87" i="34"/>
  <c r="AL66" i="34" s="1"/>
  <c r="AL76" i="34" s="1"/>
  <c r="AL87" i="36"/>
  <c r="AL66" i="36" s="1"/>
  <c r="AL76" i="36" s="1"/>
  <c r="AH62" i="36"/>
  <c r="AI61" i="36" s="1"/>
  <c r="AM62" i="38" l="1"/>
  <c r="AN61" i="38" s="1"/>
  <c r="AL63" i="38"/>
  <c r="AL64" i="38" s="1"/>
  <c r="AL77" i="38" s="1"/>
  <c r="AL80" i="38" s="1"/>
  <c r="AL81" i="38" s="1"/>
  <c r="AH63" i="34"/>
  <c r="AH64" i="34" s="1"/>
  <c r="AH77" i="34" s="1"/>
  <c r="AH80" i="34" s="1"/>
  <c r="AH81" i="34" s="1"/>
  <c r="AH63" i="36"/>
  <c r="AH64" i="36" s="1"/>
  <c r="AH77" i="36" s="1"/>
  <c r="AH80" i="36" s="1"/>
  <c r="AH81" i="36" s="1"/>
  <c r="AI62" i="34"/>
  <c r="AJ61" i="34" s="1"/>
  <c r="AI62" i="36"/>
  <c r="AJ61" i="36" s="1"/>
  <c r="AN62" i="38" l="1"/>
  <c r="AO61" i="38" s="1"/>
  <c r="AM63" i="38"/>
  <c r="AM64" i="38" s="1"/>
  <c r="AM77" i="38" s="1"/>
  <c r="AM80" i="38" s="1"/>
  <c r="AM81" i="38" s="1"/>
  <c r="AI63" i="36"/>
  <c r="AI64" i="36" s="1"/>
  <c r="AI77" i="36" s="1"/>
  <c r="AI80" i="36" s="1"/>
  <c r="AI81" i="36" s="1"/>
  <c r="C5" i="36" s="1"/>
  <c r="H28" i="29" s="1"/>
  <c r="AI63" i="34"/>
  <c r="AI64" i="34" s="1"/>
  <c r="AI77" i="34" s="1"/>
  <c r="AI80" i="34" s="1"/>
  <c r="AI81" i="34" s="1"/>
  <c r="C5" i="34" s="1"/>
  <c r="H29" i="29" s="1"/>
  <c r="AJ62" i="34"/>
  <c r="AK61" i="34" s="1"/>
  <c r="AJ62" i="36"/>
  <c r="AK61" i="36" s="1"/>
  <c r="AO62" i="38" l="1"/>
  <c r="AP61" i="38" s="1"/>
  <c r="AN63" i="38"/>
  <c r="AN64" i="38" s="1"/>
  <c r="AN77" i="38" s="1"/>
  <c r="AN80" i="38" s="1"/>
  <c r="AN81" i="38" s="1"/>
  <c r="AJ63" i="36"/>
  <c r="AJ64" i="36" s="1"/>
  <c r="AJ77" i="36" s="1"/>
  <c r="AJ80" i="36" s="1"/>
  <c r="AJ81" i="36" s="1"/>
  <c r="AJ63" i="34"/>
  <c r="AJ64" i="34" s="1"/>
  <c r="AJ77" i="34" s="1"/>
  <c r="AJ80" i="34" s="1"/>
  <c r="AJ81" i="34" s="1"/>
  <c r="AK62" i="34"/>
  <c r="AL61" i="34" s="1"/>
  <c r="AK62" i="36"/>
  <c r="AL61" i="36" s="1"/>
  <c r="AP62" i="38" l="1"/>
  <c r="AQ61" i="38" s="1"/>
  <c r="AO63" i="38"/>
  <c r="AO64" i="38" s="1"/>
  <c r="AO77" i="38" s="1"/>
  <c r="AO80" i="38" s="1"/>
  <c r="AO81" i="38" s="1"/>
  <c r="AK63" i="34"/>
  <c r="AK64" i="34" s="1"/>
  <c r="AK77" i="34" s="1"/>
  <c r="AK80" i="34" s="1"/>
  <c r="AK81" i="34" s="1"/>
  <c r="AL62" i="34"/>
  <c r="AM61" i="34" s="1"/>
  <c r="AK63" i="36"/>
  <c r="AK64" i="36" s="1"/>
  <c r="AK77" i="36" s="1"/>
  <c r="AK80" i="36" s="1"/>
  <c r="AK81" i="36" s="1"/>
  <c r="AL62" i="36"/>
  <c r="AM61" i="36" s="1"/>
  <c r="AQ62" i="38" l="1"/>
  <c r="AR61" i="38" s="1"/>
  <c r="AP63" i="38"/>
  <c r="AP64" i="38" s="1"/>
  <c r="AP77" i="38" s="1"/>
  <c r="AP80" i="38" s="1"/>
  <c r="AP81" i="38" s="1"/>
  <c r="AL63" i="34"/>
  <c r="AL64" i="34" s="1"/>
  <c r="AL77" i="34" s="1"/>
  <c r="AL80" i="34" s="1"/>
  <c r="AL81" i="34" s="1"/>
  <c r="AM62" i="34"/>
  <c r="AN61" i="34" s="1"/>
  <c r="AL63" i="36"/>
  <c r="AL64" i="36" s="1"/>
  <c r="AL77" i="36" s="1"/>
  <c r="AL80" i="36" s="1"/>
  <c r="AL81" i="36" s="1"/>
  <c r="AM62" i="36"/>
  <c r="AN61" i="36" s="1"/>
  <c r="AR62" i="38" l="1"/>
  <c r="AS61" i="38" s="1"/>
  <c r="AQ63" i="38"/>
  <c r="AQ64" i="38" s="1"/>
  <c r="AQ77" i="38" s="1"/>
  <c r="AQ80" i="38" s="1"/>
  <c r="AQ81" i="38" s="1"/>
  <c r="AN62" i="34"/>
  <c r="AO61" i="34" s="1"/>
  <c r="AM63" i="34"/>
  <c r="AM64" i="34" s="1"/>
  <c r="AM77" i="34" s="1"/>
  <c r="AM80" i="34" s="1"/>
  <c r="AM81" i="34" s="1"/>
  <c r="AM63" i="36"/>
  <c r="AM64" i="36" s="1"/>
  <c r="AM77" i="36" s="1"/>
  <c r="AM80" i="36" s="1"/>
  <c r="AM81" i="36" s="1"/>
  <c r="AN62" i="36"/>
  <c r="AO61" i="36" s="1"/>
  <c r="AS62" i="38" l="1"/>
  <c r="AT61" i="38" s="1"/>
  <c r="AR63" i="38"/>
  <c r="AR64" i="38" s="1"/>
  <c r="AR77" i="38" s="1"/>
  <c r="AR80" i="38" s="1"/>
  <c r="AR81" i="38" s="1"/>
  <c r="AN63" i="34"/>
  <c r="AN64" i="34" s="1"/>
  <c r="AN77" i="34" s="1"/>
  <c r="AN80" i="34" s="1"/>
  <c r="AN81" i="34" s="1"/>
  <c r="AO62" i="34"/>
  <c r="AP61" i="34" s="1"/>
  <c r="AN63" i="36"/>
  <c r="AN64" i="36" s="1"/>
  <c r="AN77" i="36" s="1"/>
  <c r="AN80" i="36" s="1"/>
  <c r="AN81" i="36" s="1"/>
  <c r="AO62" i="36"/>
  <c r="AP61" i="36" s="1"/>
  <c r="AT62" i="38" l="1"/>
  <c r="AU61" i="38" s="1"/>
  <c r="AS63" i="38"/>
  <c r="AS64" i="38" s="1"/>
  <c r="AS77" i="38" s="1"/>
  <c r="AS80" i="38" s="1"/>
  <c r="AS81" i="38" s="1"/>
  <c r="AO63" i="34"/>
  <c r="AO64" i="34" s="1"/>
  <c r="AO77" i="34" s="1"/>
  <c r="AO80" i="34" s="1"/>
  <c r="AO81" i="34" s="1"/>
  <c r="AP62" i="34"/>
  <c r="AQ61" i="34" s="1"/>
  <c r="AP62" i="36"/>
  <c r="AQ61" i="36" s="1"/>
  <c r="AO63" i="36"/>
  <c r="AO64" i="36" s="1"/>
  <c r="AO77" i="36" s="1"/>
  <c r="AO80" i="36" s="1"/>
  <c r="AO81" i="36" s="1"/>
  <c r="AU62" i="38" l="1"/>
  <c r="AV61" i="38" s="1"/>
  <c r="AT63" i="38"/>
  <c r="AT64" i="38" s="1"/>
  <c r="AT77" i="38" s="1"/>
  <c r="AT80" i="38" s="1"/>
  <c r="AT81" i="38" s="1"/>
  <c r="AP63" i="34"/>
  <c r="AP64" i="34" s="1"/>
  <c r="AP77" i="34" s="1"/>
  <c r="AP80" i="34" s="1"/>
  <c r="AP81" i="34" s="1"/>
  <c r="AQ62" i="34"/>
  <c r="AR61" i="34" s="1"/>
  <c r="AQ62" i="36"/>
  <c r="AR61" i="36" s="1"/>
  <c r="AP63" i="36"/>
  <c r="AP64" i="36" s="1"/>
  <c r="AP77" i="36" s="1"/>
  <c r="AP80" i="36" s="1"/>
  <c r="AP81" i="36" s="1"/>
  <c r="AV62" i="38" l="1"/>
  <c r="AW61" i="38" s="1"/>
  <c r="AU63" i="38"/>
  <c r="AU64" i="38" s="1"/>
  <c r="AU77" i="38" s="1"/>
  <c r="AU80" i="38" s="1"/>
  <c r="AU81" i="38" s="1"/>
  <c r="AQ63" i="34"/>
  <c r="AQ64" i="34" s="1"/>
  <c r="AQ77" i="34" s="1"/>
  <c r="AQ80" i="34" s="1"/>
  <c r="AQ81" i="34" s="1"/>
  <c r="C6" i="34" s="1"/>
  <c r="I29" i="29" s="1"/>
  <c r="AR62" i="34"/>
  <c r="AS61" i="34" s="1"/>
  <c r="AR62" i="36"/>
  <c r="AS61" i="36" s="1"/>
  <c r="AQ63" i="36"/>
  <c r="AQ64" i="36" s="1"/>
  <c r="AQ77" i="36" s="1"/>
  <c r="AQ80" i="36" s="1"/>
  <c r="AQ81" i="36" s="1"/>
  <c r="AW62" i="38" l="1"/>
  <c r="AX61" i="38" s="1"/>
  <c r="AV63" i="38"/>
  <c r="AV64" i="38" s="1"/>
  <c r="AV77" i="38" s="1"/>
  <c r="AV80" i="38" s="1"/>
  <c r="AV81" i="38" s="1"/>
  <c r="AR63" i="34"/>
  <c r="AR64" i="34" s="1"/>
  <c r="AR77" i="34" s="1"/>
  <c r="AR80" i="34" s="1"/>
  <c r="AR81" i="34" s="1"/>
  <c r="AS62" i="34"/>
  <c r="AT61" i="34" s="1"/>
  <c r="C6" i="36"/>
  <c r="I28" i="29" s="1"/>
  <c r="AR63" i="36"/>
  <c r="AR64" i="36" s="1"/>
  <c r="AR77" i="36" s="1"/>
  <c r="AR80" i="36" s="1"/>
  <c r="AR81" i="36" s="1"/>
  <c r="AS62" i="36"/>
  <c r="AT61" i="36" s="1"/>
  <c r="AX62" i="38" l="1"/>
  <c r="AY61" i="38" s="1"/>
  <c r="AW63" i="38"/>
  <c r="AW64" i="38" s="1"/>
  <c r="AW77" i="38" s="1"/>
  <c r="AW80" i="38" s="1"/>
  <c r="AW81" i="38" s="1"/>
  <c r="AS63" i="34"/>
  <c r="AS64" i="34" s="1"/>
  <c r="AS77" i="34" s="1"/>
  <c r="AS80" i="34" s="1"/>
  <c r="AS81" i="34" s="1"/>
  <c r="AS63" i="36"/>
  <c r="AS64" i="36" s="1"/>
  <c r="AS77" i="36" s="1"/>
  <c r="AS80" i="36" s="1"/>
  <c r="AS81" i="36" s="1"/>
  <c r="AT62" i="34"/>
  <c r="AU61" i="34" s="1"/>
  <c r="AT62" i="36"/>
  <c r="AU61" i="36" s="1"/>
  <c r="C7" i="38" l="1"/>
  <c r="J30" i="29" s="1"/>
  <c r="M30" i="29" s="1"/>
  <c r="N30" i="29" s="1"/>
  <c r="AY62" i="38"/>
  <c r="AZ61" i="38" s="1"/>
  <c r="AX63" i="38"/>
  <c r="AX64" i="38" s="1"/>
  <c r="AX77" i="38" s="1"/>
  <c r="AX80" i="38" s="1"/>
  <c r="AX81" i="38" s="1"/>
  <c r="AT63" i="34"/>
  <c r="AT64" i="34" s="1"/>
  <c r="AT77" i="34" s="1"/>
  <c r="AT80" i="34" s="1"/>
  <c r="AT81" i="34" s="1"/>
  <c r="AU62" i="34"/>
  <c r="AV61" i="34" s="1"/>
  <c r="AT63" i="36"/>
  <c r="AT64" i="36" s="1"/>
  <c r="AT77" i="36" s="1"/>
  <c r="AT80" i="36" s="1"/>
  <c r="AT81" i="36" s="1"/>
  <c r="AU62" i="36"/>
  <c r="AV61" i="36" s="1"/>
  <c r="AZ62" i="38" l="1"/>
  <c r="BA61" i="38" s="1"/>
  <c r="AY63" i="38"/>
  <c r="AY64" i="38" s="1"/>
  <c r="AY77" i="38" s="1"/>
  <c r="AY80" i="38" s="1"/>
  <c r="AY81" i="38" s="1"/>
  <c r="AV62" i="34"/>
  <c r="AW61" i="34" s="1"/>
  <c r="AU63" i="34"/>
  <c r="AU64" i="34" s="1"/>
  <c r="AU77" i="34" s="1"/>
  <c r="AU80" i="34" s="1"/>
  <c r="AU81" i="34" s="1"/>
  <c r="AV62" i="36"/>
  <c r="AW61" i="36" s="1"/>
  <c r="AU63" i="36"/>
  <c r="AU64" i="36" s="1"/>
  <c r="AU77" i="36" s="1"/>
  <c r="AU80" i="36" s="1"/>
  <c r="AU81" i="36" s="1"/>
  <c r="AZ63" i="38" l="1"/>
  <c r="AZ64" i="38" s="1"/>
  <c r="AZ77" i="38" s="1"/>
  <c r="AZ80" i="38" s="1"/>
  <c r="AZ81" i="38" s="1"/>
  <c r="BA62" i="38"/>
  <c r="BB61" i="38" s="1"/>
  <c r="AV63" i="36"/>
  <c r="AV64" i="36" s="1"/>
  <c r="AV77" i="36" s="1"/>
  <c r="AV80" i="36" s="1"/>
  <c r="AV81" i="36" s="1"/>
  <c r="AV63" i="34"/>
  <c r="AV64" i="34" s="1"/>
  <c r="AV77" i="34" s="1"/>
  <c r="AV80" i="34" s="1"/>
  <c r="AV81" i="34" s="1"/>
  <c r="AW62" i="34"/>
  <c r="AX61" i="34" s="1"/>
  <c r="AW62" i="36"/>
  <c r="AX61" i="36" s="1"/>
  <c r="BA63" i="38" l="1"/>
  <c r="BA64" i="38" s="1"/>
  <c r="BA77" i="38" s="1"/>
  <c r="BA80" i="38" s="1"/>
  <c r="BA81" i="38" s="1"/>
  <c r="BB62" i="38"/>
  <c r="BC61" i="38" s="1"/>
  <c r="AW63" i="34"/>
  <c r="AW64" i="34" s="1"/>
  <c r="AW77" i="34" s="1"/>
  <c r="AW80" i="34" s="1"/>
  <c r="AW81" i="34" s="1"/>
  <c r="AX62" i="34"/>
  <c r="AY61" i="34" s="1"/>
  <c r="AW63" i="36"/>
  <c r="AW64" i="36" s="1"/>
  <c r="AW77" i="36" s="1"/>
  <c r="AW80" i="36" s="1"/>
  <c r="AW81" i="36" s="1"/>
  <c r="AX62" i="36"/>
  <c r="AY61" i="36" s="1"/>
  <c r="BC62" i="38" l="1"/>
  <c r="BD61" i="38" s="1"/>
  <c r="BB63" i="38"/>
  <c r="BB64" i="38" s="1"/>
  <c r="BB77" i="38" s="1"/>
  <c r="BB80" i="38" s="1"/>
  <c r="BB81" i="38" s="1"/>
  <c r="AY62" i="34"/>
  <c r="AZ61" i="34" s="1"/>
  <c r="AX63" i="34"/>
  <c r="AX64" i="34" s="1"/>
  <c r="AX77" i="34" s="1"/>
  <c r="AX80" i="34" s="1"/>
  <c r="AX81" i="34" s="1"/>
  <c r="AX63" i="36"/>
  <c r="AX64" i="36" s="1"/>
  <c r="AX77" i="36" s="1"/>
  <c r="AX80" i="36" s="1"/>
  <c r="AX81" i="36" s="1"/>
  <c r="AY62" i="36"/>
  <c r="AZ61" i="36" s="1"/>
  <c r="BD62" i="38" l="1"/>
  <c r="BD63" i="38" s="1"/>
  <c r="BD64" i="38" s="1"/>
  <c r="BD77" i="38" s="1"/>
  <c r="BD80" i="38" s="1"/>
  <c r="BC63" i="38"/>
  <c r="BC64" i="38" s="1"/>
  <c r="BC77" i="38" s="1"/>
  <c r="BC80" i="38" s="1"/>
  <c r="BC81" i="38" s="1"/>
  <c r="AY63" i="34"/>
  <c r="AY64" i="34" s="1"/>
  <c r="AY77" i="34" s="1"/>
  <c r="AY80" i="34" s="1"/>
  <c r="AY81" i="34" s="1"/>
  <c r="AZ62" i="34"/>
  <c r="BA61" i="34" s="1"/>
  <c r="AZ62" i="36"/>
  <c r="BA61" i="36" s="1"/>
  <c r="AY63" i="36"/>
  <c r="AY64" i="36" s="1"/>
  <c r="AY77" i="36" s="1"/>
  <c r="AY80" i="36" s="1"/>
  <c r="AY81" i="36" s="1"/>
  <c r="BD81" i="38" l="1"/>
  <c r="AZ63" i="34"/>
  <c r="AZ64" i="34" s="1"/>
  <c r="AZ77" i="34" s="1"/>
  <c r="AZ80" i="34" s="1"/>
  <c r="AZ81" i="34" s="1"/>
  <c r="BA62" i="34"/>
  <c r="BB61" i="34" s="1"/>
  <c r="BA62" i="36"/>
  <c r="BB61" i="36" s="1"/>
  <c r="AZ63" i="36"/>
  <c r="AZ64" i="36" s="1"/>
  <c r="AZ77" i="36" s="1"/>
  <c r="AZ80" i="36" s="1"/>
  <c r="AZ81" i="36" s="1"/>
  <c r="BA63" i="34" l="1"/>
  <c r="BA64" i="34" s="1"/>
  <c r="BA77" i="34" s="1"/>
  <c r="BA80" i="34" s="1"/>
  <c r="BA81" i="34" s="1"/>
  <c r="BB62" i="34"/>
  <c r="BC61" i="34" s="1"/>
  <c r="BB62" i="36"/>
  <c r="BC61" i="36" s="1"/>
  <c r="BA63" i="36"/>
  <c r="BA64" i="36" s="1"/>
  <c r="BA77" i="36" s="1"/>
  <c r="BA80" i="36" s="1"/>
  <c r="BA81" i="36" s="1"/>
  <c r="BB63" i="34" l="1"/>
  <c r="BB64" i="34" s="1"/>
  <c r="BB77" i="34" s="1"/>
  <c r="BB80" i="34" s="1"/>
  <c r="BB81" i="34" s="1"/>
  <c r="BC62" i="34"/>
  <c r="BD61" i="34" s="1"/>
  <c r="BD62" i="34" s="1"/>
  <c r="BD63" i="34" s="1"/>
  <c r="BD64" i="34" s="1"/>
  <c r="BD77" i="34" s="1"/>
  <c r="BD80" i="34" s="1"/>
  <c r="BC62" i="36"/>
  <c r="BD61" i="36" s="1"/>
  <c r="BB63" i="36"/>
  <c r="BB64" i="36" s="1"/>
  <c r="BB77" i="36" s="1"/>
  <c r="BB80" i="36" s="1"/>
  <c r="BB81" i="36" s="1"/>
  <c r="BC63" i="34" l="1"/>
  <c r="BC64" i="34" s="1"/>
  <c r="BC77" i="34" s="1"/>
  <c r="BC80" i="34" s="1"/>
  <c r="BC81" i="34" s="1"/>
  <c r="BD81" i="34" s="1"/>
  <c r="C7" i="34" s="1"/>
  <c r="J29" i="29" s="1"/>
  <c r="M29" i="29" s="1"/>
  <c r="N29" i="29" s="1"/>
  <c r="BD62" i="36"/>
  <c r="BD63" i="36" s="1"/>
  <c r="BD64" i="36" s="1"/>
  <c r="BD77" i="36" s="1"/>
  <c r="BD80" i="36" s="1"/>
  <c r="BC63" i="36"/>
  <c r="BC64" i="36" s="1"/>
  <c r="BC77" i="36" s="1"/>
  <c r="BC80" i="36" s="1"/>
  <c r="BC81" i="36" s="1"/>
  <c r="BD81" i="36" l="1"/>
  <c r="C7" i="36" s="1"/>
  <c r="J2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835C1A29-3DAE-4CC4-A1E4-02CE1EB179FA}">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C5" authorId="0" shapeId="0" xr:uid="{FCB09E2F-DC98-42AD-96CE-5F7041DA8C17}">
      <text>
        <r>
          <rPr>
            <b/>
            <sz val="9"/>
            <color indexed="81"/>
            <rFont val="Tahoma"/>
            <family val="2"/>
          </rPr>
          <t>Simpson, Alannah:</t>
        </r>
        <r>
          <rPr>
            <sz val="9"/>
            <color indexed="81"/>
            <rFont val="Tahoma"/>
            <family val="2"/>
          </rPr>
          <t xml:space="preserve">
Z:\E - NIA Programme\01. Archive\01. Non Project\Reports IFI LCNF &amp; NIA\Regulatory Reports\2020_21\E4\Cable Data\Price Estimates on Cables\2021 Price Estimates on Cables.xls</t>
        </r>
      </text>
    </comment>
    <comment ref="D5" authorId="0" shapeId="0" xr:uid="{584353B7-307D-4138-87AA-A6EBCA35CF60}">
      <text>
        <r>
          <rPr>
            <b/>
            <sz val="9"/>
            <color indexed="81"/>
            <rFont val="Tahoma"/>
            <family val="2"/>
          </rPr>
          <t>Simpson, Alannah:</t>
        </r>
        <r>
          <rPr>
            <sz val="9"/>
            <color indexed="81"/>
            <rFont val="Tahoma"/>
            <family val="2"/>
          </rPr>
          <t xml:space="preserve">
Z:\E - NIA Programme\01. Archive\01. Non Project\Reports IFI LCNF &amp; NIA\Regulatory Reports\2019_20\Losses Strategy\Evidence\Cable upsizing\Calculations\Cable losses reductions calculations V4 2020 update.xlsx</t>
        </r>
      </text>
    </comment>
    <comment ref="B8" authorId="0" shapeId="0" xr:uid="{E1919018-88E6-4804-BF91-36582CA65D8F}">
      <text>
        <r>
          <rPr>
            <b/>
            <sz val="9"/>
            <color indexed="81"/>
            <rFont val="Tahoma"/>
            <family val="2"/>
          </rPr>
          <t>Simpson, Alannah:</t>
        </r>
        <r>
          <rPr>
            <sz val="9"/>
            <color indexed="81"/>
            <rFont val="Tahoma"/>
            <family val="2"/>
          </rPr>
          <t xml:space="preserve">
£1250 per 10m as per bidoyng</t>
        </r>
      </text>
    </comment>
    <comment ref="B9" authorId="0" shapeId="0" xr:uid="{C2B921A4-A44A-4C64-96E5-8198C6C6F598}">
      <text>
        <r>
          <rPr>
            <b/>
            <sz val="9"/>
            <color indexed="81"/>
            <rFont val="Tahoma"/>
            <family val="2"/>
          </rPr>
          <t>Simpson, Alannah:</t>
        </r>
        <r>
          <rPr>
            <sz val="9"/>
            <color indexed="81"/>
            <rFont val="Tahoma"/>
            <family val="2"/>
          </rPr>
          <t xml:space="preserve">
assume cable reaches half of life on average</t>
        </r>
      </text>
    </comment>
  </commentList>
</comments>
</file>

<file path=xl/sharedStrings.xml><?xml version="1.0" encoding="utf-8"?>
<sst xmlns="http://schemas.openxmlformats.org/spreadsheetml/2006/main" count="1009" uniqueCount="384">
  <si>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</si>
  <si>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</si>
  <si>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</si>
  <si>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</si>
  <si>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</si>
  <si>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</si>
  <si>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</si>
  <si>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</si>
  <si>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</si>
  <si>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</si>
  <si>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</si>
  <si>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</si>
  <si>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</si>
  <si>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</si>
  <si>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</si>
  <si>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</si>
  <si>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</si>
  <si>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</si>
  <si>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</si>
  <si>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</si>
  <si>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</si>
  <si>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</si>
  <si>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</si>
  <si>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</si>
  <si>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</si>
  <si>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</si>
  <si>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</si>
  <si>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</si>
  <si>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</si>
  <si>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</si>
  <si>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</si>
  <si>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</si>
  <si>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</si>
  <si>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</si>
  <si>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</si>
  <si>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</si>
  <si>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</si>
  <si>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</si>
  <si>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</si>
  <si>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</si>
  <si>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</si>
  <si>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</si>
  <si>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</si>
  <si>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</si>
  <si>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</si>
  <si>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</si>
  <si>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</si>
  <si>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</si>
  <si>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</si>
  <si>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</si>
  <si>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</si>
  <si>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</si>
  <si>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</si>
  <si>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</si>
  <si>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</si>
  <si>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</si>
  <si>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</si>
  <si>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</si>
  <si>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</si>
  <si>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</si>
  <si>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</si>
  <si>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</si>
  <si>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</si>
  <si>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</si>
  <si>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</si>
  <si>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</si>
  <si>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</si>
  <si>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</si>
  <si>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</si>
  <si>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</si>
  <si>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</si>
  <si>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</si>
  <si>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</si>
  <si>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</si>
  <si>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</si>
  <si>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</si>
  <si>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</si>
  <si>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</si>
  <si>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</si>
  <si>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</si>
  <si>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</si>
  <si>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</si>
  <si>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</si>
  <si>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</si>
  <si>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</si>
  <si>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</si>
  <si>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</si>
  <si>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</si>
  <si>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</si>
  <si>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</si>
  <si>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</si>
  <si>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</si>
  <si>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</si>
  <si>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</si>
  <si>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</si>
  <si>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</si>
  <si>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</si>
  <si>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</si>
  <si>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</si>
  <si>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</si>
  <si>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</si>
  <si>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</si>
  <si>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</si>
  <si>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</si>
  <si>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</si>
  <si>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</si>
  <si>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</si>
  <si>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</si>
  <si>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</si>
  <si>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</si>
  <si>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</si>
  <si>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</si>
  <si>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</si>
  <si>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</si>
  <si>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</si>
  <si>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</si>
  <si>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</si>
  <si>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</si>
  <si>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</si>
  <si>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</si>
  <si>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</si>
  <si>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</si>
  <si>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</si>
  <si>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</si>
  <si>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</si>
  <si>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</si>
  <si>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</si>
  <si>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</si>
  <si>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</si>
  <si>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</si>
  <si>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</si>
  <si>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</si>
  <si>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</si>
  <si>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</si>
  <si>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</si>
  <si>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</si>
  <si>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</si>
  <si>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</si>
  <si>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</si>
  <si>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</si>
  <si>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</si>
  <si>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</si>
  <si>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</si>
  <si>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</si>
  <si>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</si>
  <si>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</si>
  <si>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</si>
  <si>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</si>
  <si>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</si>
  <si>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</si>
  <si>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</si>
  <si>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</si>
  <si>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</si>
  <si>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</si>
  <si>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</si>
  <si>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</si>
  <si>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</si>
  <si>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</si>
  <si>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</si>
  <si>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</si>
  <si>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</si>
  <si>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</si>
  <si>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</si>
  <si>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</si>
  <si>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</si>
  <si>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</si>
  <si>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</si>
  <si>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</si>
  <si>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</si>
  <si>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</si>
  <si>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</si>
  <si>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</si>
  <si>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</si>
  <si>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</si>
  <si>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</si>
  <si>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</si>
  <si>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</si>
  <si>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</si>
  <si>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</si>
  <si>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</si>
  <si>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</si>
  <si>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</si>
  <si>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</si>
  <si>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</si>
  <si>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</si>
  <si>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</si>
  <si>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</si>
  <si>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</si>
  <si>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</si>
  <si>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</si>
  <si>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</si>
  <si>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</si>
  <si>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</si>
  <si>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</si>
  <si>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</si>
  <si>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</si>
  <si>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</si>
  <si>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</si>
  <si>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</si>
  <si>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</si>
  <si>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</si>
  <si>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</si>
  <si>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</si>
  <si>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</si>
  <si>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</si>
  <si>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</si>
  <si>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</si>
  <si>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</si>
  <si>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</si>
  <si>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</si>
  <si>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</si>
  <si>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</si>
  <si>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</si>
  <si>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</si>
  <si>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</si>
  <si>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</si>
  <si>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</si>
  <si>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</si>
  <si>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</si>
  <si>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</si>
  <si>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</si>
  <si>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</si>
  <si>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</si>
  <si>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</si>
  <si>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</si>
  <si>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</si>
  <si>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</si>
  <si>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</si>
  <si>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</si>
  <si>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</si>
  <si>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</si>
  <si>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</si>
  <si>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</si>
  <si>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</si>
  <si>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</si>
  <si>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</si>
  <si>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</si>
  <si>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</si>
  <si>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</si>
  <si>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</si>
  <si>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</si>
  <si>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</si>
  <si>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</si>
  <si>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</si>
  <si>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</si>
  <si>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</si>
  <si>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</si>
  <si>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</si>
  <si>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</si>
  <si>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</si>
  <si>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</si>
  <si>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</si>
  <si>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</si>
  <si>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</si>
  <si>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</si>
  <si>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</si>
  <si>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</si>
  <si>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</si>
  <si>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</si>
  <si>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</si>
  <si>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</si>
  <si>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</si>
  <si>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</si>
  <si>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</si>
  <si>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</si>
  <si>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</si>
  <si>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</si>
  <si>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</si>
  <si>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</si>
  <si>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</si>
  <si>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</si>
  <si>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</si>
  <si>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</si>
  <si>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</si>
  <si>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</si>
  <si>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</si>
  <si>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</si>
  <si>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</si>
  <si>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</si>
  <si>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</si>
  <si>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</si>
  <si>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</si>
  <si>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</si>
  <si>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</si>
  <si>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</si>
  <si>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</si>
  <si>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</si>
  <si>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</si>
  <si>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</si>
  <si>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</si>
  <si>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</si>
  <si>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</si>
  <si>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</si>
  <si>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</si>
  <si>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</si>
  <si>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</si>
  <si>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</si>
  <si>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</si>
  <si>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</si>
  <si>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</si>
  <si>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</si>
  <si>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</si>
  <si>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</si>
  <si>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</si>
  <si>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</si>
  <si>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</si>
  <si>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</si>
  <si>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</si>
  <si>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</si>
  <si>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</si>
  <si>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</si>
  <si>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</si>
  <si>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</si>
  <si>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</si>
  <si>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</si>
  <si>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</si>
  <si>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</si>
  <si>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</si>
  <si>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</si>
  <si>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</si>
  <si>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</si>
  <si>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</si>
  <si>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</si>
  <si>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</si>
  <si>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</si>
  <si>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</si>
  <si>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</si>
  <si>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</si>
  <si>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</si>
  <si>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</si>
  <si>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</si>
  <si>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</si>
  <si>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</si>
  <si>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</si>
  <si>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</si>
  <si>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</si>
  <si>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</si>
  <si>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</si>
  <si>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</si>
  <si>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</si>
  <si>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</si>
  <si>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</si>
  <si>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Source</t>
  </si>
  <si>
    <t>Description</t>
  </si>
  <si>
    <t>Faster and cheaper connections provided via ANM services as well as environmental benefits created by connecting more renewable generation</t>
  </si>
  <si>
    <t>11kV 70sqmm</t>
  </si>
  <si>
    <t>11kV 150sqmm</t>
  </si>
  <si>
    <t>Cable cost  (£/km)</t>
  </si>
  <si>
    <t>Losses/km/year (MWh)</t>
  </si>
  <si>
    <t>Losses saving/km/year from upsizing</t>
  </si>
  <si>
    <t>MWh/km/year</t>
  </si>
  <si>
    <t xml:space="preserve">Cable life </t>
  </si>
  <si>
    <t>years</t>
  </si>
  <si>
    <t>Loss savings per MWh/year</t>
  </si>
  <si>
    <t>per MWh</t>
  </si>
  <si>
    <t>Excavation cost per km</t>
  </si>
  <si>
    <t>Outage - CI/CML cost</t>
  </si>
  <si>
    <t>tbc</t>
  </si>
  <si>
    <t>Reviewed 2020 - analysis still valid</t>
  </si>
  <si>
    <t>11kV 70 and 150sqmm losses per km</t>
  </si>
  <si>
    <t>Cable Cost</t>
  </si>
  <si>
    <t>Based on Bidoyng £1250 saving per excavation</t>
  </si>
  <si>
    <t>11kv 70sqmm cable</t>
  </si>
  <si>
    <t>11kv 150sqmm cable</t>
  </si>
  <si>
    <t>NPV saving per km over 40 year life</t>
  </si>
  <si>
    <t>NPV saving per meter</t>
  </si>
  <si>
    <t>Excavation Cost</t>
  </si>
  <si>
    <t>Loss of life of 70sqmm cable cost</t>
  </si>
  <si>
    <t>Option 2</t>
  </si>
  <si>
    <t>11kv 150sqmm cable EXCAVATION</t>
  </si>
  <si>
    <t>Excavation costs for replacing existing cable do not outweigh the losses benefit gained</t>
  </si>
  <si>
    <t>per meter</t>
  </si>
  <si>
    <t>Additional Cost 70 to 150sqmm</t>
  </si>
  <si>
    <t>MWh/km</t>
  </si>
  <si>
    <t>Losses saving (40 year life)</t>
  </si>
  <si>
    <t>Upsize LV 150 vs 70sqmm (new installations)</t>
  </si>
  <si>
    <t>Losses Saving 70 to 150sqmm</t>
  </si>
  <si>
    <t>Loss of life on 70sqmm cable per km</t>
  </si>
  <si>
    <t>Excavation costs</t>
  </si>
  <si>
    <t>£/km (2020/21)</t>
  </si>
  <si>
    <t>Z:\E - NIA Programme\01. Archive\01. Non Project\Reports IFI LCNF &amp; NIA\Regulatory Reports\2020_21\E4\Cable Data\Price Estimates on Cables\2021 Price Estimates on Cables.xls</t>
  </si>
  <si>
    <t>2020/21 cost update</t>
  </si>
  <si>
    <t>Z:\E - NIA Programme\01. Archive\01. Non Project\Reports IFI LCNF &amp; NIA\Regulatory Reports\2019_20\Losses Strategy\Evidence\Cable upsizing\Calculations\Cable losses reductions calculations V4 2020 update.xlsx</t>
  </si>
  <si>
    <t>Source: Z:\E - NIA Programme\01. Archive\01. Non Project\Reports IFI LCNF &amp; NIA\Regulatory Reports\2019_20\Losses Strategy\Evidence\Cable upsizing\Calculations\Cable losses reductions calculations V4 2020 update.xlsx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</si>
</sst>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
    <numFmt numFmtId="176" formatCode="#,##0.0"/>
    <numFmt numFmtId="177" formatCode="#,##0.000;[Red]\(#,##0.000\);\-"/>
    <numFmt numFmtId="178" formatCode="&quot;£&quot;#,##0.000;[Red]\-&quot;£&quot;#,##0.000"/>
    <numFmt numFmtId="179" formatCode="#,##0.0;[Red]\(#,##0.0\);\-"/>
  </numFmts>
  <fonts count="39"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
      <sz val="9"/>
      <color indexed="81"/>
      <name val="Tahoma"/>
      <family val="2"/>
    </font>
    <font>
      <b/>
      <sz val="9"/>
      <color indexed="81"/>
      <name val="Tahoma"/>
      <family val="2"/>
    </font>
    <font>
      <b/>
      <sz val="11"/>
      <color rgb="FF00B05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0" xfId="0" applyNumberFormat="1" applyFont="1" applyBorder="1"/>
    <xf numFmtId="170" fontId="0" fillId="0" borderId="0" xfId="0" applyNumberFormat="1"/>
    <xf numFmtId="0" fontId="24" fillId="0" borderId="0" xfId="0" applyFont="1"/>
    <xf numFmtId="166" fontId="0" fillId="0" borderId="0" xfId="0" applyNumberFormat="1"/>
    <xf numFmtId="0" fontId="0" fillId="0" borderId="0" xfId="0" applyAlignment="1">
      <alignment horizontal="right"/>
    </xf>
    <xf numFmtId="0" fontId="0" fillId="0" borderId="0" xfId="0" applyAlignment="1">
      <alignment horizontal="left"/>
    </xf>
    <xf numFmtId="175" fontId="0" fillId="0" borderId="0" xfId="0" applyNumberFormat="1"/>
    <xf numFmtId="176" fontId="38" fillId="0" borderId="0" xfId="0" applyNumberFormat="1" applyFont="1"/>
    <xf numFmtId="0" fontId="4" fillId="0" borderId="3" xfId="0" applyFont="1" applyBorder="1" applyAlignment="1">
      <alignment vertical="top" wrapText="1"/>
    </xf>
    <xf numFmtId="177" fontId="4" fillId="5" borderId="0" xfId="0" applyNumberFormat="1" applyFont="1" applyFill="1" applyBorder="1" applyAlignment="1" applyProtection="1">
      <alignment vertical="center"/>
      <protection locked="0"/>
    </xf>
    <xf numFmtId="178" fontId="4" fillId="0" borderId="3" xfId="0" applyNumberFormat="1" applyFont="1" applyBorder="1" applyAlignment="1">
      <alignment horizontal="center" vertical="top"/>
    </xf>
    <xf numFmtId="6" fontId="4" fillId="0" borderId="0" xfId="0" applyNumberFormat="1" applyFont="1"/>
    <xf numFmtId="0" fontId="4" fillId="0" borderId="0" xfId="0" applyFont="1" applyAlignment="1">
      <alignment wrapText="1"/>
    </xf>
    <xf numFmtId="166" fontId="0" fillId="10" borderId="0" xfId="0" applyNumberFormat="1" applyFill="1"/>
    <xf numFmtId="176" fontId="19" fillId="0" borderId="0" xfId="0" applyNumberFormat="1" applyFont="1"/>
    <xf numFmtId="179" fontId="4" fillId="5" borderId="0" xfId="0" applyNumberFormat="1" applyFont="1" applyFill="1" applyBorder="1" applyProtection="1">
      <protection locked="0"/>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4"/>
  <sheetViews>
    <sheetView workbookViewId="0">
      <selection activeCell="B2" sqref="B2:C3"/>
    </sheetView>
  </sheetViews>
  <sheetFormatPr defaultRowHeight="15" x14ac:dyDescent="0.25"/>
  <cols>
    <col min="2" max="2" width="33.85546875" customWidth="1"/>
    <col min="3" max="3" width="33.85546875" bestFit="1" customWidth="1"/>
  </cols>
  <sheetData>
    <row r="1" spans="2:4" x14ac:dyDescent="0.25">
      <c r="C1" t="s">
        <v>342</v>
      </c>
      <c r="D1" t="s">
        <v>343</v>
      </c>
    </row>
    <row r="2" spans="2:4" x14ac:dyDescent="0.25">
      <c r="B2" t="s">
        <v>359</v>
      </c>
      <c r="C2" t="s">
        <v>382</v>
      </c>
      <c r="D2" t="s">
        <v>358</v>
      </c>
    </row>
    <row r="3" spans="2:4" x14ac:dyDescent="0.25">
      <c r="B3" t="s">
        <v>360</v>
      </c>
      <c r="C3" t="s">
        <v>380</v>
      </c>
      <c r="D3" t="s">
        <v>381</v>
      </c>
    </row>
    <row r="4" spans="2:4" x14ac:dyDescent="0.25">
      <c r="B4" t="s">
        <v>355</v>
      </c>
      <c r="D4" t="s">
        <v>361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5" t="s">
        <v>221</v>
      </c>
      <c r="C26" s="155"/>
      <c r="D26" s="155"/>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B1:Z39"/>
  <sheetViews>
    <sheetView showGridLines="0" zoomScale="80" zoomScaleNormal="80" workbookViewId="0">
      <pane ySplit="3" topLeftCell="A13" activePane="bottomLeft" state="frozen"/>
      <selection pane="bottomLeft" activeCell="F33" sqref="F3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2" width="9.140625" style="2"/>
    <col min="13" max="13" width="16.28515625" style="2" customWidth="1"/>
    <col min="14" max="16384" width="9.140625" style="2"/>
  </cols>
  <sheetData>
    <row r="1" spans="2:26" x14ac:dyDescent="0.3">
      <c r="B1" s="25" t="s">
        <v>335</v>
      </c>
      <c r="Z1" s="26" t="s">
        <v>29</v>
      </c>
    </row>
    <row r="2" spans="2:26" x14ac:dyDescent="0.3">
      <c r="B2" s="159" t="s">
        <v>344</v>
      </c>
      <c r="C2" s="160"/>
      <c r="D2" s="160"/>
      <c r="E2" s="160"/>
      <c r="F2" s="161"/>
      <c r="Z2" s="26" t="s">
        <v>78</v>
      </c>
    </row>
    <row r="3" spans="2:26" ht="24.75" customHeight="1" x14ac:dyDescent="0.3">
      <c r="B3" s="162"/>
      <c r="C3" s="163"/>
      <c r="D3" s="163"/>
      <c r="E3" s="163"/>
      <c r="F3" s="164"/>
    </row>
    <row r="4" spans="2:26" ht="18" customHeight="1" x14ac:dyDescent="0.3">
      <c r="B4" s="25" t="s">
        <v>77</v>
      </c>
      <c r="C4" s="27"/>
      <c r="D4" s="27"/>
      <c r="E4" s="27"/>
      <c r="F4" s="27"/>
    </row>
    <row r="5" spans="2:26" ht="24.75" customHeight="1" x14ac:dyDescent="0.3">
      <c r="B5" s="170"/>
      <c r="C5" s="171"/>
      <c r="D5" s="171"/>
      <c r="E5" s="171"/>
      <c r="F5" s="172"/>
    </row>
    <row r="6" spans="2:26" ht="13.5" customHeight="1" x14ac:dyDescent="0.3">
      <c r="B6" s="27"/>
      <c r="C6" s="27"/>
      <c r="D6" s="27"/>
      <c r="E6" s="27"/>
      <c r="F6" s="27"/>
    </row>
    <row r="7" spans="2:26" x14ac:dyDescent="0.3">
      <c r="B7" s="25" t="s">
        <v>47</v>
      </c>
    </row>
    <row r="8" spans="2:26" x14ac:dyDescent="0.3">
      <c r="B8" s="166" t="s">
        <v>336</v>
      </c>
      <c r="C8" s="167"/>
      <c r="D8" s="165" t="s">
        <v>30</v>
      </c>
      <c r="E8" s="165"/>
      <c r="F8" s="165"/>
    </row>
    <row r="9" spans="2:26" ht="22.5" customHeight="1" x14ac:dyDescent="0.3">
      <c r="B9" s="168" t="s">
        <v>340</v>
      </c>
      <c r="C9" s="169"/>
      <c r="D9" s="158" t="s">
        <v>362</v>
      </c>
      <c r="E9" s="158"/>
      <c r="F9" s="158"/>
    </row>
    <row r="10" spans="2:26" ht="22.5" customHeight="1" x14ac:dyDescent="0.3">
      <c r="B10" s="156" t="s">
        <v>223</v>
      </c>
      <c r="C10" s="157"/>
      <c r="D10" s="158" t="s">
        <v>363</v>
      </c>
      <c r="E10" s="158"/>
      <c r="F10" s="158"/>
    </row>
    <row r="11" spans="2:26" ht="22.5" customHeight="1" x14ac:dyDescent="0.3">
      <c r="B11" s="156" t="s">
        <v>368</v>
      </c>
      <c r="C11" s="157"/>
      <c r="D11" s="158" t="s">
        <v>369</v>
      </c>
      <c r="E11" s="158"/>
      <c r="F11" s="158"/>
    </row>
    <row r="12" spans="2:26" ht="22.5" customHeight="1" x14ac:dyDescent="0.3">
      <c r="B12" s="156"/>
      <c r="C12" s="157"/>
      <c r="D12" s="158"/>
      <c r="E12" s="158"/>
      <c r="F12" s="158"/>
    </row>
    <row r="13" spans="2:26" ht="22.5" customHeight="1" x14ac:dyDescent="0.3">
      <c r="B13" s="156"/>
      <c r="C13" s="157"/>
      <c r="D13" s="158"/>
      <c r="E13" s="158"/>
      <c r="F13" s="158"/>
    </row>
    <row r="14" spans="2:26" ht="22.5" customHeight="1" x14ac:dyDescent="0.3">
      <c r="B14" s="156"/>
      <c r="C14" s="157"/>
      <c r="D14" s="158"/>
      <c r="E14" s="158"/>
      <c r="F14" s="158"/>
    </row>
    <row r="15" spans="2:26" ht="22.5" customHeight="1" x14ac:dyDescent="0.3">
      <c r="B15" s="156"/>
      <c r="C15" s="157"/>
      <c r="D15" s="158"/>
      <c r="E15" s="158"/>
      <c r="F15" s="158"/>
    </row>
    <row r="16" spans="2:26" ht="22.5" customHeight="1" x14ac:dyDescent="0.3">
      <c r="B16" s="156"/>
      <c r="C16" s="157"/>
      <c r="D16" s="158"/>
      <c r="E16" s="158"/>
      <c r="F16" s="158"/>
    </row>
    <row r="17" spans="2:15" ht="22.5" customHeight="1" x14ac:dyDescent="0.3">
      <c r="B17" s="156"/>
      <c r="C17" s="157"/>
      <c r="D17" s="158"/>
      <c r="E17" s="158"/>
      <c r="F17" s="158"/>
    </row>
    <row r="18" spans="2:15" ht="22.5" customHeight="1" x14ac:dyDescent="0.3">
      <c r="B18" s="156"/>
      <c r="C18" s="157"/>
      <c r="D18" s="158"/>
      <c r="E18" s="158"/>
      <c r="F18" s="158"/>
    </row>
    <row r="19" spans="2:15" ht="22.5" customHeight="1" x14ac:dyDescent="0.3">
      <c r="B19" s="156"/>
      <c r="C19" s="157"/>
      <c r="D19" s="158"/>
      <c r="E19" s="158"/>
      <c r="F19" s="158"/>
    </row>
    <row r="20" spans="2:15" ht="22.5" customHeight="1" x14ac:dyDescent="0.3">
      <c r="B20" s="156"/>
      <c r="C20" s="157"/>
      <c r="D20" s="158"/>
      <c r="E20" s="158"/>
      <c r="F20" s="158"/>
    </row>
    <row r="21" spans="2:15" ht="22.5" customHeight="1" x14ac:dyDescent="0.3">
      <c r="B21" s="156"/>
      <c r="C21" s="157"/>
      <c r="D21" s="158"/>
      <c r="E21" s="158"/>
      <c r="F21" s="158"/>
    </row>
    <row r="22" spans="2:15" ht="22.5" customHeight="1" x14ac:dyDescent="0.3">
      <c r="B22" s="156"/>
      <c r="C22" s="157"/>
      <c r="D22" s="158"/>
      <c r="E22" s="158"/>
      <c r="F22" s="158"/>
    </row>
    <row r="23" spans="2:15" ht="22.5" customHeight="1" x14ac:dyDescent="0.3">
      <c r="B23" s="156"/>
      <c r="C23" s="157"/>
      <c r="D23" s="158"/>
      <c r="E23" s="158"/>
      <c r="F23" s="158"/>
    </row>
    <row r="24" spans="2:15" ht="12.75" customHeight="1" x14ac:dyDescent="0.3">
      <c r="B24" s="28"/>
      <c r="C24" s="28"/>
      <c r="D24" s="29"/>
      <c r="E24" s="29"/>
      <c r="F24" s="29"/>
    </row>
    <row r="25" spans="2:15" x14ac:dyDescent="0.3">
      <c r="B25" s="25" t="s">
        <v>48</v>
      </c>
    </row>
    <row r="26" spans="2:15" ht="38.25" customHeight="1" x14ac:dyDescent="0.3">
      <c r="B26" s="174" t="s">
        <v>46</v>
      </c>
      <c r="C26" s="176" t="s">
        <v>27</v>
      </c>
      <c r="D26" s="176" t="s">
        <v>28</v>
      </c>
      <c r="E26" s="176" t="s">
        <v>30</v>
      </c>
      <c r="F26" s="174" t="s">
        <v>339</v>
      </c>
      <c r="G26" s="173" t="s">
        <v>98</v>
      </c>
      <c r="H26" s="173"/>
      <c r="I26" s="173"/>
      <c r="J26" s="173"/>
      <c r="K26" s="173"/>
    </row>
    <row r="27" spans="2:15" ht="36" customHeight="1" x14ac:dyDescent="0.3">
      <c r="B27" s="175"/>
      <c r="C27" s="177"/>
      <c r="D27" s="177"/>
      <c r="E27" s="177"/>
      <c r="F27" s="175"/>
      <c r="G27" s="64" t="s">
        <v>99</v>
      </c>
      <c r="H27" s="64" t="s">
        <v>100</v>
      </c>
      <c r="I27" s="64" t="s">
        <v>101</v>
      </c>
      <c r="J27" s="64" t="s">
        <v>102</v>
      </c>
      <c r="K27" s="64" t="s">
        <v>103</v>
      </c>
    </row>
    <row r="28" spans="2:15" ht="27.75" customHeight="1" x14ac:dyDescent="0.3">
      <c r="B28" s="30">
        <v>1</v>
      </c>
      <c r="C28" s="31" t="str">
        <f>B9&amp;" "&amp;D9</f>
        <v>Baseline 11kv 70sqmm cable</v>
      </c>
      <c r="D28" s="30" t="s">
        <v>78</v>
      </c>
      <c r="E28" s="31"/>
      <c r="F28" s="30"/>
      <c r="G28" s="149">
        <f>'Baseline 11kv 70sq (Do Nothing)'!C4</f>
        <v>-6.9159652467332324E-3</v>
      </c>
      <c r="H28" s="149">
        <f>'Baseline 11kv 70sq (Do Nothing)'!C5</f>
        <v>-8.1028414963678543E-3</v>
      </c>
      <c r="I28" s="149">
        <f>'Baseline 11kv 70sq (Do Nothing)'!C6</f>
        <v>-8.8858449131002503E-3</v>
      </c>
      <c r="J28" s="149">
        <f>'Baseline 11kv 70sq (Do Nothing)'!C7</f>
        <v>-9.6704869185294268E-3</v>
      </c>
      <c r="K28" s="66"/>
      <c r="M28" s="151" t="s">
        <v>364</v>
      </c>
      <c r="N28" s="151" t="s">
        <v>365</v>
      </c>
    </row>
    <row r="29" spans="2:15" ht="27.75" customHeight="1" x14ac:dyDescent="0.3">
      <c r="B29" s="30">
        <v>2</v>
      </c>
      <c r="C29" s="138" t="str">
        <f>B10&amp;" "&amp;D10</f>
        <v>Option 1 11kv 150sqmm cable</v>
      </c>
      <c r="D29" s="30" t="s">
        <v>29</v>
      </c>
      <c r="E29" s="31"/>
      <c r="F29" s="30"/>
      <c r="G29" s="149">
        <f>'Option 1 11kv 150sqmm'!$C$4</f>
        <v>-6.3503079525765289E-4</v>
      </c>
      <c r="H29" s="149">
        <f>'Option 1 11kv 150sqmm'!$C$5</f>
        <v>1.3553943007808729E-3</v>
      </c>
      <c r="I29" s="149">
        <f>'Option 1 11kv 150sqmm'!$C$6</f>
        <v>2.8361062135729078E-3</v>
      </c>
      <c r="J29" s="149">
        <f>'Option 1 11kv 150sqmm'!$C$7</f>
        <v>3.4922278895744424E-3</v>
      </c>
      <c r="K29" s="30"/>
      <c r="M29" s="150">
        <f>J29*1000000</f>
        <v>3492.2278895744425</v>
      </c>
      <c r="N29" s="137">
        <f>M29/1000</f>
        <v>3.4922278895744427</v>
      </c>
    </row>
    <row r="30" spans="2:15" ht="27.75" customHeight="1" x14ac:dyDescent="0.3">
      <c r="B30" s="30">
        <v>3</v>
      </c>
      <c r="C30" s="147" t="str">
        <f>B11&amp;" "&amp;D11</f>
        <v>Option 2 11kv 150sqmm cable EXCAVATION</v>
      </c>
      <c r="D30" s="30" t="s">
        <v>78</v>
      </c>
      <c r="E30" s="31" t="s">
        <v>370</v>
      </c>
      <c r="F30" s="30"/>
      <c r="G30" s="149">
        <f>'Option 2 11kv 150sqmm EXCAVATIO'!C4</f>
        <v>-9.8398201139978464E-2</v>
      </c>
      <c r="H30" s="149">
        <f>'Option 2 11kv 150sqmm EXCAVATIO'!C5</f>
        <v>-0.11318530178786138</v>
      </c>
      <c r="I30" s="149">
        <f>'Option 2 11kv 150sqmm EXCAVATIO'!C6</f>
        <v>-0.12277302265047486</v>
      </c>
      <c r="J30" s="149">
        <f>'Option 2 11kv 150sqmm EXCAVATIO'!C7</f>
        <v>-0.13320849662305312</v>
      </c>
      <c r="K30" s="30"/>
      <c r="L30" s="137"/>
      <c r="M30" s="150">
        <f>J30*1000000</f>
        <v>-133208.49662305313</v>
      </c>
      <c r="N30" s="137">
        <f>M30/1000</f>
        <v>-133.20849662305312</v>
      </c>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C29:C30 G29:J35">
    <cfRule type="expression" dxfId="9" priority="19">
      <formula>$D28="adopted"</formula>
    </cfRule>
  </conditionalFormatting>
  <conditionalFormatting sqref="B31:F35 B29:B30 D29:F30">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G6" sqref="G6"/>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8" t="s">
        <v>72</v>
      </c>
      <c r="C13" s="179"/>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2"/>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39"/>
      <c r="D4" s="139"/>
      <c r="E4" s="139"/>
      <c r="F4" s="139"/>
      <c r="G4" s="139"/>
      <c r="H4" s="139"/>
      <c r="I4" s="139"/>
      <c r="J4" s="139"/>
      <c r="K4" s="139"/>
      <c r="L4" s="139"/>
      <c r="M4" s="139"/>
      <c r="N4" s="139"/>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BE214"/>
  <sheetViews>
    <sheetView zoomScale="80" zoomScaleNormal="80" zoomScaleSheetLayoutView="75" workbookViewId="0">
      <pane xSplit="2" ySplit="12" topLeftCell="C13" activePane="bottomRight" state="frozen"/>
      <selection activeCell="H21" sqref="H21"/>
      <selection pane="topRight" activeCell="H21" sqref="H21"/>
      <selection pane="bottomLeft" activeCell="H21" sqref="H21"/>
      <selection pane="bottomRight" activeCell="E13" sqref="E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-6.9159652467332324E-3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-8.1028414963678543E-3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-8.8858449131002503E-3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-9.6704869185294268E-3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314</v>
      </c>
      <c r="C13" s="60" t="s">
        <v>362</v>
      </c>
      <c r="D13" s="61" t="s">
        <v>38</v>
      </c>
      <c r="E13" s="148">
        <f>-'Option 1 workings'!C6/1000000</f>
        <v>-9.1669999999999998E-3</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193</v>
      </c>
      <c r="C18" s="128"/>
      <c r="D18" s="124" t="s">
        <v>38</v>
      </c>
      <c r="E18" s="59">
        <f>SUM(E13:E17)</f>
        <v>-9.1669999999999998E-3</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-9.1669999999999998E-3</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-6.4168999999999997E-3</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-2.7501000000000001E-3</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-1.4259777777777776E-4</v>
      </c>
      <c r="G30" s="35">
        <f>$E$28/'Fixed data'!$C$7</f>
        <v>-1.4259777777777776E-4</v>
      </c>
      <c r="H30" s="35">
        <f>$E$28/'Fixed data'!$C$7</f>
        <v>-1.4259777777777776E-4</v>
      </c>
      <c r="I30" s="35">
        <f>$E$28/'Fixed data'!$C$7</f>
        <v>-1.4259777777777776E-4</v>
      </c>
      <c r="J30" s="35">
        <f>$E$28/'Fixed data'!$C$7</f>
        <v>-1.4259777777777776E-4</v>
      </c>
      <c r="K30" s="35">
        <f>$E$28/'Fixed data'!$C$7</f>
        <v>-1.4259777777777776E-4</v>
      </c>
      <c r="L30" s="35">
        <f>$E$28/'Fixed data'!$C$7</f>
        <v>-1.4259777777777776E-4</v>
      </c>
      <c r="M30" s="35">
        <f>$E$28/'Fixed data'!$C$7</f>
        <v>-1.4259777777777776E-4</v>
      </c>
      <c r="N30" s="35">
        <f>$E$28/'Fixed data'!$C$7</f>
        <v>-1.4259777777777776E-4</v>
      </c>
      <c r="O30" s="35">
        <f>$E$28/'Fixed data'!$C$7</f>
        <v>-1.4259777777777776E-4</v>
      </c>
      <c r="P30" s="35">
        <f>$E$28/'Fixed data'!$C$7</f>
        <v>-1.4259777777777776E-4</v>
      </c>
      <c r="Q30" s="35">
        <f>$E$28/'Fixed data'!$C$7</f>
        <v>-1.4259777777777776E-4</v>
      </c>
      <c r="R30" s="35">
        <f>$E$28/'Fixed data'!$C$7</f>
        <v>-1.4259777777777776E-4</v>
      </c>
      <c r="S30" s="35">
        <f>$E$28/'Fixed data'!$C$7</f>
        <v>-1.4259777777777776E-4</v>
      </c>
      <c r="T30" s="35">
        <f>$E$28/'Fixed data'!$C$7</f>
        <v>-1.4259777777777776E-4</v>
      </c>
      <c r="U30" s="35">
        <f>$E$28/'Fixed data'!$C$7</f>
        <v>-1.4259777777777776E-4</v>
      </c>
      <c r="V30" s="35">
        <f>$E$28/'Fixed data'!$C$7</f>
        <v>-1.4259777777777776E-4</v>
      </c>
      <c r="W30" s="35">
        <f>$E$28/'Fixed data'!$C$7</f>
        <v>-1.4259777777777776E-4</v>
      </c>
      <c r="X30" s="35">
        <f>$E$28/'Fixed data'!$C$7</f>
        <v>-1.4259777777777776E-4</v>
      </c>
      <c r="Y30" s="35">
        <f>$E$28/'Fixed data'!$C$7</f>
        <v>-1.4259777777777776E-4</v>
      </c>
      <c r="Z30" s="35">
        <f>$E$28/'Fixed data'!$C$7</f>
        <v>-1.4259777777777776E-4</v>
      </c>
      <c r="AA30" s="35">
        <f>$E$28/'Fixed data'!$C$7</f>
        <v>-1.4259777777777776E-4</v>
      </c>
      <c r="AB30" s="35">
        <f>$E$28/'Fixed data'!$C$7</f>
        <v>-1.4259777777777776E-4</v>
      </c>
      <c r="AC30" s="35">
        <f>$E$28/'Fixed data'!$C$7</f>
        <v>-1.4259777777777776E-4</v>
      </c>
      <c r="AD30" s="35">
        <f>$E$28/'Fixed data'!$C$7</f>
        <v>-1.4259777777777776E-4</v>
      </c>
      <c r="AE30" s="35">
        <f>$E$28/'Fixed data'!$C$7</f>
        <v>-1.4259777777777776E-4</v>
      </c>
      <c r="AF30" s="35">
        <f>$E$28/'Fixed data'!$C$7</f>
        <v>-1.4259777777777776E-4</v>
      </c>
      <c r="AG30" s="35">
        <f>$E$28/'Fixed data'!$C$7</f>
        <v>-1.4259777777777776E-4</v>
      </c>
      <c r="AH30" s="35">
        <f>$E$28/'Fixed data'!$C$7</f>
        <v>-1.4259777777777776E-4</v>
      </c>
      <c r="AI30" s="35">
        <f>$E$28/'Fixed data'!$C$7</f>
        <v>-1.4259777777777776E-4</v>
      </c>
      <c r="AJ30" s="35">
        <f>$E$28/'Fixed data'!$C$7</f>
        <v>-1.4259777777777776E-4</v>
      </c>
      <c r="AK30" s="35">
        <f>$E$28/'Fixed data'!$C$7</f>
        <v>-1.4259777777777776E-4</v>
      </c>
      <c r="AL30" s="35">
        <f>$E$28/'Fixed data'!$C$7</f>
        <v>-1.4259777777777776E-4</v>
      </c>
      <c r="AM30" s="35">
        <f>$E$28/'Fixed data'!$C$7</f>
        <v>-1.4259777777777776E-4</v>
      </c>
      <c r="AN30" s="35">
        <f>$E$28/'Fixed data'!$C$7</f>
        <v>-1.4259777777777776E-4</v>
      </c>
      <c r="AO30" s="35">
        <f>$E$28/'Fixed data'!$C$7</f>
        <v>-1.4259777777777776E-4</v>
      </c>
      <c r="AP30" s="35">
        <f>$E$28/'Fixed data'!$C$7</f>
        <v>-1.4259777777777776E-4</v>
      </c>
      <c r="AQ30" s="35">
        <f>$E$28/'Fixed data'!$C$7</f>
        <v>-1.4259777777777776E-4</v>
      </c>
      <c r="AR30" s="35">
        <f>$E$28/'Fixed data'!$C$7</f>
        <v>-1.4259777777777776E-4</v>
      </c>
      <c r="AS30" s="35">
        <f>$E$28/'Fixed data'!$C$7</f>
        <v>-1.4259777777777776E-4</v>
      </c>
      <c r="AT30" s="35">
        <f>$E$28/'Fixed data'!$C$7</f>
        <v>-1.4259777777777776E-4</v>
      </c>
      <c r="AU30" s="35">
        <f>$E$28/'Fixed data'!$C$7</f>
        <v>-1.4259777777777776E-4</v>
      </c>
      <c r="AV30" s="35">
        <f>$E$28/'Fixed data'!$C$7</f>
        <v>-1.4259777777777776E-4</v>
      </c>
      <c r="AW30" s="35">
        <f>$E$28/'Fixed data'!$C$7</f>
        <v>-1.4259777777777776E-4</v>
      </c>
      <c r="AX30" s="35">
        <f>$E$28/'Fixed data'!$C$7</f>
        <v>-1.4259777777777776E-4</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-1.4259777777777776E-4</v>
      </c>
      <c r="G60" s="35">
        <f t="shared" si="5"/>
        <v>-1.4259777777777776E-4</v>
      </c>
      <c r="H60" s="35">
        <f t="shared" si="5"/>
        <v>-1.4259777777777776E-4</v>
      </c>
      <c r="I60" s="35">
        <f t="shared" si="5"/>
        <v>-1.4259777777777776E-4</v>
      </c>
      <c r="J60" s="35">
        <f t="shared" si="5"/>
        <v>-1.4259777777777776E-4</v>
      </c>
      <c r="K60" s="35">
        <f t="shared" si="5"/>
        <v>-1.4259777777777776E-4</v>
      </c>
      <c r="L60" s="35">
        <f t="shared" si="5"/>
        <v>-1.4259777777777776E-4</v>
      </c>
      <c r="M60" s="35">
        <f t="shared" si="5"/>
        <v>-1.4259777777777776E-4</v>
      </c>
      <c r="N60" s="35">
        <f t="shared" si="5"/>
        <v>-1.4259777777777776E-4</v>
      </c>
      <c r="O60" s="35">
        <f t="shared" si="5"/>
        <v>-1.4259777777777776E-4</v>
      </c>
      <c r="P60" s="35">
        <f t="shared" si="5"/>
        <v>-1.4259777777777776E-4</v>
      </c>
      <c r="Q60" s="35">
        <f t="shared" si="5"/>
        <v>-1.4259777777777776E-4</v>
      </c>
      <c r="R60" s="35">
        <f t="shared" si="5"/>
        <v>-1.4259777777777776E-4</v>
      </c>
      <c r="S60" s="35">
        <f t="shared" si="5"/>
        <v>-1.4259777777777776E-4</v>
      </c>
      <c r="T60" s="35">
        <f t="shared" si="5"/>
        <v>-1.4259777777777776E-4</v>
      </c>
      <c r="U60" s="35">
        <f t="shared" si="5"/>
        <v>-1.4259777777777776E-4</v>
      </c>
      <c r="V60" s="35">
        <f t="shared" si="5"/>
        <v>-1.4259777777777776E-4</v>
      </c>
      <c r="W60" s="35">
        <f t="shared" si="5"/>
        <v>-1.4259777777777776E-4</v>
      </c>
      <c r="X60" s="35">
        <f t="shared" si="5"/>
        <v>-1.4259777777777776E-4</v>
      </c>
      <c r="Y60" s="35">
        <f t="shared" si="5"/>
        <v>-1.4259777777777776E-4</v>
      </c>
      <c r="Z60" s="35">
        <f t="shared" si="5"/>
        <v>-1.4259777777777776E-4</v>
      </c>
      <c r="AA60" s="35">
        <f t="shared" si="5"/>
        <v>-1.4259777777777776E-4</v>
      </c>
      <c r="AB60" s="35">
        <f t="shared" si="5"/>
        <v>-1.4259777777777776E-4</v>
      </c>
      <c r="AC60" s="35">
        <f t="shared" si="5"/>
        <v>-1.4259777777777776E-4</v>
      </c>
      <c r="AD60" s="35">
        <f t="shared" si="5"/>
        <v>-1.4259777777777776E-4</v>
      </c>
      <c r="AE60" s="35">
        <f t="shared" si="5"/>
        <v>-1.4259777777777776E-4</v>
      </c>
      <c r="AF60" s="35">
        <f t="shared" si="5"/>
        <v>-1.4259777777777776E-4</v>
      </c>
      <c r="AG60" s="35">
        <f t="shared" si="5"/>
        <v>-1.4259777777777776E-4</v>
      </c>
      <c r="AH60" s="35">
        <f t="shared" si="5"/>
        <v>-1.4259777777777776E-4</v>
      </c>
      <c r="AI60" s="35">
        <f t="shared" si="5"/>
        <v>-1.4259777777777776E-4</v>
      </c>
      <c r="AJ60" s="35">
        <f t="shared" si="5"/>
        <v>-1.4259777777777776E-4</v>
      </c>
      <c r="AK60" s="35">
        <f t="shared" si="5"/>
        <v>-1.4259777777777776E-4</v>
      </c>
      <c r="AL60" s="35">
        <f t="shared" si="5"/>
        <v>-1.4259777777777776E-4</v>
      </c>
      <c r="AM60" s="35">
        <f t="shared" si="5"/>
        <v>-1.4259777777777776E-4</v>
      </c>
      <c r="AN60" s="35">
        <f t="shared" si="5"/>
        <v>-1.4259777777777776E-4</v>
      </c>
      <c r="AO60" s="35">
        <f t="shared" si="5"/>
        <v>-1.4259777777777776E-4</v>
      </c>
      <c r="AP60" s="35">
        <f t="shared" si="5"/>
        <v>-1.4259777777777776E-4</v>
      </c>
      <c r="AQ60" s="35">
        <f t="shared" si="5"/>
        <v>-1.4259777777777776E-4</v>
      </c>
      <c r="AR60" s="35">
        <f t="shared" si="5"/>
        <v>-1.4259777777777776E-4</v>
      </c>
      <c r="AS60" s="35">
        <f t="shared" si="5"/>
        <v>-1.4259777777777776E-4</v>
      </c>
      <c r="AT60" s="35">
        <f t="shared" si="5"/>
        <v>-1.4259777777777776E-4</v>
      </c>
      <c r="AU60" s="35">
        <f t="shared" si="5"/>
        <v>-1.4259777777777776E-4</v>
      </c>
      <c r="AV60" s="35">
        <f t="shared" si="5"/>
        <v>-1.4259777777777776E-4</v>
      </c>
      <c r="AW60" s="35">
        <f t="shared" si="5"/>
        <v>-1.4259777777777776E-4</v>
      </c>
      <c r="AX60" s="35">
        <f t="shared" si="5"/>
        <v>-1.4259777777777776E-4</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-6.4168999999999997E-3</v>
      </c>
      <c r="G61" s="35">
        <f t="shared" ref="G61:BD61" si="6">F62</f>
        <v>-6.2743022222222222E-3</v>
      </c>
      <c r="H61" s="35">
        <f t="shared" si="6"/>
        <v>-6.1317044444444448E-3</v>
      </c>
      <c r="I61" s="35">
        <f t="shared" si="6"/>
        <v>-5.9891066666666673E-3</v>
      </c>
      <c r="J61" s="35">
        <f t="shared" si="6"/>
        <v>-5.8465088888888898E-3</v>
      </c>
      <c r="K61" s="35">
        <f t="shared" si="6"/>
        <v>-5.7039111111111124E-3</v>
      </c>
      <c r="L61" s="35">
        <f t="shared" si="6"/>
        <v>-5.5613133333333349E-3</v>
      </c>
      <c r="M61" s="35">
        <f t="shared" si="6"/>
        <v>-5.4187155555555575E-3</v>
      </c>
      <c r="N61" s="35">
        <f t="shared" si="6"/>
        <v>-5.27611777777778E-3</v>
      </c>
      <c r="O61" s="35">
        <f t="shared" si="6"/>
        <v>-5.1335200000000025E-3</v>
      </c>
      <c r="P61" s="35">
        <f t="shared" si="6"/>
        <v>-4.9909222222222251E-3</v>
      </c>
      <c r="Q61" s="35">
        <f t="shared" si="6"/>
        <v>-4.8483244444444476E-3</v>
      </c>
      <c r="R61" s="35">
        <f t="shared" si="6"/>
        <v>-4.7057266666666701E-3</v>
      </c>
      <c r="S61" s="35">
        <f t="shared" si="6"/>
        <v>-4.5631288888888927E-3</v>
      </c>
      <c r="T61" s="35">
        <f t="shared" si="6"/>
        <v>-4.4205311111111152E-3</v>
      </c>
      <c r="U61" s="35">
        <f t="shared" si="6"/>
        <v>-4.2779333333333378E-3</v>
      </c>
      <c r="V61" s="35">
        <f t="shared" si="6"/>
        <v>-4.1353355555555603E-3</v>
      </c>
      <c r="W61" s="35">
        <f t="shared" si="6"/>
        <v>-3.9927377777777828E-3</v>
      </c>
      <c r="X61" s="35">
        <f t="shared" si="6"/>
        <v>-3.8501400000000049E-3</v>
      </c>
      <c r="Y61" s="35">
        <f t="shared" si="6"/>
        <v>-3.707542222222227E-3</v>
      </c>
      <c r="Z61" s="35">
        <f t="shared" si="6"/>
        <v>-3.5649444444444491E-3</v>
      </c>
      <c r="AA61" s="35">
        <f t="shared" si="6"/>
        <v>-3.4223466666666712E-3</v>
      </c>
      <c r="AB61" s="35">
        <f t="shared" si="6"/>
        <v>-3.2797488888888933E-3</v>
      </c>
      <c r="AC61" s="35">
        <f t="shared" si="6"/>
        <v>-3.1371511111111154E-3</v>
      </c>
      <c r="AD61" s="35">
        <f t="shared" si="6"/>
        <v>-2.9945533333333376E-3</v>
      </c>
      <c r="AE61" s="35">
        <f t="shared" si="6"/>
        <v>-2.8519555555555597E-3</v>
      </c>
      <c r="AF61" s="35">
        <f t="shared" si="6"/>
        <v>-2.7093577777777818E-3</v>
      </c>
      <c r="AG61" s="35">
        <f t="shared" si="6"/>
        <v>-2.5667600000000039E-3</v>
      </c>
      <c r="AH61" s="35">
        <f t="shared" si="6"/>
        <v>-2.424162222222226E-3</v>
      </c>
      <c r="AI61" s="35">
        <f t="shared" si="6"/>
        <v>-2.2815644444444481E-3</v>
      </c>
      <c r="AJ61" s="35">
        <f t="shared" si="6"/>
        <v>-2.1389666666666702E-3</v>
      </c>
      <c r="AK61" s="35">
        <f t="shared" si="6"/>
        <v>-1.9963688888888923E-3</v>
      </c>
      <c r="AL61" s="35">
        <f t="shared" si="6"/>
        <v>-1.8537711111111146E-3</v>
      </c>
      <c r="AM61" s="35">
        <f t="shared" si="6"/>
        <v>-1.7111733333333369E-3</v>
      </c>
      <c r="AN61" s="35">
        <f t="shared" si="6"/>
        <v>-1.5685755555555592E-3</v>
      </c>
      <c r="AO61" s="35">
        <f t="shared" si="6"/>
        <v>-1.4259777777777816E-3</v>
      </c>
      <c r="AP61" s="35">
        <f t="shared" si="6"/>
        <v>-1.2833800000000039E-3</v>
      </c>
      <c r="AQ61" s="35">
        <f t="shared" si="6"/>
        <v>-1.1407822222222262E-3</v>
      </c>
      <c r="AR61" s="35">
        <f t="shared" si="6"/>
        <v>-9.9818444444444853E-4</v>
      </c>
      <c r="AS61" s="35">
        <f t="shared" si="6"/>
        <v>-8.5558666666667074E-4</v>
      </c>
      <c r="AT61" s="35">
        <f t="shared" si="6"/>
        <v>-7.1298888888889295E-4</v>
      </c>
      <c r="AU61" s="35">
        <f t="shared" si="6"/>
        <v>-5.7039111111111516E-4</v>
      </c>
      <c r="AV61" s="35">
        <f t="shared" si="6"/>
        <v>-4.2779333333333737E-4</v>
      </c>
      <c r="AW61" s="35">
        <f t="shared" si="6"/>
        <v>-2.8519555555555959E-4</v>
      </c>
      <c r="AX61" s="35">
        <f t="shared" si="6"/>
        <v>-1.4259777777778183E-4</v>
      </c>
      <c r="AY61" s="35">
        <f t="shared" si="6"/>
        <v>-4.0657581468206416E-18</v>
      </c>
      <c r="AZ61" s="35">
        <f t="shared" si="6"/>
        <v>-4.0657581468206416E-18</v>
      </c>
      <c r="BA61" s="35">
        <f t="shared" si="6"/>
        <v>-4.0657581468206416E-18</v>
      </c>
      <c r="BB61" s="35">
        <f t="shared" si="6"/>
        <v>-4.0657581468206416E-18</v>
      </c>
      <c r="BC61" s="35">
        <f t="shared" si="6"/>
        <v>-4.0657581468206416E-18</v>
      </c>
      <c r="BD61" s="35">
        <f t="shared" si="6"/>
        <v>-4.0657581468206416E-18</v>
      </c>
    </row>
    <row r="62" spans="1:56" ht="16.5" hidden="1" customHeight="1" outlineLevel="1" x14ac:dyDescent="0.3">
      <c r="A62" s="114"/>
      <c r="B62" s="9" t="s">
        <v>33</v>
      </c>
      <c r="C62" s="9" t="s">
        <v>66</v>
      </c>
      <c r="D62" s="9" t="s">
        <v>38</v>
      </c>
      <c r="E62" s="35">
        <f t="shared" ref="E62:BD62" si="7">E28-E60+E61</f>
        <v>-6.4168999999999997E-3</v>
      </c>
      <c r="F62" s="35">
        <f t="shared" si="7"/>
        <v>-6.2743022222222222E-3</v>
      </c>
      <c r="G62" s="35">
        <f t="shared" si="7"/>
        <v>-6.1317044444444448E-3</v>
      </c>
      <c r="H62" s="35">
        <f t="shared" si="7"/>
        <v>-5.9891066666666673E-3</v>
      </c>
      <c r="I62" s="35">
        <f t="shared" si="7"/>
        <v>-5.8465088888888898E-3</v>
      </c>
      <c r="J62" s="35">
        <f t="shared" si="7"/>
        <v>-5.7039111111111124E-3</v>
      </c>
      <c r="K62" s="35">
        <f t="shared" si="7"/>
        <v>-5.5613133333333349E-3</v>
      </c>
      <c r="L62" s="35">
        <f t="shared" si="7"/>
        <v>-5.4187155555555575E-3</v>
      </c>
      <c r="M62" s="35">
        <f t="shared" si="7"/>
        <v>-5.27611777777778E-3</v>
      </c>
      <c r="N62" s="35">
        <f t="shared" si="7"/>
        <v>-5.1335200000000025E-3</v>
      </c>
      <c r="O62" s="35">
        <f t="shared" si="7"/>
        <v>-4.9909222222222251E-3</v>
      </c>
      <c r="P62" s="35">
        <f t="shared" si="7"/>
        <v>-4.8483244444444476E-3</v>
      </c>
      <c r="Q62" s="35">
        <f t="shared" si="7"/>
        <v>-4.7057266666666701E-3</v>
      </c>
      <c r="R62" s="35">
        <f t="shared" si="7"/>
        <v>-4.5631288888888927E-3</v>
      </c>
      <c r="S62" s="35">
        <f t="shared" si="7"/>
        <v>-4.4205311111111152E-3</v>
      </c>
      <c r="T62" s="35">
        <f t="shared" si="7"/>
        <v>-4.2779333333333378E-3</v>
      </c>
      <c r="U62" s="35">
        <f t="shared" si="7"/>
        <v>-4.1353355555555603E-3</v>
      </c>
      <c r="V62" s="35">
        <f t="shared" si="7"/>
        <v>-3.9927377777777828E-3</v>
      </c>
      <c r="W62" s="35">
        <f t="shared" si="7"/>
        <v>-3.8501400000000049E-3</v>
      </c>
      <c r="X62" s="35">
        <f t="shared" si="7"/>
        <v>-3.707542222222227E-3</v>
      </c>
      <c r="Y62" s="35">
        <f t="shared" si="7"/>
        <v>-3.5649444444444491E-3</v>
      </c>
      <c r="Z62" s="35">
        <f t="shared" si="7"/>
        <v>-3.4223466666666712E-3</v>
      </c>
      <c r="AA62" s="35">
        <f t="shared" si="7"/>
        <v>-3.2797488888888933E-3</v>
      </c>
      <c r="AB62" s="35">
        <f t="shared" si="7"/>
        <v>-3.1371511111111154E-3</v>
      </c>
      <c r="AC62" s="35">
        <f t="shared" si="7"/>
        <v>-2.9945533333333376E-3</v>
      </c>
      <c r="AD62" s="35">
        <f t="shared" si="7"/>
        <v>-2.8519555555555597E-3</v>
      </c>
      <c r="AE62" s="35">
        <f t="shared" si="7"/>
        <v>-2.7093577777777818E-3</v>
      </c>
      <c r="AF62" s="35">
        <f t="shared" si="7"/>
        <v>-2.5667600000000039E-3</v>
      </c>
      <c r="AG62" s="35">
        <f t="shared" si="7"/>
        <v>-2.424162222222226E-3</v>
      </c>
      <c r="AH62" s="35">
        <f t="shared" si="7"/>
        <v>-2.2815644444444481E-3</v>
      </c>
      <c r="AI62" s="35">
        <f t="shared" si="7"/>
        <v>-2.1389666666666702E-3</v>
      </c>
      <c r="AJ62" s="35">
        <f t="shared" si="7"/>
        <v>-1.9963688888888923E-3</v>
      </c>
      <c r="AK62" s="35">
        <f t="shared" si="7"/>
        <v>-1.8537711111111146E-3</v>
      </c>
      <c r="AL62" s="35">
        <f t="shared" si="7"/>
        <v>-1.7111733333333369E-3</v>
      </c>
      <c r="AM62" s="35">
        <f t="shared" si="7"/>
        <v>-1.5685755555555592E-3</v>
      </c>
      <c r="AN62" s="35">
        <f t="shared" si="7"/>
        <v>-1.4259777777777816E-3</v>
      </c>
      <c r="AO62" s="35">
        <f t="shared" si="7"/>
        <v>-1.2833800000000039E-3</v>
      </c>
      <c r="AP62" s="35">
        <f t="shared" si="7"/>
        <v>-1.1407822222222262E-3</v>
      </c>
      <c r="AQ62" s="35">
        <f t="shared" si="7"/>
        <v>-9.9818444444444853E-4</v>
      </c>
      <c r="AR62" s="35">
        <f t="shared" si="7"/>
        <v>-8.5558666666667074E-4</v>
      </c>
      <c r="AS62" s="35">
        <f t="shared" si="7"/>
        <v>-7.1298888888889295E-4</v>
      </c>
      <c r="AT62" s="35">
        <f t="shared" si="7"/>
        <v>-5.7039111111111516E-4</v>
      </c>
      <c r="AU62" s="35">
        <f t="shared" si="7"/>
        <v>-4.2779333333333737E-4</v>
      </c>
      <c r="AV62" s="35">
        <f t="shared" si="7"/>
        <v>-2.8519555555555959E-4</v>
      </c>
      <c r="AW62" s="35">
        <f t="shared" si="7"/>
        <v>-1.4259777777778183E-4</v>
      </c>
      <c r="AX62" s="35">
        <f t="shared" si="7"/>
        <v>-4.0657581468206416E-18</v>
      </c>
      <c r="AY62" s="35">
        <f t="shared" si="7"/>
        <v>-4.0657581468206416E-18</v>
      </c>
      <c r="AZ62" s="35">
        <f t="shared" si="7"/>
        <v>-4.0657581468206416E-18</v>
      </c>
      <c r="BA62" s="35">
        <f t="shared" si="7"/>
        <v>-4.0657581468206416E-18</v>
      </c>
      <c r="BB62" s="35">
        <f t="shared" si="7"/>
        <v>-4.0657581468206416E-18</v>
      </c>
      <c r="BC62" s="35">
        <f t="shared" si="7"/>
        <v>-4.0657581468206416E-18</v>
      </c>
      <c r="BD62" s="35">
        <f t="shared" si="7"/>
        <v>-4.0657581468206416E-18</v>
      </c>
    </row>
    <row r="63" spans="1:56" ht="16.5" collapsed="1" x14ac:dyDescent="0.3">
      <c r="A63" s="114"/>
      <c r="B63" s="9" t="s">
        <v>8</v>
      </c>
      <c r="C63" s="11" t="s">
        <v>65</v>
      </c>
      <c r="D63" s="9" t="s">
        <v>38</v>
      </c>
      <c r="E63" s="35">
        <f>AVERAGE(E61:E62)*'Fixed data'!$C$3</f>
        <v>-1.3475490000000001E-4</v>
      </c>
      <c r="F63" s="35">
        <f>AVERAGE(F61:F62)*'Fixed data'!$C$3</f>
        <v>-2.6651524666666668E-4</v>
      </c>
      <c r="G63" s="35">
        <f>AVERAGE(G61:G62)*'Fixed data'!$C$3</f>
        <v>-2.6052614E-4</v>
      </c>
      <c r="H63" s="35">
        <f>AVERAGE(H61:H62)*'Fixed data'!$C$3</f>
        <v>-2.5453703333333337E-4</v>
      </c>
      <c r="I63" s="35">
        <f>AVERAGE(I61:I62)*'Fixed data'!$C$3</f>
        <v>-2.4854792666666669E-4</v>
      </c>
      <c r="J63" s="35">
        <f>AVERAGE(J61:J62)*'Fixed data'!$C$3</f>
        <v>-2.4255882000000006E-4</v>
      </c>
      <c r="K63" s="35">
        <f>AVERAGE(K61:K62)*'Fixed data'!$C$3</f>
        <v>-2.3656971333333341E-4</v>
      </c>
      <c r="L63" s="35">
        <f>AVERAGE(L61:L62)*'Fixed data'!$C$3</f>
        <v>-2.3058060666666675E-4</v>
      </c>
      <c r="M63" s="35">
        <f>AVERAGE(M61:M62)*'Fixed data'!$C$3</f>
        <v>-2.2459150000000009E-4</v>
      </c>
      <c r="N63" s="35">
        <f>AVERAGE(N61:N62)*'Fixed data'!$C$3</f>
        <v>-2.1860239333333344E-4</v>
      </c>
      <c r="O63" s="35">
        <f>AVERAGE(O61:O62)*'Fixed data'!$C$3</f>
        <v>-2.1261328666666678E-4</v>
      </c>
      <c r="P63" s="35">
        <f>AVERAGE(P61:P62)*'Fixed data'!$C$3</f>
        <v>-2.0662418000000013E-4</v>
      </c>
      <c r="Q63" s="35">
        <f>AVERAGE(Q61:Q62)*'Fixed data'!$C$3</f>
        <v>-2.006350733333335E-4</v>
      </c>
      <c r="R63" s="35">
        <f>AVERAGE(R61:R62)*'Fixed data'!$C$3</f>
        <v>-1.9464596666666684E-4</v>
      </c>
      <c r="S63" s="35">
        <f>AVERAGE(S61:S62)*'Fixed data'!$C$3</f>
        <v>-1.8865686000000019E-4</v>
      </c>
      <c r="T63" s="35">
        <f>AVERAGE(T61:T62)*'Fixed data'!$C$3</f>
        <v>-1.8266775333333353E-4</v>
      </c>
      <c r="U63" s="35">
        <f>AVERAGE(U61:U62)*'Fixed data'!$C$3</f>
        <v>-1.7667864666666687E-4</v>
      </c>
      <c r="V63" s="35">
        <f>AVERAGE(V61:V62)*'Fixed data'!$C$3</f>
        <v>-1.7068954000000022E-4</v>
      </c>
      <c r="W63" s="35">
        <f>AVERAGE(W61:W62)*'Fixed data'!$C$3</f>
        <v>-1.6470043333333356E-4</v>
      </c>
      <c r="X63" s="35">
        <f>AVERAGE(X61:X62)*'Fixed data'!$C$3</f>
        <v>-1.5871132666666688E-4</v>
      </c>
      <c r="Y63" s="35">
        <f>AVERAGE(Y61:Y62)*'Fixed data'!$C$3</f>
        <v>-1.5272222000000022E-4</v>
      </c>
      <c r="Z63" s="35">
        <f>AVERAGE(Z61:Z62)*'Fixed data'!$C$3</f>
        <v>-1.4673311333333351E-4</v>
      </c>
      <c r="AA63" s="35">
        <f>AVERAGE(AA61:AA62)*'Fixed data'!$C$3</f>
        <v>-1.4074400666666689E-4</v>
      </c>
      <c r="AB63" s="35">
        <f>AVERAGE(AB61:AB62)*'Fixed data'!$C$3</f>
        <v>-1.3475490000000018E-4</v>
      </c>
      <c r="AC63" s="35">
        <f>AVERAGE(AC61:AC62)*'Fixed data'!$C$3</f>
        <v>-1.2876579333333352E-4</v>
      </c>
      <c r="AD63" s="35">
        <f>AVERAGE(AD61:AD62)*'Fixed data'!$C$3</f>
        <v>-1.2277668666666684E-4</v>
      </c>
      <c r="AE63" s="35">
        <f>AVERAGE(AE61:AE62)*'Fixed data'!$C$3</f>
        <v>-1.1678758000000018E-4</v>
      </c>
      <c r="AF63" s="35">
        <f>AVERAGE(AF61:AF62)*'Fixed data'!$C$3</f>
        <v>-1.107984733333335E-4</v>
      </c>
      <c r="AG63" s="35">
        <f>AVERAGE(AG61:AG62)*'Fixed data'!$C$3</f>
        <v>-1.0480936666666684E-4</v>
      </c>
      <c r="AH63" s="35">
        <f>AVERAGE(AH61:AH62)*'Fixed data'!$C$3</f>
        <v>-9.8820260000000146E-5</v>
      </c>
      <c r="AI63" s="35">
        <f>AVERAGE(AI61:AI62)*'Fixed data'!$C$3</f>
        <v>-9.2831153333333504E-5</v>
      </c>
      <c r="AJ63" s="35">
        <f>AVERAGE(AJ61:AJ62)*'Fixed data'!$C$3</f>
        <v>-8.6842046666666807E-5</v>
      </c>
      <c r="AK63" s="35">
        <f>AVERAGE(AK61:AK62)*'Fixed data'!$C$3</f>
        <v>-8.0852940000000152E-5</v>
      </c>
      <c r="AL63" s="35">
        <f>AVERAGE(AL61:AL62)*'Fixed data'!$C$3</f>
        <v>-7.4863833333333482E-5</v>
      </c>
      <c r="AM63" s="35">
        <f>AVERAGE(AM61:AM62)*'Fixed data'!$C$3</f>
        <v>-6.8874726666666826E-5</v>
      </c>
      <c r="AN63" s="35">
        <f>AVERAGE(AN61:AN62)*'Fixed data'!$C$3</f>
        <v>-6.2885620000000157E-5</v>
      </c>
      <c r="AO63" s="35">
        <f>AVERAGE(AO61:AO62)*'Fixed data'!$C$3</f>
        <v>-5.6896513333333501E-5</v>
      </c>
      <c r="AP63" s="35">
        <f>AVERAGE(AP61:AP62)*'Fixed data'!$C$3</f>
        <v>-5.0907406666666832E-5</v>
      </c>
      <c r="AQ63" s="35">
        <f>AVERAGE(AQ61:AQ62)*'Fixed data'!$C$3</f>
        <v>-4.4918300000000176E-5</v>
      </c>
      <c r="AR63" s="35">
        <f>AVERAGE(AR61:AR62)*'Fixed data'!$C$3</f>
        <v>-3.8929193333333507E-5</v>
      </c>
      <c r="AS63" s="35">
        <f>AVERAGE(AS61:AS62)*'Fixed data'!$C$3</f>
        <v>-3.2940086666666844E-5</v>
      </c>
      <c r="AT63" s="35">
        <f>AVERAGE(AT61:AT62)*'Fixed data'!$C$3</f>
        <v>-2.6950980000000171E-5</v>
      </c>
      <c r="AU63" s="35">
        <f>AVERAGE(AU61:AU62)*'Fixed data'!$C$3</f>
        <v>-2.0961873333333505E-5</v>
      </c>
      <c r="AV63" s="35">
        <f>AVERAGE(AV61:AV62)*'Fixed data'!$C$3</f>
        <v>-1.4972766666666838E-5</v>
      </c>
      <c r="AW63" s="35">
        <f>AVERAGE(AW61:AW62)*'Fixed data'!$C$3</f>
        <v>-8.9836600000001701E-6</v>
      </c>
      <c r="AX63" s="35">
        <f>AVERAGE(AX61:AX62)*'Fixed data'!$C$3</f>
        <v>-2.9945533333335041E-6</v>
      </c>
      <c r="AY63" s="35">
        <f>AVERAGE(AY61:AY62)*'Fixed data'!$C$3</f>
        <v>-1.7076184216646697E-19</v>
      </c>
      <c r="AZ63" s="35">
        <f>AVERAGE(AZ61:AZ62)*'Fixed data'!$C$3</f>
        <v>-1.7076184216646697E-19</v>
      </c>
      <c r="BA63" s="35">
        <f>AVERAGE(BA61:BA62)*'Fixed data'!$C$3</f>
        <v>-1.7076184216646697E-19</v>
      </c>
      <c r="BB63" s="35">
        <f>AVERAGE(BB61:BB62)*'Fixed data'!$C$3</f>
        <v>-1.7076184216646697E-19</v>
      </c>
      <c r="BC63" s="35">
        <f>AVERAGE(BC61:BC62)*'Fixed data'!$C$3</f>
        <v>-1.7076184216646697E-19</v>
      </c>
      <c r="BD63" s="35">
        <f>AVERAGE(BD61:BD62)*'Fixed data'!$C$3</f>
        <v>-1.7076184216646697E-19</v>
      </c>
    </row>
    <row r="64" spans="1:56" ht="15.75" thickBot="1" x14ac:dyDescent="0.35">
      <c r="A64" s="113"/>
      <c r="B64" s="12" t="s">
        <v>91</v>
      </c>
      <c r="C64" s="12" t="s">
        <v>43</v>
      </c>
      <c r="D64" s="12" t="s">
        <v>38</v>
      </c>
      <c r="E64" s="53">
        <f t="shared" ref="E64:BD64" si="8">E29+E60+E63</f>
        <v>-2.8848548999999999E-3</v>
      </c>
      <c r="F64" s="53">
        <f t="shared" si="8"/>
        <v>-4.0911302444444442E-4</v>
      </c>
      <c r="G64" s="53">
        <f t="shared" si="8"/>
        <v>-4.0312391777777774E-4</v>
      </c>
      <c r="H64" s="53">
        <f t="shared" si="8"/>
        <v>-3.9713481111111116E-4</v>
      </c>
      <c r="I64" s="53">
        <f t="shared" si="8"/>
        <v>-3.9114570444444448E-4</v>
      </c>
      <c r="J64" s="53">
        <f t="shared" si="8"/>
        <v>-3.851565977777778E-4</v>
      </c>
      <c r="K64" s="53">
        <f t="shared" si="8"/>
        <v>-3.7916749111111117E-4</v>
      </c>
      <c r="L64" s="53">
        <f t="shared" si="8"/>
        <v>-3.7317838444444454E-4</v>
      </c>
      <c r="M64" s="53">
        <f t="shared" si="8"/>
        <v>-3.6718927777777785E-4</v>
      </c>
      <c r="N64" s="53">
        <f t="shared" si="8"/>
        <v>-3.6120017111111117E-4</v>
      </c>
      <c r="O64" s="53">
        <f t="shared" si="8"/>
        <v>-3.5521106444444454E-4</v>
      </c>
      <c r="P64" s="53">
        <f t="shared" si="8"/>
        <v>-3.4922195777777791E-4</v>
      </c>
      <c r="Q64" s="53">
        <f t="shared" si="8"/>
        <v>-3.4323285111111123E-4</v>
      </c>
      <c r="R64" s="53">
        <f t="shared" si="8"/>
        <v>-3.372437444444446E-4</v>
      </c>
      <c r="S64" s="53">
        <f t="shared" si="8"/>
        <v>-3.3125463777777797E-4</v>
      </c>
      <c r="T64" s="53">
        <f t="shared" si="8"/>
        <v>-3.2526553111111129E-4</v>
      </c>
      <c r="U64" s="53">
        <f t="shared" si="8"/>
        <v>-3.1927642444444461E-4</v>
      </c>
      <c r="V64" s="53">
        <f t="shared" si="8"/>
        <v>-3.1328731777777798E-4</v>
      </c>
      <c r="W64" s="53">
        <f t="shared" si="8"/>
        <v>-3.0729821111111135E-4</v>
      </c>
      <c r="X64" s="53">
        <f t="shared" si="8"/>
        <v>-3.0130910444444467E-4</v>
      </c>
      <c r="Y64" s="53">
        <f t="shared" si="8"/>
        <v>-2.9531999777777799E-4</v>
      </c>
      <c r="Z64" s="53">
        <f t="shared" si="8"/>
        <v>-2.893308911111113E-4</v>
      </c>
      <c r="AA64" s="53">
        <f t="shared" si="8"/>
        <v>-2.8334178444444462E-4</v>
      </c>
      <c r="AB64" s="53">
        <f t="shared" si="8"/>
        <v>-2.7735267777777794E-4</v>
      </c>
      <c r="AC64" s="53">
        <f t="shared" si="8"/>
        <v>-2.7136357111111125E-4</v>
      </c>
      <c r="AD64" s="53">
        <f t="shared" si="8"/>
        <v>-2.6537446444444457E-4</v>
      </c>
      <c r="AE64" s="53">
        <f t="shared" si="8"/>
        <v>-2.5938535777777794E-4</v>
      </c>
      <c r="AF64" s="53">
        <f t="shared" si="8"/>
        <v>-2.5339625111111126E-4</v>
      </c>
      <c r="AG64" s="53">
        <f t="shared" si="8"/>
        <v>-2.4740714444444463E-4</v>
      </c>
      <c r="AH64" s="53">
        <f t="shared" si="8"/>
        <v>-2.4141803777777789E-4</v>
      </c>
      <c r="AI64" s="53">
        <f t="shared" si="8"/>
        <v>-2.3542893111111126E-4</v>
      </c>
      <c r="AJ64" s="53">
        <f t="shared" si="8"/>
        <v>-2.2943982444444458E-4</v>
      </c>
      <c r="AK64" s="53">
        <f t="shared" si="8"/>
        <v>-2.234507177777779E-4</v>
      </c>
      <c r="AL64" s="53">
        <f t="shared" si="8"/>
        <v>-2.1746161111111124E-4</v>
      </c>
      <c r="AM64" s="53">
        <f t="shared" si="8"/>
        <v>-2.1147250444444459E-4</v>
      </c>
      <c r="AN64" s="53">
        <f t="shared" si="8"/>
        <v>-2.054833977777779E-4</v>
      </c>
      <c r="AO64" s="53">
        <f t="shared" si="8"/>
        <v>-1.9949429111111128E-4</v>
      </c>
      <c r="AP64" s="53">
        <f t="shared" si="8"/>
        <v>-1.9350518444444459E-4</v>
      </c>
      <c r="AQ64" s="53">
        <f t="shared" si="8"/>
        <v>-1.8751607777777794E-4</v>
      </c>
      <c r="AR64" s="53">
        <f t="shared" si="8"/>
        <v>-1.8152697111111128E-4</v>
      </c>
      <c r="AS64" s="53">
        <f t="shared" si="8"/>
        <v>-1.755378644444446E-4</v>
      </c>
      <c r="AT64" s="53">
        <f t="shared" si="8"/>
        <v>-1.6954875777777794E-4</v>
      </c>
      <c r="AU64" s="53">
        <f t="shared" si="8"/>
        <v>-1.6355965111111126E-4</v>
      </c>
      <c r="AV64" s="53">
        <f t="shared" si="8"/>
        <v>-1.575705444444446E-4</v>
      </c>
      <c r="AW64" s="53">
        <f t="shared" si="8"/>
        <v>-1.5158143777777792E-4</v>
      </c>
      <c r="AX64" s="53">
        <f t="shared" si="8"/>
        <v>-1.4559233111111126E-4</v>
      </c>
      <c r="AY64" s="53">
        <f t="shared" si="8"/>
        <v>-1.7076184216646697E-19</v>
      </c>
      <c r="AZ64" s="53">
        <f t="shared" si="8"/>
        <v>-1.7076184216646697E-19</v>
      </c>
      <c r="BA64" s="53">
        <f t="shared" si="8"/>
        <v>-1.7076184216646697E-19</v>
      </c>
      <c r="BB64" s="53">
        <f t="shared" si="8"/>
        <v>-1.7076184216646697E-19</v>
      </c>
      <c r="BC64" s="53">
        <f t="shared" si="8"/>
        <v>-1.7076184216646697E-19</v>
      </c>
      <c r="BD64" s="53">
        <f t="shared" si="8"/>
        <v>-1.7076184216646697E-19</v>
      </c>
    </row>
    <row r="65" spans="1:56" ht="12.75" customHeight="1" x14ac:dyDescent="0.3">
      <c r="A65" s="188"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-2.8848548999999999E-3</v>
      </c>
      <c r="F77" s="54">
        <f>IF('Fixed data'!$G$19=FALSE,F64+F76,F64)</f>
        <v>-4.0911302444444442E-4</v>
      </c>
      <c r="G77" s="54">
        <f>IF('Fixed data'!$G$19=FALSE,G64+G76,G64)</f>
        <v>-4.0312391777777774E-4</v>
      </c>
      <c r="H77" s="54">
        <f>IF('Fixed data'!$G$19=FALSE,H64+H76,H64)</f>
        <v>-3.9713481111111116E-4</v>
      </c>
      <c r="I77" s="54">
        <f>IF('Fixed data'!$G$19=FALSE,I64+I76,I64)</f>
        <v>-3.9114570444444448E-4</v>
      </c>
      <c r="J77" s="54">
        <f>IF('Fixed data'!$G$19=FALSE,J64+J76,J64)</f>
        <v>-3.851565977777778E-4</v>
      </c>
      <c r="K77" s="54">
        <f>IF('Fixed data'!$G$19=FALSE,K64+K76,K64)</f>
        <v>-3.7916749111111117E-4</v>
      </c>
      <c r="L77" s="54">
        <f>IF('Fixed data'!$G$19=FALSE,L64+L76,L64)</f>
        <v>-3.7317838444444454E-4</v>
      </c>
      <c r="M77" s="54">
        <f>IF('Fixed data'!$G$19=FALSE,M64+M76,M64)</f>
        <v>-3.6718927777777785E-4</v>
      </c>
      <c r="N77" s="54">
        <f>IF('Fixed data'!$G$19=FALSE,N64+N76,N64)</f>
        <v>-3.6120017111111117E-4</v>
      </c>
      <c r="O77" s="54">
        <f>IF('Fixed data'!$G$19=FALSE,O64+O76,O64)</f>
        <v>-3.5521106444444454E-4</v>
      </c>
      <c r="P77" s="54">
        <f>IF('Fixed data'!$G$19=FALSE,P64+P76,P64)</f>
        <v>-3.4922195777777791E-4</v>
      </c>
      <c r="Q77" s="54">
        <f>IF('Fixed data'!$G$19=FALSE,Q64+Q76,Q64)</f>
        <v>-3.4323285111111123E-4</v>
      </c>
      <c r="R77" s="54">
        <f>IF('Fixed data'!$G$19=FALSE,R64+R76,R64)</f>
        <v>-3.372437444444446E-4</v>
      </c>
      <c r="S77" s="54">
        <f>IF('Fixed data'!$G$19=FALSE,S64+S76,S64)</f>
        <v>-3.3125463777777797E-4</v>
      </c>
      <c r="T77" s="54">
        <f>IF('Fixed data'!$G$19=FALSE,T64+T76,T64)</f>
        <v>-3.2526553111111129E-4</v>
      </c>
      <c r="U77" s="54">
        <f>IF('Fixed data'!$G$19=FALSE,U64+U76,U64)</f>
        <v>-3.1927642444444461E-4</v>
      </c>
      <c r="V77" s="54">
        <f>IF('Fixed data'!$G$19=FALSE,V64+V76,V64)</f>
        <v>-3.1328731777777798E-4</v>
      </c>
      <c r="W77" s="54">
        <f>IF('Fixed data'!$G$19=FALSE,W64+W76,W64)</f>
        <v>-3.0729821111111135E-4</v>
      </c>
      <c r="X77" s="54">
        <f>IF('Fixed data'!$G$19=FALSE,X64+X76,X64)</f>
        <v>-3.0130910444444467E-4</v>
      </c>
      <c r="Y77" s="54">
        <f>IF('Fixed data'!$G$19=FALSE,Y64+Y76,Y64)</f>
        <v>-2.9531999777777799E-4</v>
      </c>
      <c r="Z77" s="54">
        <f>IF('Fixed data'!$G$19=FALSE,Z64+Z76,Z64)</f>
        <v>-2.893308911111113E-4</v>
      </c>
      <c r="AA77" s="54">
        <f>IF('Fixed data'!$G$19=FALSE,AA64+AA76,AA64)</f>
        <v>-2.8334178444444462E-4</v>
      </c>
      <c r="AB77" s="54">
        <f>IF('Fixed data'!$G$19=FALSE,AB64+AB76,AB64)</f>
        <v>-2.7735267777777794E-4</v>
      </c>
      <c r="AC77" s="54">
        <f>IF('Fixed data'!$G$19=FALSE,AC64+AC76,AC64)</f>
        <v>-2.7136357111111125E-4</v>
      </c>
      <c r="AD77" s="54">
        <f>IF('Fixed data'!$G$19=FALSE,AD64+AD76,AD64)</f>
        <v>-2.6537446444444457E-4</v>
      </c>
      <c r="AE77" s="54">
        <f>IF('Fixed data'!$G$19=FALSE,AE64+AE76,AE64)</f>
        <v>-2.5938535777777794E-4</v>
      </c>
      <c r="AF77" s="54">
        <f>IF('Fixed data'!$G$19=FALSE,AF64+AF76,AF64)</f>
        <v>-2.5339625111111126E-4</v>
      </c>
      <c r="AG77" s="54">
        <f>IF('Fixed data'!$G$19=FALSE,AG64+AG76,AG64)</f>
        <v>-2.4740714444444463E-4</v>
      </c>
      <c r="AH77" s="54">
        <f>IF('Fixed data'!$G$19=FALSE,AH64+AH76,AH64)</f>
        <v>-2.4141803777777789E-4</v>
      </c>
      <c r="AI77" s="54">
        <f>IF('Fixed data'!$G$19=FALSE,AI64+AI76,AI64)</f>
        <v>-2.3542893111111126E-4</v>
      </c>
      <c r="AJ77" s="54">
        <f>IF('Fixed data'!$G$19=FALSE,AJ64+AJ76,AJ64)</f>
        <v>-2.2943982444444458E-4</v>
      </c>
      <c r="AK77" s="54">
        <f>IF('Fixed data'!$G$19=FALSE,AK64+AK76,AK64)</f>
        <v>-2.234507177777779E-4</v>
      </c>
      <c r="AL77" s="54">
        <f>IF('Fixed data'!$G$19=FALSE,AL64+AL76,AL64)</f>
        <v>-2.1746161111111124E-4</v>
      </c>
      <c r="AM77" s="54">
        <f>IF('Fixed data'!$G$19=FALSE,AM64+AM76,AM64)</f>
        <v>-2.1147250444444459E-4</v>
      </c>
      <c r="AN77" s="54">
        <f>IF('Fixed data'!$G$19=FALSE,AN64+AN76,AN64)</f>
        <v>-2.054833977777779E-4</v>
      </c>
      <c r="AO77" s="54">
        <f>IF('Fixed data'!$G$19=FALSE,AO64+AO76,AO64)</f>
        <v>-1.9949429111111128E-4</v>
      </c>
      <c r="AP77" s="54">
        <f>IF('Fixed data'!$G$19=FALSE,AP64+AP76,AP64)</f>
        <v>-1.9350518444444459E-4</v>
      </c>
      <c r="AQ77" s="54">
        <f>IF('Fixed data'!$G$19=FALSE,AQ64+AQ76,AQ64)</f>
        <v>-1.8751607777777794E-4</v>
      </c>
      <c r="AR77" s="54">
        <f>IF('Fixed data'!$G$19=FALSE,AR64+AR76,AR64)</f>
        <v>-1.8152697111111128E-4</v>
      </c>
      <c r="AS77" s="54">
        <f>IF('Fixed data'!$G$19=FALSE,AS64+AS76,AS64)</f>
        <v>-1.755378644444446E-4</v>
      </c>
      <c r="AT77" s="54">
        <f>IF('Fixed data'!$G$19=FALSE,AT64+AT76,AT64)</f>
        <v>-1.6954875777777794E-4</v>
      </c>
      <c r="AU77" s="54">
        <f>IF('Fixed data'!$G$19=FALSE,AU64+AU76,AU64)</f>
        <v>-1.6355965111111126E-4</v>
      </c>
      <c r="AV77" s="54">
        <f>IF('Fixed data'!$G$19=FALSE,AV64+AV76,AV64)</f>
        <v>-1.575705444444446E-4</v>
      </c>
      <c r="AW77" s="54">
        <f>IF('Fixed data'!$G$19=FALSE,AW64+AW76,AW64)</f>
        <v>-1.5158143777777792E-4</v>
      </c>
      <c r="AX77" s="54">
        <f>IF('Fixed data'!$G$19=FALSE,AX64+AX76,AX64)</f>
        <v>-1.4559233111111126E-4</v>
      </c>
      <c r="AY77" s="54">
        <f>IF('Fixed data'!$G$19=FALSE,AY64+AY76,AY64)</f>
        <v>-1.7076184216646697E-19</v>
      </c>
      <c r="AZ77" s="54">
        <f>IF('Fixed data'!$G$19=FALSE,AZ64+AZ76,AZ64)</f>
        <v>-1.7076184216646697E-19</v>
      </c>
      <c r="BA77" s="54">
        <f>IF('Fixed data'!$G$19=FALSE,BA64+BA76,BA64)</f>
        <v>-1.7076184216646697E-19</v>
      </c>
      <c r="BB77" s="54">
        <f>IF('Fixed data'!$G$19=FALSE,BB64+BB76,BB64)</f>
        <v>-1.7076184216646697E-19</v>
      </c>
      <c r="BC77" s="54">
        <f>IF('Fixed data'!$G$19=FALSE,BC64+BC76,BC64)</f>
        <v>-1.7076184216646697E-19</v>
      </c>
      <c r="BD77" s="54">
        <f>IF('Fixed data'!$G$19=FALSE,BD64+BD76,BD64)</f>
        <v>-1.7076184216646697E-19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-2.787299420289855E-3</v>
      </c>
      <c r="F80" s="55">
        <f t="shared" ref="F80:BD80" si="10">F77*F78</f>
        <v>-3.8191138597815067E-4</v>
      </c>
      <c r="G80" s="55">
        <f t="shared" si="10"/>
        <v>-3.6359467711998222E-4</v>
      </c>
      <c r="H80" s="55">
        <f t="shared" si="10"/>
        <v>-3.4608004449131847E-4</v>
      </c>
      <c r="I80" s="55">
        <f t="shared" si="10"/>
        <v>-3.2933418747419722E-4</v>
      </c>
      <c r="J80" s="55">
        <f t="shared" si="10"/>
        <v>-3.1332514045160422E-4</v>
      </c>
      <c r="K80" s="55">
        <f t="shared" si="10"/>
        <v>-2.9802222059849574E-4</v>
      </c>
      <c r="L80" s="55">
        <f t="shared" si="10"/>
        <v>-2.8339597767722187E-4</v>
      </c>
      <c r="M80" s="55">
        <f t="shared" si="10"/>
        <v>-2.694181457614912E-4</v>
      </c>
      <c r="N80" s="55">
        <f t="shared" si="10"/>
        <v>-2.5606159681585566E-4</v>
      </c>
      <c r="O80" s="55">
        <f t="shared" si="10"/>
        <v>-2.4330029606042615E-4</v>
      </c>
      <c r="P80" s="55">
        <f t="shared" si="10"/>
        <v>-2.3110925905316481E-4</v>
      </c>
      <c r="Q80" s="55">
        <f t="shared" si="10"/>
        <v>-2.194645104246307E-4</v>
      </c>
      <c r="R80" s="55">
        <f t="shared" si="10"/>
        <v>-2.0834304420249778E-4</v>
      </c>
      <c r="S80" s="55">
        <f t="shared" si="10"/>
        <v>-1.9772278566551358E-4</v>
      </c>
      <c r="T80" s="55">
        <f t="shared" si="10"/>
        <v>-1.8758255466882801E-4</v>
      </c>
      <c r="U80" s="55">
        <f t="shared" si="10"/>
        <v>-1.7790203038480282E-4</v>
      </c>
      <c r="V80" s="55">
        <f t="shared" si="10"/>
        <v>-1.6866171740550663E-4</v>
      </c>
      <c r="W80" s="55">
        <f t="shared" si="10"/>
        <v>-1.5984291315512231E-4</v>
      </c>
      <c r="X80" s="55">
        <f t="shared" si="10"/>
        <v>-1.5142767656243695E-4</v>
      </c>
      <c r="Y80" s="55">
        <f t="shared" si="10"/>
        <v>-1.4339879794545704E-4</v>
      </c>
      <c r="Z80" s="55">
        <f t="shared" si="10"/>
        <v>-1.3573977006199356E-4</v>
      </c>
      <c r="AA80" s="55">
        <f t="shared" si="10"/>
        <v>-1.2843476028179856E-4</v>
      </c>
      <c r="AB80" s="55">
        <f t="shared" si="10"/>
        <v>-1.2146858383750332E-4</v>
      </c>
      <c r="AC80" s="55">
        <f t="shared" si="10"/>
        <v>-1.1482667811321925E-4</v>
      </c>
      <c r="AD80" s="55">
        <f t="shared" si="10"/>
        <v>-1.0849507793121007E-4</v>
      </c>
      <c r="AE80" s="55">
        <f t="shared" si="10"/>
        <v>-1.0246039179853496E-4</v>
      </c>
      <c r="AF80" s="55">
        <f t="shared" si="10"/>
        <v>-9.6709779076998103E-5</v>
      </c>
      <c r="AG80" s="55">
        <f t="shared" si="10"/>
        <v>-9.1230928041122214E-5</v>
      </c>
      <c r="AH80" s="55">
        <f t="shared" si="10"/>
        <v>-8.6012034790193298E-5</v>
      </c>
      <c r="AI80" s="55">
        <f t="shared" si="10"/>
        <v>-9.4168546043456691E-5</v>
      </c>
      <c r="AJ80" s="55">
        <f t="shared" si="10"/>
        <v>-8.9099980937661687E-5</v>
      </c>
      <c r="AK80" s="55">
        <f t="shared" si="10"/>
        <v>-8.4246785453979045E-5</v>
      </c>
      <c r="AL80" s="55">
        <f t="shared" si="10"/>
        <v>-7.9600713637039474E-5</v>
      </c>
      <c r="AM80" s="55">
        <f t="shared" si="10"/>
        <v>-7.5153817172516005E-5</v>
      </c>
      <c r="AN80" s="55">
        <f t="shared" si="10"/>
        <v>-7.0898435044154507E-5</v>
      </c>
      <c r="AO80" s="55">
        <f t="shared" si="10"/>
        <v>-6.6827183540807148E-5</v>
      </c>
      <c r="AP80" s="55">
        <f t="shared" si="10"/>
        <v>-6.2932946601855209E-5</v>
      </c>
      <c r="AQ80" s="55">
        <f t="shared" si="10"/>
        <v>-5.9208866489786572E-5</v>
      </c>
      <c r="AR80" s="55">
        <f t="shared" si="10"/>
        <v>-5.5648334779060376E-5</v>
      </c>
      <c r="AS80" s="55">
        <f t="shared" si="10"/>
        <v>-5.224498365074727E-5</v>
      </c>
      <c r="AT80" s="55">
        <f t="shared" si="10"/>
        <v>-4.8992677482777839E-5</v>
      </c>
      <c r="AU80" s="55">
        <f t="shared" si="10"/>
        <v>-4.5885504725963876E-5</v>
      </c>
      <c r="AV80" s="55">
        <f t="shared" si="10"/>
        <v>-4.2917770056280293E-5</v>
      </c>
      <c r="AW80" s="55">
        <f t="shared" si="10"/>
        <v>-4.0083986794206341E-5</v>
      </c>
      <c r="AX80" s="55">
        <f t="shared" si="10"/>
        <v>-3.7378869582227142E-5</v>
      </c>
      <c r="AY80" s="55">
        <f t="shared" si="10"/>
        <v>-4.2563885883682414E-20</v>
      </c>
      <c r="AZ80" s="55">
        <f t="shared" si="10"/>
        <v>-4.1324161052118847E-20</v>
      </c>
      <c r="BA80" s="55">
        <f t="shared" si="10"/>
        <v>-4.0120544710795005E-20</v>
      </c>
      <c r="BB80" s="55">
        <f t="shared" si="10"/>
        <v>-3.8951985156111655E-20</v>
      </c>
      <c r="BC80" s="55">
        <f t="shared" si="10"/>
        <v>-3.7817461316613256E-20</v>
      </c>
      <c r="BD80" s="55">
        <f t="shared" si="10"/>
        <v>-3.6715981860789571E-20</v>
      </c>
    </row>
    <row r="81" spans="1:56" x14ac:dyDescent="0.3">
      <c r="A81" s="75"/>
      <c r="B81" s="15" t="s">
        <v>18</v>
      </c>
      <c r="C81" s="15"/>
      <c r="D81" s="14" t="s">
        <v>38</v>
      </c>
      <c r="E81" s="56">
        <f>+E80</f>
        <v>-2.787299420289855E-3</v>
      </c>
      <c r="F81" s="56">
        <f t="shared" ref="F81:BD81" si="11">+E81+F80</f>
        <v>-3.1692108062680059E-3</v>
      </c>
      <c r="G81" s="56">
        <f t="shared" si="11"/>
        <v>-3.532805483387988E-3</v>
      </c>
      <c r="H81" s="56">
        <f t="shared" si="11"/>
        <v>-3.8788855278793066E-3</v>
      </c>
      <c r="I81" s="56">
        <f t="shared" si="11"/>
        <v>-4.2082197153535039E-3</v>
      </c>
      <c r="J81" s="56">
        <f t="shared" si="11"/>
        <v>-4.5215448558051079E-3</v>
      </c>
      <c r="K81" s="56">
        <f t="shared" si="11"/>
        <v>-4.8195670764036034E-3</v>
      </c>
      <c r="L81" s="56">
        <f t="shared" si="11"/>
        <v>-5.1029630540808252E-3</v>
      </c>
      <c r="M81" s="56">
        <f t="shared" si="11"/>
        <v>-5.3723811998423162E-3</v>
      </c>
      <c r="N81" s="56">
        <f t="shared" si="11"/>
        <v>-5.6284427966581717E-3</v>
      </c>
      <c r="O81" s="56">
        <f t="shared" si="11"/>
        <v>-5.871743092718598E-3</v>
      </c>
      <c r="P81" s="56">
        <f t="shared" si="11"/>
        <v>-6.1028523517717625E-3</v>
      </c>
      <c r="Q81" s="56">
        <f t="shared" si="11"/>
        <v>-6.322316862196393E-3</v>
      </c>
      <c r="R81" s="56">
        <f t="shared" si="11"/>
        <v>-6.5306599063988911E-3</v>
      </c>
      <c r="S81" s="56">
        <f t="shared" si="11"/>
        <v>-6.7283826920644047E-3</v>
      </c>
      <c r="T81" s="56">
        <f t="shared" si="11"/>
        <v>-6.9159652467332324E-3</v>
      </c>
      <c r="U81" s="56">
        <f t="shared" si="11"/>
        <v>-7.0938672771180353E-3</v>
      </c>
      <c r="V81" s="56">
        <f t="shared" si="11"/>
        <v>-7.2625289945235424E-3</v>
      </c>
      <c r="W81" s="56">
        <f t="shared" si="11"/>
        <v>-7.4223719076786645E-3</v>
      </c>
      <c r="X81" s="56">
        <f t="shared" si="11"/>
        <v>-7.5737995842411017E-3</v>
      </c>
      <c r="Y81" s="56">
        <f t="shared" si="11"/>
        <v>-7.7171983821865591E-3</v>
      </c>
      <c r="Z81" s="56">
        <f t="shared" si="11"/>
        <v>-7.8529381522485526E-3</v>
      </c>
      <c r="AA81" s="56">
        <f t="shared" si="11"/>
        <v>-7.9813729125303504E-3</v>
      </c>
      <c r="AB81" s="56">
        <f t="shared" si="11"/>
        <v>-8.1028414963678543E-3</v>
      </c>
      <c r="AC81" s="56">
        <f t="shared" si="11"/>
        <v>-8.2176681744810728E-3</v>
      </c>
      <c r="AD81" s="56">
        <f t="shared" si="11"/>
        <v>-8.3261632524122831E-3</v>
      </c>
      <c r="AE81" s="56">
        <f t="shared" si="11"/>
        <v>-8.428623644210818E-3</v>
      </c>
      <c r="AF81" s="56">
        <f t="shared" si="11"/>
        <v>-8.5253334232878158E-3</v>
      </c>
      <c r="AG81" s="56">
        <f t="shared" si="11"/>
        <v>-8.6165643513289383E-3</v>
      </c>
      <c r="AH81" s="56">
        <f t="shared" si="11"/>
        <v>-8.7025763861191315E-3</v>
      </c>
      <c r="AI81" s="56">
        <f t="shared" si="11"/>
        <v>-8.7967449321625889E-3</v>
      </c>
      <c r="AJ81" s="56">
        <f t="shared" si="11"/>
        <v>-8.8858449131002503E-3</v>
      </c>
      <c r="AK81" s="56">
        <f t="shared" si="11"/>
        <v>-8.9700916985542296E-3</v>
      </c>
      <c r="AL81" s="56">
        <f t="shared" si="11"/>
        <v>-9.0496924121912688E-3</v>
      </c>
      <c r="AM81" s="56">
        <f t="shared" si="11"/>
        <v>-9.1248462293637856E-3</v>
      </c>
      <c r="AN81" s="56">
        <f t="shared" si="11"/>
        <v>-9.1957446644079406E-3</v>
      </c>
      <c r="AO81" s="56">
        <f t="shared" si="11"/>
        <v>-9.2625718479487484E-3</v>
      </c>
      <c r="AP81" s="56">
        <f t="shared" si="11"/>
        <v>-9.3255047945506042E-3</v>
      </c>
      <c r="AQ81" s="56">
        <f t="shared" si="11"/>
        <v>-9.3847136610403902E-3</v>
      </c>
      <c r="AR81" s="56">
        <f t="shared" si="11"/>
        <v>-9.4403619958194507E-3</v>
      </c>
      <c r="AS81" s="56">
        <f t="shared" si="11"/>
        <v>-9.4926069794701983E-3</v>
      </c>
      <c r="AT81" s="56">
        <f t="shared" si="11"/>
        <v>-9.541599656952976E-3</v>
      </c>
      <c r="AU81" s="56">
        <f t="shared" si="11"/>
        <v>-9.5874851616789391E-3</v>
      </c>
      <c r="AV81" s="56">
        <f t="shared" si="11"/>
        <v>-9.6304029317352199E-3</v>
      </c>
      <c r="AW81" s="56">
        <f t="shared" si="11"/>
        <v>-9.6704869185294268E-3</v>
      </c>
      <c r="AX81" s="56">
        <f t="shared" si="11"/>
        <v>-9.7078657881116536E-3</v>
      </c>
      <c r="AY81" s="56">
        <f t="shared" si="11"/>
        <v>-9.7078657881116536E-3</v>
      </c>
      <c r="AZ81" s="56">
        <f t="shared" si="11"/>
        <v>-9.7078657881116536E-3</v>
      </c>
      <c r="BA81" s="56">
        <f t="shared" si="11"/>
        <v>-9.7078657881116536E-3</v>
      </c>
      <c r="BB81" s="56">
        <f t="shared" si="11"/>
        <v>-9.7078657881116536E-3</v>
      </c>
      <c r="BC81" s="56">
        <f t="shared" si="11"/>
        <v>-9.7078657881116536E-3</v>
      </c>
      <c r="BD81" s="56">
        <f t="shared" si="11"/>
        <v>-9.7078657881116536E-3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1"/>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BE214"/>
  <sheetViews>
    <sheetView zoomScale="80" zoomScaleNormal="80" zoomScaleSheetLayoutView="75" workbookViewId="0">
      <pane xSplit="2" ySplit="12" topLeftCell="C13" activePane="bottomRight" state="frozen"/>
      <selection activeCell="H21" sqref="H21"/>
      <selection pane="topRight" activeCell="H21" sqref="H21"/>
      <selection pane="bottomLeft" activeCell="H21" sqref="H21"/>
      <selection pane="bottomRight" activeCell="G16" sqref="G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-6.3503079525765289E-4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1.3553943007808729E-3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2.8361062135729078E-3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3.4922278895744424E-3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314</v>
      </c>
      <c r="C13" s="60" t="s">
        <v>363</v>
      </c>
      <c r="D13" s="61" t="s">
        <v>38</v>
      </c>
      <c r="E13" s="148">
        <f>-'Option 1 workings'!C7/1000000</f>
        <v>-1.2860190000000001E-2</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193</v>
      </c>
      <c r="C18" s="128"/>
      <c r="D18" s="124" t="s">
        <v>38</v>
      </c>
      <c r="E18" s="59">
        <f>SUM(E13:E17)</f>
        <v>-1.2860190000000001E-2</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-1.2860190000000001E-2</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-9.002132999999999E-3</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-3.8580570000000015E-3</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-2.0004739999999996E-4</v>
      </c>
      <c r="G30" s="35">
        <f>$E$28/'Fixed data'!$C$7</f>
        <v>-2.0004739999999996E-4</v>
      </c>
      <c r="H30" s="35">
        <f>$E$28/'Fixed data'!$C$7</f>
        <v>-2.0004739999999996E-4</v>
      </c>
      <c r="I30" s="35">
        <f>$E$28/'Fixed data'!$C$7</f>
        <v>-2.0004739999999996E-4</v>
      </c>
      <c r="J30" s="35">
        <f>$E$28/'Fixed data'!$C$7</f>
        <v>-2.0004739999999996E-4</v>
      </c>
      <c r="K30" s="35">
        <f>$E$28/'Fixed data'!$C$7</f>
        <v>-2.0004739999999996E-4</v>
      </c>
      <c r="L30" s="35">
        <f>$E$28/'Fixed data'!$C$7</f>
        <v>-2.0004739999999996E-4</v>
      </c>
      <c r="M30" s="35">
        <f>$E$28/'Fixed data'!$C$7</f>
        <v>-2.0004739999999996E-4</v>
      </c>
      <c r="N30" s="35">
        <f>$E$28/'Fixed data'!$C$7</f>
        <v>-2.0004739999999996E-4</v>
      </c>
      <c r="O30" s="35">
        <f>$E$28/'Fixed data'!$C$7</f>
        <v>-2.0004739999999996E-4</v>
      </c>
      <c r="P30" s="35">
        <f>$E$28/'Fixed data'!$C$7</f>
        <v>-2.0004739999999996E-4</v>
      </c>
      <c r="Q30" s="35">
        <f>$E$28/'Fixed data'!$C$7</f>
        <v>-2.0004739999999996E-4</v>
      </c>
      <c r="R30" s="35">
        <f>$E$28/'Fixed data'!$C$7</f>
        <v>-2.0004739999999996E-4</v>
      </c>
      <c r="S30" s="35">
        <f>$E$28/'Fixed data'!$C$7</f>
        <v>-2.0004739999999996E-4</v>
      </c>
      <c r="T30" s="35">
        <f>$E$28/'Fixed data'!$C$7</f>
        <v>-2.0004739999999996E-4</v>
      </c>
      <c r="U30" s="35">
        <f>$E$28/'Fixed data'!$C$7</f>
        <v>-2.0004739999999996E-4</v>
      </c>
      <c r="V30" s="35">
        <f>$E$28/'Fixed data'!$C$7</f>
        <v>-2.0004739999999996E-4</v>
      </c>
      <c r="W30" s="35">
        <f>$E$28/'Fixed data'!$C$7</f>
        <v>-2.0004739999999996E-4</v>
      </c>
      <c r="X30" s="35">
        <f>$E$28/'Fixed data'!$C$7</f>
        <v>-2.0004739999999996E-4</v>
      </c>
      <c r="Y30" s="35">
        <f>$E$28/'Fixed data'!$C$7</f>
        <v>-2.0004739999999996E-4</v>
      </c>
      <c r="Z30" s="35">
        <f>$E$28/'Fixed data'!$C$7</f>
        <v>-2.0004739999999996E-4</v>
      </c>
      <c r="AA30" s="35">
        <f>$E$28/'Fixed data'!$C$7</f>
        <v>-2.0004739999999996E-4</v>
      </c>
      <c r="AB30" s="35">
        <f>$E$28/'Fixed data'!$C$7</f>
        <v>-2.0004739999999996E-4</v>
      </c>
      <c r="AC30" s="35">
        <f>$E$28/'Fixed data'!$C$7</f>
        <v>-2.0004739999999996E-4</v>
      </c>
      <c r="AD30" s="35">
        <f>$E$28/'Fixed data'!$C$7</f>
        <v>-2.0004739999999996E-4</v>
      </c>
      <c r="AE30" s="35">
        <f>$E$28/'Fixed data'!$C$7</f>
        <v>-2.0004739999999996E-4</v>
      </c>
      <c r="AF30" s="35">
        <f>$E$28/'Fixed data'!$C$7</f>
        <v>-2.0004739999999996E-4</v>
      </c>
      <c r="AG30" s="35">
        <f>$E$28/'Fixed data'!$C$7</f>
        <v>-2.0004739999999996E-4</v>
      </c>
      <c r="AH30" s="35">
        <f>$E$28/'Fixed data'!$C$7</f>
        <v>-2.0004739999999996E-4</v>
      </c>
      <c r="AI30" s="35">
        <f>$E$28/'Fixed data'!$C$7</f>
        <v>-2.0004739999999996E-4</v>
      </c>
      <c r="AJ30" s="35">
        <f>$E$28/'Fixed data'!$C$7</f>
        <v>-2.0004739999999996E-4</v>
      </c>
      <c r="AK30" s="35">
        <f>$E$28/'Fixed data'!$C$7</f>
        <v>-2.0004739999999996E-4</v>
      </c>
      <c r="AL30" s="35">
        <f>$E$28/'Fixed data'!$C$7</f>
        <v>-2.0004739999999996E-4</v>
      </c>
      <c r="AM30" s="35">
        <f>$E$28/'Fixed data'!$C$7</f>
        <v>-2.0004739999999996E-4</v>
      </c>
      <c r="AN30" s="35">
        <f>$E$28/'Fixed data'!$C$7</f>
        <v>-2.0004739999999996E-4</v>
      </c>
      <c r="AO30" s="35">
        <f>$E$28/'Fixed data'!$C$7</f>
        <v>-2.0004739999999996E-4</v>
      </c>
      <c r="AP30" s="35">
        <f>$E$28/'Fixed data'!$C$7</f>
        <v>-2.0004739999999996E-4</v>
      </c>
      <c r="AQ30" s="35">
        <f>$E$28/'Fixed data'!$C$7</f>
        <v>-2.0004739999999996E-4</v>
      </c>
      <c r="AR30" s="35">
        <f>$E$28/'Fixed data'!$C$7</f>
        <v>-2.0004739999999996E-4</v>
      </c>
      <c r="AS30" s="35">
        <f>$E$28/'Fixed data'!$C$7</f>
        <v>-2.0004739999999996E-4</v>
      </c>
      <c r="AT30" s="35">
        <f>$E$28/'Fixed data'!$C$7</f>
        <v>-2.0004739999999996E-4</v>
      </c>
      <c r="AU30" s="35">
        <f>$E$28/'Fixed data'!$C$7</f>
        <v>-2.0004739999999996E-4</v>
      </c>
      <c r="AV30" s="35">
        <f>$E$28/'Fixed data'!$C$7</f>
        <v>-2.0004739999999996E-4</v>
      </c>
      <c r="AW30" s="35">
        <f>$E$28/'Fixed data'!$C$7</f>
        <v>-2.0004739999999996E-4</v>
      </c>
      <c r="AX30" s="35">
        <f>$E$28/'Fixed data'!$C$7</f>
        <v>-2.0004739999999996E-4</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-2.0004739999999996E-4</v>
      </c>
      <c r="G60" s="35">
        <f t="shared" si="5"/>
        <v>-2.0004739999999996E-4</v>
      </c>
      <c r="H60" s="35">
        <f t="shared" si="5"/>
        <v>-2.0004739999999996E-4</v>
      </c>
      <c r="I60" s="35">
        <f t="shared" si="5"/>
        <v>-2.0004739999999996E-4</v>
      </c>
      <c r="J60" s="35">
        <f t="shared" si="5"/>
        <v>-2.0004739999999996E-4</v>
      </c>
      <c r="K60" s="35">
        <f t="shared" si="5"/>
        <v>-2.0004739999999996E-4</v>
      </c>
      <c r="L60" s="35">
        <f t="shared" si="5"/>
        <v>-2.0004739999999996E-4</v>
      </c>
      <c r="M60" s="35">
        <f t="shared" si="5"/>
        <v>-2.0004739999999996E-4</v>
      </c>
      <c r="N60" s="35">
        <f t="shared" si="5"/>
        <v>-2.0004739999999996E-4</v>
      </c>
      <c r="O60" s="35">
        <f t="shared" si="5"/>
        <v>-2.0004739999999996E-4</v>
      </c>
      <c r="P60" s="35">
        <f t="shared" si="5"/>
        <v>-2.0004739999999996E-4</v>
      </c>
      <c r="Q60" s="35">
        <f t="shared" si="5"/>
        <v>-2.0004739999999996E-4</v>
      </c>
      <c r="R60" s="35">
        <f t="shared" si="5"/>
        <v>-2.0004739999999996E-4</v>
      </c>
      <c r="S60" s="35">
        <f t="shared" si="5"/>
        <v>-2.0004739999999996E-4</v>
      </c>
      <c r="T60" s="35">
        <f t="shared" si="5"/>
        <v>-2.0004739999999996E-4</v>
      </c>
      <c r="U60" s="35">
        <f t="shared" si="5"/>
        <v>-2.0004739999999996E-4</v>
      </c>
      <c r="V60" s="35">
        <f t="shared" si="5"/>
        <v>-2.0004739999999996E-4</v>
      </c>
      <c r="W60" s="35">
        <f t="shared" si="5"/>
        <v>-2.0004739999999996E-4</v>
      </c>
      <c r="X60" s="35">
        <f t="shared" si="5"/>
        <v>-2.0004739999999996E-4</v>
      </c>
      <c r="Y60" s="35">
        <f t="shared" si="5"/>
        <v>-2.0004739999999996E-4</v>
      </c>
      <c r="Z60" s="35">
        <f t="shared" si="5"/>
        <v>-2.0004739999999996E-4</v>
      </c>
      <c r="AA60" s="35">
        <f t="shared" si="5"/>
        <v>-2.0004739999999996E-4</v>
      </c>
      <c r="AB60" s="35">
        <f t="shared" si="5"/>
        <v>-2.0004739999999996E-4</v>
      </c>
      <c r="AC60" s="35">
        <f t="shared" si="5"/>
        <v>-2.0004739999999996E-4</v>
      </c>
      <c r="AD60" s="35">
        <f t="shared" si="5"/>
        <v>-2.0004739999999996E-4</v>
      </c>
      <c r="AE60" s="35">
        <f t="shared" si="5"/>
        <v>-2.0004739999999996E-4</v>
      </c>
      <c r="AF60" s="35">
        <f t="shared" si="5"/>
        <v>-2.0004739999999996E-4</v>
      </c>
      <c r="AG60" s="35">
        <f t="shared" si="5"/>
        <v>-2.0004739999999996E-4</v>
      </c>
      <c r="AH60" s="35">
        <f t="shared" si="5"/>
        <v>-2.0004739999999996E-4</v>
      </c>
      <c r="AI60" s="35">
        <f t="shared" si="5"/>
        <v>-2.0004739999999996E-4</v>
      </c>
      <c r="AJ60" s="35">
        <f t="shared" si="5"/>
        <v>-2.0004739999999996E-4</v>
      </c>
      <c r="AK60" s="35">
        <f t="shared" si="5"/>
        <v>-2.0004739999999996E-4</v>
      </c>
      <c r="AL60" s="35">
        <f t="shared" si="5"/>
        <v>-2.0004739999999996E-4</v>
      </c>
      <c r="AM60" s="35">
        <f t="shared" si="5"/>
        <v>-2.0004739999999996E-4</v>
      </c>
      <c r="AN60" s="35">
        <f t="shared" si="5"/>
        <v>-2.0004739999999996E-4</v>
      </c>
      <c r="AO60" s="35">
        <f t="shared" si="5"/>
        <v>-2.0004739999999996E-4</v>
      </c>
      <c r="AP60" s="35">
        <f t="shared" si="5"/>
        <v>-2.0004739999999996E-4</v>
      </c>
      <c r="AQ60" s="35">
        <f t="shared" si="5"/>
        <v>-2.0004739999999996E-4</v>
      </c>
      <c r="AR60" s="35">
        <f t="shared" si="5"/>
        <v>-2.0004739999999996E-4</v>
      </c>
      <c r="AS60" s="35">
        <f t="shared" si="5"/>
        <v>-2.0004739999999996E-4</v>
      </c>
      <c r="AT60" s="35">
        <f t="shared" si="5"/>
        <v>-2.0004739999999996E-4</v>
      </c>
      <c r="AU60" s="35">
        <f t="shared" si="5"/>
        <v>-2.0004739999999996E-4</v>
      </c>
      <c r="AV60" s="35">
        <f t="shared" si="5"/>
        <v>-2.0004739999999996E-4</v>
      </c>
      <c r="AW60" s="35">
        <f t="shared" si="5"/>
        <v>-2.0004739999999996E-4</v>
      </c>
      <c r="AX60" s="35">
        <f t="shared" si="5"/>
        <v>-2.0004739999999996E-4</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-9.002132999999999E-3</v>
      </c>
      <c r="G61" s="35">
        <f t="shared" ref="G61:BD61" si="6">F62</f>
        <v>-8.8020855999999988E-3</v>
      </c>
      <c r="H61" s="35">
        <f t="shared" si="6"/>
        <v>-8.6020381999999986E-3</v>
      </c>
      <c r="I61" s="35">
        <f t="shared" si="6"/>
        <v>-8.4019907999999983E-3</v>
      </c>
      <c r="J61" s="35">
        <f t="shared" si="6"/>
        <v>-8.2019433999999981E-3</v>
      </c>
      <c r="K61" s="35">
        <f t="shared" si="6"/>
        <v>-8.0018959999999979E-3</v>
      </c>
      <c r="L61" s="35">
        <f t="shared" si="6"/>
        <v>-7.8018485999999977E-3</v>
      </c>
      <c r="M61" s="35">
        <f t="shared" si="6"/>
        <v>-7.6018011999999975E-3</v>
      </c>
      <c r="N61" s="35">
        <f t="shared" si="6"/>
        <v>-7.4017537999999973E-3</v>
      </c>
      <c r="O61" s="35">
        <f t="shared" si="6"/>
        <v>-7.2017063999999971E-3</v>
      </c>
      <c r="P61" s="35">
        <f t="shared" si="6"/>
        <v>-7.0016589999999969E-3</v>
      </c>
      <c r="Q61" s="35">
        <f t="shared" si="6"/>
        <v>-6.8016115999999967E-3</v>
      </c>
      <c r="R61" s="35">
        <f t="shared" si="6"/>
        <v>-6.6015641999999965E-3</v>
      </c>
      <c r="S61" s="35">
        <f t="shared" si="6"/>
        <v>-6.4015167999999963E-3</v>
      </c>
      <c r="T61" s="35">
        <f t="shared" si="6"/>
        <v>-6.2014693999999961E-3</v>
      </c>
      <c r="U61" s="35">
        <f t="shared" si="6"/>
        <v>-6.0014219999999958E-3</v>
      </c>
      <c r="V61" s="35">
        <f t="shared" si="6"/>
        <v>-5.8013745999999956E-3</v>
      </c>
      <c r="W61" s="35">
        <f t="shared" si="6"/>
        <v>-5.6013271999999954E-3</v>
      </c>
      <c r="X61" s="35">
        <f t="shared" si="6"/>
        <v>-5.4012797999999952E-3</v>
      </c>
      <c r="Y61" s="35">
        <f t="shared" si="6"/>
        <v>-5.201232399999995E-3</v>
      </c>
      <c r="Z61" s="35">
        <f t="shared" si="6"/>
        <v>-5.0011849999999948E-3</v>
      </c>
      <c r="AA61" s="35">
        <f t="shared" si="6"/>
        <v>-4.8011375999999946E-3</v>
      </c>
      <c r="AB61" s="35">
        <f t="shared" si="6"/>
        <v>-4.6010901999999944E-3</v>
      </c>
      <c r="AC61" s="35">
        <f t="shared" si="6"/>
        <v>-4.4010427999999942E-3</v>
      </c>
      <c r="AD61" s="35">
        <f t="shared" si="6"/>
        <v>-4.200995399999994E-3</v>
      </c>
      <c r="AE61" s="35">
        <f t="shared" si="6"/>
        <v>-4.0009479999999938E-3</v>
      </c>
      <c r="AF61" s="35">
        <f t="shared" si="6"/>
        <v>-3.800900599999994E-3</v>
      </c>
      <c r="AG61" s="35">
        <f t="shared" si="6"/>
        <v>-3.6008531999999942E-3</v>
      </c>
      <c r="AH61" s="35">
        <f t="shared" si="6"/>
        <v>-3.4008057999999944E-3</v>
      </c>
      <c r="AI61" s="35">
        <f t="shared" si="6"/>
        <v>-3.2007583999999947E-3</v>
      </c>
      <c r="AJ61" s="35">
        <f t="shared" si="6"/>
        <v>-3.0007109999999949E-3</v>
      </c>
      <c r="AK61" s="35">
        <f t="shared" si="6"/>
        <v>-2.8006635999999951E-3</v>
      </c>
      <c r="AL61" s="35">
        <f t="shared" si="6"/>
        <v>-2.6006161999999953E-3</v>
      </c>
      <c r="AM61" s="35">
        <f t="shared" si="6"/>
        <v>-2.4005687999999956E-3</v>
      </c>
      <c r="AN61" s="35">
        <f t="shared" si="6"/>
        <v>-2.2005213999999958E-3</v>
      </c>
      <c r="AO61" s="35">
        <f t="shared" si="6"/>
        <v>-2.000473999999996E-3</v>
      </c>
      <c r="AP61" s="35">
        <f t="shared" si="6"/>
        <v>-1.800426599999996E-3</v>
      </c>
      <c r="AQ61" s="35">
        <f t="shared" si="6"/>
        <v>-1.600379199999996E-3</v>
      </c>
      <c r="AR61" s="35">
        <f t="shared" si="6"/>
        <v>-1.400331799999996E-3</v>
      </c>
      <c r="AS61" s="35">
        <f t="shared" si="6"/>
        <v>-1.200284399999996E-3</v>
      </c>
      <c r="AT61" s="35">
        <f t="shared" si="6"/>
        <v>-1.0002369999999961E-3</v>
      </c>
      <c r="AU61" s="35">
        <f t="shared" si="6"/>
        <v>-8.0018959999999606E-4</v>
      </c>
      <c r="AV61" s="35">
        <f t="shared" si="6"/>
        <v>-6.0014219999999607E-4</v>
      </c>
      <c r="AW61" s="35">
        <f t="shared" si="6"/>
        <v>-4.0009479999999608E-4</v>
      </c>
      <c r="AX61" s="35">
        <f t="shared" si="6"/>
        <v>-2.0004739999999612E-4</v>
      </c>
      <c r="AY61" s="35">
        <f t="shared" si="6"/>
        <v>3.8489177123235407E-18</v>
      </c>
      <c r="AZ61" s="35">
        <f t="shared" si="6"/>
        <v>3.8489177123235407E-18</v>
      </c>
      <c r="BA61" s="35">
        <f t="shared" si="6"/>
        <v>3.8489177123235407E-18</v>
      </c>
      <c r="BB61" s="35">
        <f t="shared" si="6"/>
        <v>3.8489177123235407E-18</v>
      </c>
      <c r="BC61" s="35">
        <f t="shared" si="6"/>
        <v>3.8489177123235407E-18</v>
      </c>
      <c r="BD61" s="35">
        <f t="shared" si="6"/>
        <v>3.8489177123235407E-18</v>
      </c>
    </row>
    <row r="62" spans="1:56" ht="16.5" hidden="1" customHeight="1" outlineLevel="1" x14ac:dyDescent="0.3">
      <c r="A62" s="114"/>
      <c r="B62" s="9" t="s">
        <v>33</v>
      </c>
      <c r="C62" s="9" t="s">
        <v>66</v>
      </c>
      <c r="D62" s="9" t="s">
        <v>38</v>
      </c>
      <c r="E62" s="35">
        <f t="shared" ref="E62:BD62" si="7">E28-E60+E61</f>
        <v>-9.002132999999999E-3</v>
      </c>
      <c r="F62" s="35">
        <f t="shared" si="7"/>
        <v>-8.8020855999999988E-3</v>
      </c>
      <c r="G62" s="35">
        <f t="shared" si="7"/>
        <v>-8.6020381999999986E-3</v>
      </c>
      <c r="H62" s="35">
        <f t="shared" si="7"/>
        <v>-8.4019907999999983E-3</v>
      </c>
      <c r="I62" s="35">
        <f t="shared" si="7"/>
        <v>-8.2019433999999981E-3</v>
      </c>
      <c r="J62" s="35">
        <f t="shared" si="7"/>
        <v>-8.0018959999999979E-3</v>
      </c>
      <c r="K62" s="35">
        <f t="shared" si="7"/>
        <v>-7.8018485999999977E-3</v>
      </c>
      <c r="L62" s="35">
        <f t="shared" si="7"/>
        <v>-7.6018011999999975E-3</v>
      </c>
      <c r="M62" s="35">
        <f t="shared" si="7"/>
        <v>-7.4017537999999973E-3</v>
      </c>
      <c r="N62" s="35">
        <f t="shared" si="7"/>
        <v>-7.2017063999999971E-3</v>
      </c>
      <c r="O62" s="35">
        <f t="shared" si="7"/>
        <v>-7.0016589999999969E-3</v>
      </c>
      <c r="P62" s="35">
        <f t="shared" si="7"/>
        <v>-6.8016115999999967E-3</v>
      </c>
      <c r="Q62" s="35">
        <f t="shared" si="7"/>
        <v>-6.6015641999999965E-3</v>
      </c>
      <c r="R62" s="35">
        <f t="shared" si="7"/>
        <v>-6.4015167999999963E-3</v>
      </c>
      <c r="S62" s="35">
        <f t="shared" si="7"/>
        <v>-6.2014693999999961E-3</v>
      </c>
      <c r="T62" s="35">
        <f t="shared" si="7"/>
        <v>-6.0014219999999958E-3</v>
      </c>
      <c r="U62" s="35">
        <f t="shared" si="7"/>
        <v>-5.8013745999999956E-3</v>
      </c>
      <c r="V62" s="35">
        <f t="shared" si="7"/>
        <v>-5.6013271999999954E-3</v>
      </c>
      <c r="W62" s="35">
        <f t="shared" si="7"/>
        <v>-5.4012797999999952E-3</v>
      </c>
      <c r="X62" s="35">
        <f t="shared" si="7"/>
        <v>-5.201232399999995E-3</v>
      </c>
      <c r="Y62" s="35">
        <f t="shared" si="7"/>
        <v>-5.0011849999999948E-3</v>
      </c>
      <c r="Z62" s="35">
        <f t="shared" si="7"/>
        <v>-4.8011375999999946E-3</v>
      </c>
      <c r="AA62" s="35">
        <f t="shared" si="7"/>
        <v>-4.6010901999999944E-3</v>
      </c>
      <c r="AB62" s="35">
        <f t="shared" si="7"/>
        <v>-4.4010427999999942E-3</v>
      </c>
      <c r="AC62" s="35">
        <f t="shared" si="7"/>
        <v>-4.200995399999994E-3</v>
      </c>
      <c r="AD62" s="35">
        <f t="shared" si="7"/>
        <v>-4.0009479999999938E-3</v>
      </c>
      <c r="AE62" s="35">
        <f t="shared" si="7"/>
        <v>-3.800900599999994E-3</v>
      </c>
      <c r="AF62" s="35">
        <f t="shared" si="7"/>
        <v>-3.6008531999999942E-3</v>
      </c>
      <c r="AG62" s="35">
        <f t="shared" si="7"/>
        <v>-3.4008057999999944E-3</v>
      </c>
      <c r="AH62" s="35">
        <f t="shared" si="7"/>
        <v>-3.2007583999999947E-3</v>
      </c>
      <c r="AI62" s="35">
        <f t="shared" si="7"/>
        <v>-3.0007109999999949E-3</v>
      </c>
      <c r="AJ62" s="35">
        <f t="shared" si="7"/>
        <v>-2.8006635999999951E-3</v>
      </c>
      <c r="AK62" s="35">
        <f t="shared" si="7"/>
        <v>-2.6006161999999953E-3</v>
      </c>
      <c r="AL62" s="35">
        <f t="shared" si="7"/>
        <v>-2.4005687999999956E-3</v>
      </c>
      <c r="AM62" s="35">
        <f t="shared" si="7"/>
        <v>-2.2005213999999958E-3</v>
      </c>
      <c r="AN62" s="35">
        <f t="shared" si="7"/>
        <v>-2.000473999999996E-3</v>
      </c>
      <c r="AO62" s="35">
        <f t="shared" si="7"/>
        <v>-1.800426599999996E-3</v>
      </c>
      <c r="AP62" s="35">
        <f t="shared" si="7"/>
        <v>-1.600379199999996E-3</v>
      </c>
      <c r="AQ62" s="35">
        <f t="shared" si="7"/>
        <v>-1.400331799999996E-3</v>
      </c>
      <c r="AR62" s="35">
        <f t="shared" si="7"/>
        <v>-1.200284399999996E-3</v>
      </c>
      <c r="AS62" s="35">
        <f t="shared" si="7"/>
        <v>-1.0002369999999961E-3</v>
      </c>
      <c r="AT62" s="35">
        <f t="shared" si="7"/>
        <v>-8.0018959999999606E-4</v>
      </c>
      <c r="AU62" s="35">
        <f t="shared" si="7"/>
        <v>-6.0014219999999607E-4</v>
      </c>
      <c r="AV62" s="35">
        <f t="shared" si="7"/>
        <v>-4.0009479999999608E-4</v>
      </c>
      <c r="AW62" s="35">
        <f t="shared" si="7"/>
        <v>-2.0004739999999612E-4</v>
      </c>
      <c r="AX62" s="35">
        <f t="shared" si="7"/>
        <v>3.8489177123235407E-18</v>
      </c>
      <c r="AY62" s="35">
        <f t="shared" si="7"/>
        <v>3.8489177123235407E-18</v>
      </c>
      <c r="AZ62" s="35">
        <f t="shared" si="7"/>
        <v>3.8489177123235407E-18</v>
      </c>
      <c r="BA62" s="35">
        <f t="shared" si="7"/>
        <v>3.8489177123235407E-18</v>
      </c>
      <c r="BB62" s="35">
        <f t="shared" si="7"/>
        <v>3.8489177123235407E-18</v>
      </c>
      <c r="BC62" s="35">
        <f t="shared" si="7"/>
        <v>3.8489177123235407E-18</v>
      </c>
      <c r="BD62" s="35">
        <f t="shared" si="7"/>
        <v>3.8489177123235407E-18</v>
      </c>
    </row>
    <row r="63" spans="1:56" ht="16.5" collapsed="1" x14ac:dyDescent="0.3">
      <c r="A63" s="114"/>
      <c r="B63" s="9" t="s">
        <v>8</v>
      </c>
      <c r="C63" s="11" t="s">
        <v>65</v>
      </c>
      <c r="D63" s="9" t="s">
        <v>38</v>
      </c>
      <c r="E63" s="35">
        <f>AVERAGE(E61:E62)*'Fixed data'!$C$3</f>
        <v>-1.8904479299999998E-4</v>
      </c>
      <c r="F63" s="35">
        <f>AVERAGE(F61:F62)*'Fixed data'!$C$3</f>
        <v>-3.7388859059999996E-4</v>
      </c>
      <c r="G63" s="35">
        <f>AVERAGE(G61:G62)*'Fixed data'!$C$3</f>
        <v>-3.6548659979999997E-4</v>
      </c>
      <c r="H63" s="35">
        <f>AVERAGE(H61:H62)*'Fixed data'!$C$3</f>
        <v>-3.5708460899999998E-4</v>
      </c>
      <c r="I63" s="35">
        <f>AVERAGE(I61:I62)*'Fixed data'!$C$3</f>
        <v>-3.4868261819999993E-4</v>
      </c>
      <c r="J63" s="35">
        <f>AVERAGE(J61:J62)*'Fixed data'!$C$3</f>
        <v>-3.4028062739999994E-4</v>
      </c>
      <c r="K63" s="35">
        <f>AVERAGE(K61:K62)*'Fixed data'!$C$3</f>
        <v>-3.3187863659999995E-4</v>
      </c>
      <c r="L63" s="35">
        <f>AVERAGE(L61:L62)*'Fixed data'!$C$3</f>
        <v>-3.2347664579999991E-4</v>
      </c>
      <c r="M63" s="35">
        <f>AVERAGE(M61:M62)*'Fixed data'!$C$3</f>
        <v>-3.1507465499999992E-4</v>
      </c>
      <c r="N63" s="35">
        <f>AVERAGE(N61:N62)*'Fixed data'!$C$3</f>
        <v>-3.0667266419999993E-4</v>
      </c>
      <c r="O63" s="35">
        <f>AVERAGE(O61:O62)*'Fixed data'!$C$3</f>
        <v>-2.9827067339999988E-4</v>
      </c>
      <c r="P63" s="35">
        <f>AVERAGE(P61:P62)*'Fixed data'!$C$3</f>
        <v>-2.8986868259999989E-4</v>
      </c>
      <c r="Q63" s="35">
        <f>AVERAGE(Q61:Q62)*'Fixed data'!$C$3</f>
        <v>-2.814666917999999E-4</v>
      </c>
      <c r="R63" s="35">
        <f>AVERAGE(R61:R62)*'Fixed data'!$C$3</f>
        <v>-2.7306470099999986E-4</v>
      </c>
      <c r="S63" s="35">
        <f>AVERAGE(S61:S62)*'Fixed data'!$C$3</f>
        <v>-2.6466271019999986E-4</v>
      </c>
      <c r="T63" s="35">
        <f>AVERAGE(T61:T62)*'Fixed data'!$C$3</f>
        <v>-2.5626071939999982E-4</v>
      </c>
      <c r="U63" s="35">
        <f>AVERAGE(U61:U62)*'Fixed data'!$C$3</f>
        <v>-2.4785872859999983E-4</v>
      </c>
      <c r="V63" s="35">
        <f>AVERAGE(V61:V62)*'Fixed data'!$C$3</f>
        <v>-2.3945673779999984E-4</v>
      </c>
      <c r="W63" s="35">
        <f>AVERAGE(W61:W62)*'Fixed data'!$C$3</f>
        <v>-2.3105474699999982E-4</v>
      </c>
      <c r="X63" s="35">
        <f>AVERAGE(X61:X62)*'Fixed data'!$C$3</f>
        <v>-2.226527561999998E-4</v>
      </c>
      <c r="Y63" s="35">
        <f>AVERAGE(Y61:Y62)*'Fixed data'!$C$3</f>
        <v>-2.1425076539999979E-4</v>
      </c>
      <c r="Z63" s="35">
        <f>AVERAGE(Z61:Z62)*'Fixed data'!$C$3</f>
        <v>-2.058487745999998E-4</v>
      </c>
      <c r="AA63" s="35">
        <f>AVERAGE(AA61:AA62)*'Fixed data'!$C$3</f>
        <v>-1.9744678379999978E-4</v>
      </c>
      <c r="AB63" s="35">
        <f>AVERAGE(AB61:AB62)*'Fixed data'!$C$3</f>
        <v>-1.8904479299999976E-4</v>
      </c>
      <c r="AC63" s="35">
        <f>AVERAGE(AC61:AC62)*'Fixed data'!$C$3</f>
        <v>-1.8064280219999977E-4</v>
      </c>
      <c r="AD63" s="35">
        <f>AVERAGE(AD61:AD62)*'Fixed data'!$C$3</f>
        <v>-1.7224081139999975E-4</v>
      </c>
      <c r="AE63" s="35">
        <f>AVERAGE(AE61:AE62)*'Fixed data'!$C$3</f>
        <v>-1.6383882059999973E-4</v>
      </c>
      <c r="AF63" s="35">
        <f>AVERAGE(AF61:AF62)*'Fixed data'!$C$3</f>
        <v>-1.5543682979999977E-4</v>
      </c>
      <c r="AG63" s="35">
        <f>AVERAGE(AG61:AG62)*'Fixed data'!$C$3</f>
        <v>-1.4703483899999975E-4</v>
      </c>
      <c r="AH63" s="35">
        <f>AVERAGE(AH61:AH62)*'Fixed data'!$C$3</f>
        <v>-1.3863284819999979E-4</v>
      </c>
      <c r="AI63" s="35">
        <f>AVERAGE(AI61:AI62)*'Fixed data'!$C$3</f>
        <v>-1.3023085739999977E-4</v>
      </c>
      <c r="AJ63" s="35">
        <f>AVERAGE(AJ61:AJ62)*'Fixed data'!$C$3</f>
        <v>-1.2182886659999981E-4</v>
      </c>
      <c r="AK63" s="35">
        <f>AVERAGE(AK61:AK62)*'Fixed data'!$C$3</f>
        <v>-1.1342687579999979E-4</v>
      </c>
      <c r="AL63" s="35">
        <f>AVERAGE(AL61:AL62)*'Fixed data'!$C$3</f>
        <v>-1.0502488499999983E-4</v>
      </c>
      <c r="AM63" s="35">
        <f>AVERAGE(AM61:AM62)*'Fixed data'!$C$3</f>
        <v>-9.662289419999981E-5</v>
      </c>
      <c r="AN63" s="35">
        <f>AVERAGE(AN61:AN62)*'Fixed data'!$C$3</f>
        <v>-8.8220903399999846E-5</v>
      </c>
      <c r="AO63" s="35">
        <f>AVERAGE(AO61:AO62)*'Fixed data'!$C$3</f>
        <v>-7.9818912599999829E-5</v>
      </c>
      <c r="AP63" s="35">
        <f>AVERAGE(AP61:AP62)*'Fixed data'!$C$3</f>
        <v>-7.1416921799999838E-5</v>
      </c>
      <c r="AQ63" s="35">
        <f>AVERAGE(AQ61:AQ62)*'Fixed data'!$C$3</f>
        <v>-6.3014930999999834E-5</v>
      </c>
      <c r="AR63" s="35">
        <f>AVERAGE(AR61:AR62)*'Fixed data'!$C$3</f>
        <v>-5.4612940199999844E-5</v>
      </c>
      <c r="AS63" s="35">
        <f>AVERAGE(AS61:AS62)*'Fixed data'!$C$3</f>
        <v>-4.6210949399999833E-5</v>
      </c>
      <c r="AT63" s="35">
        <f>AVERAGE(AT61:AT62)*'Fixed data'!$C$3</f>
        <v>-3.7808958599999835E-5</v>
      </c>
      <c r="AU63" s="35">
        <f>AVERAGE(AU61:AU62)*'Fixed data'!$C$3</f>
        <v>-2.9406967799999838E-5</v>
      </c>
      <c r="AV63" s="35">
        <f>AVERAGE(AV61:AV62)*'Fixed data'!$C$3</f>
        <v>-2.1004976999999837E-5</v>
      </c>
      <c r="AW63" s="35">
        <f>AVERAGE(AW61:AW62)*'Fixed data'!$C$3</f>
        <v>-1.2602986199999837E-5</v>
      </c>
      <c r="AX63" s="35">
        <f>AVERAGE(AX61:AX62)*'Fixed data'!$C$3</f>
        <v>-4.2009953999998377E-6</v>
      </c>
      <c r="AY63" s="35">
        <f>AVERAGE(AY61:AY62)*'Fixed data'!$C$3</f>
        <v>1.6165454391758872E-19</v>
      </c>
      <c r="AZ63" s="35">
        <f>AVERAGE(AZ61:AZ62)*'Fixed data'!$C$3</f>
        <v>1.6165454391758872E-19</v>
      </c>
      <c r="BA63" s="35">
        <f>AVERAGE(BA61:BA62)*'Fixed data'!$C$3</f>
        <v>1.6165454391758872E-19</v>
      </c>
      <c r="BB63" s="35">
        <f>AVERAGE(BB61:BB62)*'Fixed data'!$C$3</f>
        <v>1.6165454391758872E-19</v>
      </c>
      <c r="BC63" s="35">
        <f>AVERAGE(BC61:BC62)*'Fixed data'!$C$3</f>
        <v>1.6165454391758872E-19</v>
      </c>
      <c r="BD63" s="35">
        <f>AVERAGE(BD61:BD62)*'Fixed data'!$C$3</f>
        <v>1.6165454391758872E-19</v>
      </c>
    </row>
    <row r="64" spans="1:56" ht="15.75" thickBot="1" x14ac:dyDescent="0.35">
      <c r="A64" s="113"/>
      <c r="B64" s="12" t="s">
        <v>91</v>
      </c>
      <c r="C64" s="12" t="s">
        <v>43</v>
      </c>
      <c r="D64" s="12" t="s">
        <v>38</v>
      </c>
      <c r="E64" s="53">
        <f t="shared" ref="E64:BD64" si="8">E29+E60+E63</f>
        <v>-4.0471017930000016E-3</v>
      </c>
      <c r="F64" s="53">
        <f t="shared" si="8"/>
        <v>-5.7393599059999995E-4</v>
      </c>
      <c r="G64" s="53">
        <f t="shared" si="8"/>
        <v>-5.6553399979999996E-4</v>
      </c>
      <c r="H64" s="53">
        <f t="shared" si="8"/>
        <v>-5.5713200899999997E-4</v>
      </c>
      <c r="I64" s="53">
        <f t="shared" si="8"/>
        <v>-5.4873001819999987E-4</v>
      </c>
      <c r="J64" s="53">
        <f t="shared" si="8"/>
        <v>-5.4032802739999988E-4</v>
      </c>
      <c r="K64" s="53">
        <f t="shared" si="8"/>
        <v>-5.3192603659999989E-4</v>
      </c>
      <c r="L64" s="53">
        <f t="shared" si="8"/>
        <v>-5.235240457999999E-4</v>
      </c>
      <c r="M64" s="53">
        <f t="shared" si="8"/>
        <v>-5.1512205499999991E-4</v>
      </c>
      <c r="N64" s="53">
        <f t="shared" si="8"/>
        <v>-5.0672006419999992E-4</v>
      </c>
      <c r="O64" s="53">
        <f t="shared" si="8"/>
        <v>-4.9831807339999982E-4</v>
      </c>
      <c r="P64" s="53">
        <f t="shared" si="8"/>
        <v>-4.8991608259999983E-4</v>
      </c>
      <c r="Q64" s="53">
        <f t="shared" si="8"/>
        <v>-4.8151409179999984E-4</v>
      </c>
      <c r="R64" s="53">
        <f t="shared" si="8"/>
        <v>-4.7311210099999985E-4</v>
      </c>
      <c r="S64" s="53">
        <f t="shared" si="8"/>
        <v>-4.6471011019999986E-4</v>
      </c>
      <c r="T64" s="53">
        <f t="shared" si="8"/>
        <v>-4.5630811939999976E-4</v>
      </c>
      <c r="U64" s="53">
        <f t="shared" si="8"/>
        <v>-4.4790612859999977E-4</v>
      </c>
      <c r="V64" s="53">
        <f t="shared" si="8"/>
        <v>-4.3950413779999978E-4</v>
      </c>
      <c r="W64" s="53">
        <f t="shared" si="8"/>
        <v>-4.3110214699999979E-4</v>
      </c>
      <c r="X64" s="53">
        <f t="shared" si="8"/>
        <v>-4.227001561999998E-4</v>
      </c>
      <c r="Y64" s="53">
        <f t="shared" si="8"/>
        <v>-4.1429816539999975E-4</v>
      </c>
      <c r="Z64" s="53">
        <f t="shared" si="8"/>
        <v>-4.0589617459999976E-4</v>
      </c>
      <c r="AA64" s="53">
        <f t="shared" si="8"/>
        <v>-3.9749418379999971E-4</v>
      </c>
      <c r="AB64" s="53">
        <f t="shared" si="8"/>
        <v>-3.8909219299999972E-4</v>
      </c>
      <c r="AC64" s="53">
        <f t="shared" si="8"/>
        <v>-3.8069020219999973E-4</v>
      </c>
      <c r="AD64" s="53">
        <f t="shared" si="8"/>
        <v>-3.7228821139999974E-4</v>
      </c>
      <c r="AE64" s="53">
        <f t="shared" si="8"/>
        <v>-3.638862205999997E-4</v>
      </c>
      <c r="AF64" s="53">
        <f t="shared" si="8"/>
        <v>-3.5548422979999976E-4</v>
      </c>
      <c r="AG64" s="53">
        <f t="shared" si="8"/>
        <v>-3.4708223899999972E-4</v>
      </c>
      <c r="AH64" s="53">
        <f t="shared" si="8"/>
        <v>-3.3868024819999978E-4</v>
      </c>
      <c r="AI64" s="53">
        <f t="shared" si="8"/>
        <v>-3.3027825739999974E-4</v>
      </c>
      <c r="AJ64" s="53">
        <f t="shared" si="8"/>
        <v>-3.218762665999998E-4</v>
      </c>
      <c r="AK64" s="53">
        <f t="shared" si="8"/>
        <v>-3.1347427579999976E-4</v>
      </c>
      <c r="AL64" s="53">
        <f t="shared" si="8"/>
        <v>-3.0507228499999982E-4</v>
      </c>
      <c r="AM64" s="53">
        <f t="shared" si="8"/>
        <v>-2.9667029419999977E-4</v>
      </c>
      <c r="AN64" s="53">
        <f t="shared" si="8"/>
        <v>-2.8826830339999984E-4</v>
      </c>
      <c r="AO64" s="53">
        <f t="shared" si="8"/>
        <v>-2.7986631259999979E-4</v>
      </c>
      <c r="AP64" s="53">
        <f t="shared" si="8"/>
        <v>-2.714643217999998E-4</v>
      </c>
      <c r="AQ64" s="53">
        <f t="shared" si="8"/>
        <v>-2.6306233099999981E-4</v>
      </c>
      <c r="AR64" s="53">
        <f t="shared" si="8"/>
        <v>-2.5466034019999982E-4</v>
      </c>
      <c r="AS64" s="53">
        <f t="shared" si="8"/>
        <v>-2.4625834939999978E-4</v>
      </c>
      <c r="AT64" s="53">
        <f t="shared" si="8"/>
        <v>-2.3785635859999979E-4</v>
      </c>
      <c r="AU64" s="53">
        <f t="shared" si="8"/>
        <v>-2.294543677999998E-4</v>
      </c>
      <c r="AV64" s="53">
        <f t="shared" si="8"/>
        <v>-2.2105237699999981E-4</v>
      </c>
      <c r="AW64" s="53">
        <f t="shared" si="8"/>
        <v>-2.1265038619999981E-4</v>
      </c>
      <c r="AX64" s="53">
        <f t="shared" si="8"/>
        <v>-2.042483953999998E-4</v>
      </c>
      <c r="AY64" s="53">
        <f t="shared" si="8"/>
        <v>1.6165454391758872E-19</v>
      </c>
      <c r="AZ64" s="53">
        <f t="shared" si="8"/>
        <v>1.6165454391758872E-19</v>
      </c>
      <c r="BA64" s="53">
        <f t="shared" si="8"/>
        <v>1.6165454391758872E-19</v>
      </c>
      <c r="BB64" s="53">
        <f t="shared" si="8"/>
        <v>1.6165454391758872E-19</v>
      </c>
      <c r="BC64" s="53">
        <f t="shared" si="8"/>
        <v>1.6165454391758872E-19</v>
      </c>
      <c r="BD64" s="53">
        <f t="shared" si="8"/>
        <v>1.6165454391758872E-19</v>
      </c>
    </row>
    <row r="65" spans="1:56" ht="12.75" customHeight="1" x14ac:dyDescent="0.3">
      <c r="A65" s="188" t="s">
        <v>226</v>
      </c>
      <c r="B65" s="9" t="s">
        <v>35</v>
      </c>
      <c r="D65" s="4" t="s">
        <v>38</v>
      </c>
      <c r="E65" s="35">
        <f>'Fixed data'!$G$6*E86/1000000</f>
        <v>5.9888276331297838E-4</v>
      </c>
      <c r="F65" s="35">
        <f>'Fixed data'!$G$6*F86/1000000</f>
        <v>5.9888276331297838E-4</v>
      </c>
      <c r="G65" s="35">
        <f>'Fixed data'!$G$6*G86/1000000</f>
        <v>5.9888276331297838E-4</v>
      </c>
      <c r="H65" s="35">
        <f>'Fixed data'!$G$6*H86/1000000</f>
        <v>5.9888276331297838E-4</v>
      </c>
      <c r="I65" s="35">
        <f>'Fixed data'!$G$6*I86/1000000</f>
        <v>5.9888276331297838E-4</v>
      </c>
      <c r="J65" s="35">
        <f>'Fixed data'!$G$6*J86/1000000</f>
        <v>5.9888276331297838E-4</v>
      </c>
      <c r="K65" s="35">
        <f>'Fixed data'!$G$6*K86/1000000</f>
        <v>5.9888276331297838E-4</v>
      </c>
      <c r="L65" s="35">
        <f>'Fixed data'!$G$6*L86/1000000</f>
        <v>5.9888276331297838E-4</v>
      </c>
      <c r="M65" s="35">
        <f>'Fixed data'!$G$6*M86/1000000</f>
        <v>5.9888276331297838E-4</v>
      </c>
      <c r="N65" s="35">
        <f>'Fixed data'!$G$6*N86/1000000</f>
        <v>5.9888276331297838E-4</v>
      </c>
      <c r="O65" s="35">
        <f>'Fixed data'!$G$6*O86/1000000</f>
        <v>5.9888276331297838E-4</v>
      </c>
      <c r="P65" s="35">
        <f>'Fixed data'!$G$6*P86/1000000</f>
        <v>5.9888276331297838E-4</v>
      </c>
      <c r="Q65" s="35">
        <f>'Fixed data'!$G$6*Q86/1000000</f>
        <v>5.9888276331297838E-4</v>
      </c>
      <c r="R65" s="35">
        <f>'Fixed data'!$G$6*R86/1000000</f>
        <v>5.9888276331297838E-4</v>
      </c>
      <c r="S65" s="35">
        <f>'Fixed data'!$G$6*S86/1000000</f>
        <v>5.9888276331297838E-4</v>
      </c>
      <c r="T65" s="35">
        <f>'Fixed data'!$G$6*T86/1000000</f>
        <v>5.9888276331297838E-4</v>
      </c>
      <c r="U65" s="35">
        <f>'Fixed data'!$G$6*U86/1000000</f>
        <v>5.9888276331297838E-4</v>
      </c>
      <c r="V65" s="35">
        <f>'Fixed data'!$G$6*V86/1000000</f>
        <v>5.9888276331297838E-4</v>
      </c>
      <c r="W65" s="35">
        <f>'Fixed data'!$G$6*W86/1000000</f>
        <v>5.9888276331297838E-4</v>
      </c>
      <c r="X65" s="35">
        <f>'Fixed data'!$G$6*X86/1000000</f>
        <v>5.9888276331297838E-4</v>
      </c>
      <c r="Y65" s="35">
        <f>'Fixed data'!$G$6*Y86/1000000</f>
        <v>5.9888276331297838E-4</v>
      </c>
      <c r="Z65" s="35">
        <f>'Fixed data'!$G$6*Z86/1000000</f>
        <v>5.9888276331297838E-4</v>
      </c>
      <c r="AA65" s="35">
        <f>'Fixed data'!$G$6*AA86/1000000</f>
        <v>5.9888276331297838E-4</v>
      </c>
      <c r="AB65" s="35">
        <f>'Fixed data'!$G$6*AB86/1000000</f>
        <v>5.9888276331297838E-4</v>
      </c>
      <c r="AC65" s="35">
        <f>'Fixed data'!$G$6*AC86/1000000</f>
        <v>5.9888276331297838E-4</v>
      </c>
      <c r="AD65" s="35">
        <f>'Fixed data'!$G$6*AD86/1000000</f>
        <v>5.9888276331297838E-4</v>
      </c>
      <c r="AE65" s="35">
        <f>'Fixed data'!$G$6*AE86/1000000</f>
        <v>5.9888276331297838E-4</v>
      </c>
      <c r="AF65" s="35">
        <f>'Fixed data'!$G$6*AF86/1000000</f>
        <v>5.9888276331297838E-4</v>
      </c>
      <c r="AG65" s="35">
        <f>'Fixed data'!$G$6*AG86/1000000</f>
        <v>5.9888276331297838E-4</v>
      </c>
      <c r="AH65" s="35">
        <f>'Fixed data'!$G$6*AH86/1000000</f>
        <v>5.9888276331297838E-4</v>
      </c>
      <c r="AI65" s="35">
        <f>'Fixed data'!$G$6*AI86/1000000</f>
        <v>5.9888276331297838E-4</v>
      </c>
      <c r="AJ65" s="35">
        <f>'Fixed data'!$G$6*AJ86/1000000</f>
        <v>5.9888276331297838E-4</v>
      </c>
      <c r="AK65" s="35">
        <f>'Fixed data'!$G$6*AK86/1000000</f>
        <v>5.9888276331297838E-4</v>
      </c>
      <c r="AL65" s="35">
        <f>'Fixed data'!$G$6*AL86/1000000</f>
        <v>5.9888276331297838E-4</v>
      </c>
      <c r="AM65" s="35">
        <f>'Fixed data'!$G$6*AM86/1000000</f>
        <v>5.9888276331297838E-4</v>
      </c>
      <c r="AN65" s="35">
        <f>'Fixed data'!$G$6*AN86/1000000</f>
        <v>5.9888276331297838E-4</v>
      </c>
      <c r="AO65" s="35">
        <f>'Fixed data'!$G$6*AO86/1000000</f>
        <v>5.9888276331297838E-4</v>
      </c>
      <c r="AP65" s="35">
        <f>'Fixed data'!$G$6*AP86/1000000</f>
        <v>5.9888276331297838E-4</v>
      </c>
      <c r="AQ65" s="35">
        <f>'Fixed data'!$G$6*AQ86/1000000</f>
        <v>5.9888276331297838E-4</v>
      </c>
      <c r="AR65" s="35">
        <f>'Fixed data'!$G$6*AR86/1000000</f>
        <v>5.9888276331297838E-4</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198</v>
      </c>
      <c r="D66" s="4" t="s">
        <v>38</v>
      </c>
      <c r="E66" s="35">
        <f>E87*'Fixed data'!H$5/1000000</f>
        <v>4.542108793317538E-5</v>
      </c>
      <c r="F66" s="35">
        <f>F87*'Fixed data'!I$5/1000000</f>
        <v>4.6330378437298288E-5</v>
      </c>
      <c r="G66" s="35">
        <f>G87*'Fixed data'!J$5/1000000</f>
        <v>4.7804448093753514E-5</v>
      </c>
      <c r="H66" s="35">
        <f>H87*'Fixed data'!K$5/1000000</f>
        <v>4.928833709559694E-5</v>
      </c>
      <c r="I66" s="35">
        <f>I87*'Fixed data'!L$5/1000000</f>
        <v>5.0824056644837726E-5</v>
      </c>
      <c r="J66" s="35">
        <f>J87*'Fixed data'!M$5/1000000</f>
        <v>8.7754822497415012E-5</v>
      </c>
      <c r="K66" s="35">
        <f>K87*'Fixed data'!N$5/1000000</f>
        <v>1.2208626272035926E-4</v>
      </c>
      <c r="L66" s="35">
        <f>L87*'Fixed data'!O$5/1000000</f>
        <v>1.538183773136705E-4</v>
      </c>
      <c r="M66" s="35">
        <f>M87*'Fixed data'!P$5/1000000</f>
        <v>1.8295116627734876E-4</v>
      </c>
      <c r="N66" s="35">
        <f>N87*'Fixed data'!Q$5/1000000</f>
        <v>2.0948462961139402E-4</v>
      </c>
      <c r="O66" s="35">
        <f>O87*'Fixed data'!R$5/1000000</f>
        <v>2.3341876731580624E-4</v>
      </c>
      <c r="P66" s="35">
        <f>P87*'Fixed data'!S$5/1000000</f>
        <v>2.5475357939058545E-4</v>
      </c>
      <c r="Q66" s="35">
        <f>Q87*'Fixed data'!T$5/1000000</f>
        <v>2.7348906583573164E-4</v>
      </c>
      <c r="R66" s="35">
        <f>R87*'Fixed data'!U$5/1000000</f>
        <v>2.8962522665124487E-4</v>
      </c>
      <c r="S66" s="35">
        <f>S87*'Fixed data'!V$5/1000000</f>
        <v>3.0316206183712504E-4</v>
      </c>
      <c r="T66" s="35">
        <f>T87*'Fixed data'!W$5/1000000</f>
        <v>3.0891288590168963E-4</v>
      </c>
      <c r="U66" s="35">
        <f>U87*'Fixed data'!X$5/1000000</f>
        <v>3.1856430299942527E-4</v>
      </c>
      <c r="V66" s="35">
        <f>V87*'Fixed data'!Y$5/1000000</f>
        <v>3.2550405401557658E-4</v>
      </c>
      <c r="W66" s="35">
        <f>W87*'Fixed data'!Z$5/1000000</f>
        <v>3.297321389501435E-4</v>
      </c>
      <c r="X66" s="35">
        <f>X87*'Fixed data'!AA$5/1000000</f>
        <v>3.312485578031262E-4</v>
      </c>
      <c r="Y66" s="35">
        <f>Y87*'Fixed data'!AB$5/1000000</f>
        <v>3.3005331057452434E-4</v>
      </c>
      <c r="Z66" s="35">
        <f>Z87*'Fixed data'!AC$5/1000000</f>
        <v>3.2349480053861193E-4</v>
      </c>
      <c r="AA66" s="35">
        <f>AA87*'Fixed data'!AD$5/1000000</f>
        <v>3.170699115812403E-4</v>
      </c>
      <c r="AB66" s="35">
        <f>AB87*'Fixed data'!AE$5/1000000</f>
        <v>3.0793335654228439E-4</v>
      </c>
      <c r="AC66" s="35">
        <f>AC87*'Fixed data'!AF$5/1000000</f>
        <v>2.9608513542174404E-4</v>
      </c>
      <c r="AD66" s="35">
        <f>AD87*'Fixed data'!AG$5/1000000</f>
        <v>2.8152524821961936E-4</v>
      </c>
      <c r="AE66" s="35">
        <f>AE87*'Fixed data'!AH$5/1000000</f>
        <v>2.6425369493591035E-4</v>
      </c>
      <c r="AF66" s="35">
        <f>AF87*'Fixed data'!AI$5/1000000</f>
        <v>2.4427047557061689E-4</v>
      </c>
      <c r="AG66" s="35">
        <f>AG87*'Fixed data'!AJ$5/1000000</f>
        <v>2.2157559012373908E-4</v>
      </c>
      <c r="AH66" s="35">
        <f>AH87*'Fixed data'!AK$5/1000000</f>
        <v>1.9616903859527696E-4</v>
      </c>
      <c r="AI66" s="35">
        <f>AI87*'Fixed data'!AL$5/1000000</f>
        <v>1.6714243816909406E-4</v>
      </c>
      <c r="AJ66" s="35">
        <f>AJ87*'Fixed data'!AM$5/1000000</f>
        <v>1.3650624491186211E-4</v>
      </c>
      <c r="AK66" s="35">
        <f>AK87*'Fixed data'!AN$5/1000000</f>
        <v>1.0315838557304573E-4</v>
      </c>
      <c r="AL66" s="35">
        <f>AL87*'Fixed data'!AO$5/1000000</f>
        <v>6.7098860152645047E-5</v>
      </c>
      <c r="AM66" s="35">
        <f>AM87*'Fixed data'!AP$5/1000000</f>
        <v>2.8327668650659301E-5</v>
      </c>
      <c r="AN66" s="35">
        <f>AN87*'Fixed data'!AQ$5/1000000</f>
        <v>2.9396637278986066E-5</v>
      </c>
      <c r="AO66" s="35">
        <f>AO87*'Fixed data'!AR$5/1000000</f>
        <v>3.0331984828771987E-5</v>
      </c>
      <c r="AP66" s="35">
        <f>AP87*'Fixed data'!AS$5/1000000</f>
        <v>3.1267332378557908E-5</v>
      </c>
      <c r="AQ66" s="35">
        <f>AQ87*'Fixed data'!AT$5/1000000</f>
        <v>3.2202679928343826E-5</v>
      </c>
      <c r="AR66" s="35">
        <f>AR87*'Fixed data'!AU$5/1000000</f>
        <v>3.3138027478129744E-5</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97</v>
      </c>
      <c r="C76" s="13"/>
      <c r="D76" s="13" t="s">
        <v>38</v>
      </c>
      <c r="E76" s="53">
        <f>SUM(E65:E75)</f>
        <v>6.4430385124615379E-4</v>
      </c>
      <c r="F76" s="53">
        <f t="shared" ref="F76:BD76" si="9">SUM(F65:F75)</f>
        <v>6.4521314175027661E-4</v>
      </c>
      <c r="G76" s="53">
        <f t="shared" si="9"/>
        <v>6.4668721140673192E-4</v>
      </c>
      <c r="H76" s="53">
        <f t="shared" si="9"/>
        <v>6.4817110040857535E-4</v>
      </c>
      <c r="I76" s="53">
        <f t="shared" si="9"/>
        <v>6.4970681995781606E-4</v>
      </c>
      <c r="J76" s="53">
        <f t="shared" si="9"/>
        <v>6.8663758581039339E-4</v>
      </c>
      <c r="K76" s="53">
        <f t="shared" si="9"/>
        <v>7.2096902603333761E-4</v>
      </c>
      <c r="L76" s="53">
        <f t="shared" si="9"/>
        <v>7.5270114062664893E-4</v>
      </c>
      <c r="M76" s="53">
        <f t="shared" si="9"/>
        <v>7.8183392959032714E-4</v>
      </c>
      <c r="N76" s="53">
        <f t="shared" si="9"/>
        <v>8.0836739292437245E-4</v>
      </c>
      <c r="O76" s="53">
        <f t="shared" si="9"/>
        <v>8.3230153062878464E-4</v>
      </c>
      <c r="P76" s="53">
        <f t="shared" si="9"/>
        <v>8.5363634270356383E-4</v>
      </c>
      <c r="Q76" s="53">
        <f t="shared" si="9"/>
        <v>8.7237182914871002E-4</v>
      </c>
      <c r="R76" s="53">
        <f t="shared" si="9"/>
        <v>8.885079899642232E-4</v>
      </c>
      <c r="S76" s="53">
        <f t="shared" si="9"/>
        <v>9.0204482515010348E-4</v>
      </c>
      <c r="T76" s="53">
        <f t="shared" si="9"/>
        <v>9.0779564921466801E-4</v>
      </c>
      <c r="U76" s="53">
        <f t="shared" si="9"/>
        <v>9.1744706631240365E-4</v>
      </c>
      <c r="V76" s="53">
        <f t="shared" si="9"/>
        <v>9.2438681732855501E-4</v>
      </c>
      <c r="W76" s="53">
        <f t="shared" si="9"/>
        <v>9.2861490226312188E-4</v>
      </c>
      <c r="X76" s="53">
        <f t="shared" si="9"/>
        <v>9.3013132111610458E-4</v>
      </c>
      <c r="Y76" s="53">
        <f t="shared" si="9"/>
        <v>9.2893607388750267E-4</v>
      </c>
      <c r="Z76" s="53">
        <f t="shared" si="9"/>
        <v>9.2237756385159025E-4</v>
      </c>
      <c r="AA76" s="53">
        <f t="shared" si="9"/>
        <v>9.1595267489421868E-4</v>
      </c>
      <c r="AB76" s="53">
        <f t="shared" si="9"/>
        <v>9.0681611985526283E-4</v>
      </c>
      <c r="AC76" s="53">
        <f t="shared" si="9"/>
        <v>8.9496789873472248E-4</v>
      </c>
      <c r="AD76" s="53">
        <f t="shared" si="9"/>
        <v>8.8040801153259774E-4</v>
      </c>
      <c r="AE76" s="53">
        <f t="shared" si="9"/>
        <v>8.6313645824888873E-4</v>
      </c>
      <c r="AF76" s="53">
        <f t="shared" si="9"/>
        <v>8.4315323888359533E-4</v>
      </c>
      <c r="AG76" s="53">
        <f t="shared" si="9"/>
        <v>8.2045835343671743E-4</v>
      </c>
      <c r="AH76" s="53">
        <f t="shared" si="9"/>
        <v>7.9505180190825536E-4</v>
      </c>
      <c r="AI76" s="53">
        <f t="shared" si="9"/>
        <v>7.6602520148207238E-4</v>
      </c>
      <c r="AJ76" s="53">
        <f t="shared" si="9"/>
        <v>7.3538900822484043E-4</v>
      </c>
      <c r="AK76" s="53">
        <f t="shared" si="9"/>
        <v>7.020411488860241E-4</v>
      </c>
      <c r="AL76" s="53">
        <f t="shared" si="9"/>
        <v>6.6598162346562348E-4</v>
      </c>
      <c r="AM76" s="53">
        <f t="shared" si="9"/>
        <v>6.2721043196363772E-4</v>
      </c>
      <c r="AN76" s="53">
        <f t="shared" si="9"/>
        <v>6.2827940059196447E-4</v>
      </c>
      <c r="AO76" s="53">
        <f t="shared" si="9"/>
        <v>6.2921474814175038E-4</v>
      </c>
      <c r="AP76" s="53">
        <f t="shared" si="9"/>
        <v>6.3015009569153629E-4</v>
      </c>
      <c r="AQ76" s="53">
        <f t="shared" si="9"/>
        <v>6.3108544324132221E-4</v>
      </c>
      <c r="AR76" s="53">
        <f t="shared" si="9"/>
        <v>6.3202079079110812E-4</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-3.4027979417538476E-3</v>
      </c>
      <c r="F77" s="54">
        <f>IF('Fixed data'!$G$19=FALSE,F64+F76,F64)</f>
        <v>7.1277151150276664E-5</v>
      </c>
      <c r="G77" s="54">
        <f>IF('Fixed data'!$G$19=FALSE,G64+G76,G64)</f>
        <v>8.1153211606731961E-5</v>
      </c>
      <c r="H77" s="54">
        <f>IF('Fixed data'!$G$19=FALSE,H64+H76,H64)</f>
        <v>9.1039091408575377E-5</v>
      </c>
      <c r="I77" s="54">
        <f>IF('Fixed data'!$G$19=FALSE,I64+I76,I64)</f>
        <v>1.0097680175781619E-4</v>
      </c>
      <c r="J77" s="54">
        <f>IF('Fixed data'!$G$19=FALSE,J64+J76,J64)</f>
        <v>1.4630955841039351E-4</v>
      </c>
      <c r="K77" s="54">
        <f>IF('Fixed data'!$G$19=FALSE,K64+K76,K64)</f>
        <v>1.8904298943333772E-4</v>
      </c>
      <c r="L77" s="54">
        <f>IF('Fixed data'!$G$19=FALSE,L64+L76,L64)</f>
        <v>2.2917709482664903E-4</v>
      </c>
      <c r="M77" s="54">
        <f>IF('Fixed data'!$G$19=FALSE,M64+M76,M64)</f>
        <v>2.6671187459032723E-4</v>
      </c>
      <c r="N77" s="54">
        <f>IF('Fixed data'!$G$19=FALSE,N64+N76,N64)</f>
        <v>3.0164732872437253E-4</v>
      </c>
      <c r="O77" s="54">
        <f>IF('Fixed data'!$G$19=FALSE,O64+O76,O64)</f>
        <v>3.3398345722878483E-4</v>
      </c>
      <c r="P77" s="54">
        <f>IF('Fixed data'!$G$19=FALSE,P64+P76,P64)</f>
        <v>3.6372026010356401E-4</v>
      </c>
      <c r="Q77" s="54">
        <f>IF('Fixed data'!$G$19=FALSE,Q64+Q76,Q64)</f>
        <v>3.9085773734871018E-4</v>
      </c>
      <c r="R77" s="54">
        <f>IF('Fixed data'!$G$19=FALSE,R64+R76,R64)</f>
        <v>4.1539588896422335E-4</v>
      </c>
      <c r="S77" s="54">
        <f>IF('Fixed data'!$G$19=FALSE,S64+S76,S64)</f>
        <v>4.3733471495010362E-4</v>
      </c>
      <c r="T77" s="54">
        <f>IF('Fixed data'!$G$19=FALSE,T64+T76,T64)</f>
        <v>4.5148752981466825E-4</v>
      </c>
      <c r="U77" s="54">
        <f>IF('Fixed data'!$G$19=FALSE,U64+U76,U64)</f>
        <v>4.6954093771240388E-4</v>
      </c>
      <c r="V77" s="54">
        <f>IF('Fixed data'!$G$19=FALSE,V64+V76,V64)</f>
        <v>4.8488267952855523E-4</v>
      </c>
      <c r="W77" s="54">
        <f>IF('Fixed data'!$G$19=FALSE,W64+W76,W64)</f>
        <v>4.9751275526312209E-4</v>
      </c>
      <c r="X77" s="54">
        <f>IF('Fixed data'!$G$19=FALSE,X64+X76,X64)</f>
        <v>5.0743116491610478E-4</v>
      </c>
      <c r="Y77" s="54">
        <f>IF('Fixed data'!$G$19=FALSE,Y64+Y76,Y64)</f>
        <v>5.1463790848750297E-4</v>
      </c>
      <c r="Z77" s="54">
        <f>IF('Fixed data'!$G$19=FALSE,Z64+Z76,Z64)</f>
        <v>5.1648138925159044E-4</v>
      </c>
      <c r="AA77" s="54">
        <f>IF('Fixed data'!$G$19=FALSE,AA64+AA76,AA64)</f>
        <v>5.1845849109421896E-4</v>
      </c>
      <c r="AB77" s="54">
        <f>IF('Fixed data'!$G$19=FALSE,AB64+AB76,AB64)</f>
        <v>5.177239268552631E-4</v>
      </c>
      <c r="AC77" s="54">
        <f>IF('Fixed data'!$G$19=FALSE,AC64+AC76,AC64)</f>
        <v>5.1427769653472274E-4</v>
      </c>
      <c r="AD77" s="54">
        <f>IF('Fixed data'!$G$19=FALSE,AD64+AD76,AD64)</f>
        <v>5.08119800132598E-4</v>
      </c>
      <c r="AE77" s="54">
        <f>IF('Fixed data'!$G$19=FALSE,AE64+AE76,AE64)</f>
        <v>4.9925023764888898E-4</v>
      </c>
      <c r="AF77" s="54">
        <f>IF('Fixed data'!$G$19=FALSE,AF64+AF76,AF64)</f>
        <v>4.8766900908359557E-4</v>
      </c>
      <c r="AG77" s="54">
        <f>IF('Fixed data'!$G$19=FALSE,AG64+AG76,AG64)</f>
        <v>4.7337611443671771E-4</v>
      </c>
      <c r="AH77" s="54">
        <f>IF('Fixed data'!$G$19=FALSE,AH64+AH76,AH64)</f>
        <v>4.5637155370825558E-4</v>
      </c>
      <c r="AI77" s="54">
        <f>IF('Fixed data'!$G$19=FALSE,AI64+AI76,AI64)</f>
        <v>4.3574694408207265E-4</v>
      </c>
      <c r="AJ77" s="54">
        <f>IF('Fixed data'!$G$19=FALSE,AJ64+AJ76,AJ64)</f>
        <v>4.1351274162484063E-4</v>
      </c>
      <c r="AK77" s="54">
        <f>IF('Fixed data'!$G$19=FALSE,AK64+AK76,AK64)</f>
        <v>3.8856687308602434E-4</v>
      </c>
      <c r="AL77" s="54">
        <f>IF('Fixed data'!$G$19=FALSE,AL64+AL76,AL64)</f>
        <v>3.6090933846562366E-4</v>
      </c>
      <c r="AM77" s="54">
        <f>IF('Fixed data'!$G$19=FALSE,AM64+AM76,AM64)</f>
        <v>3.3054013776363794E-4</v>
      </c>
      <c r="AN77" s="54">
        <f>IF('Fixed data'!$G$19=FALSE,AN64+AN76,AN64)</f>
        <v>3.4001109719196464E-4</v>
      </c>
      <c r="AO77" s="54">
        <f>IF('Fixed data'!$G$19=FALSE,AO64+AO76,AO64)</f>
        <v>3.4934843554175059E-4</v>
      </c>
      <c r="AP77" s="54">
        <f>IF('Fixed data'!$G$19=FALSE,AP64+AP76,AP64)</f>
        <v>3.5868577389153649E-4</v>
      </c>
      <c r="AQ77" s="54">
        <f>IF('Fixed data'!$G$19=FALSE,AQ64+AQ76,AQ64)</f>
        <v>3.6802311224132239E-4</v>
      </c>
      <c r="AR77" s="54">
        <f>IF('Fixed data'!$G$19=FALSE,AR64+AR76,AR64)</f>
        <v>3.7736045059110829E-4</v>
      </c>
      <c r="AS77" s="54">
        <f>IF('Fixed data'!$G$19=FALSE,AS64+AS76,AS64)</f>
        <v>-2.4625834939999978E-4</v>
      </c>
      <c r="AT77" s="54">
        <f>IF('Fixed data'!$G$19=FALSE,AT64+AT76,AT64)</f>
        <v>-2.3785635859999979E-4</v>
      </c>
      <c r="AU77" s="54">
        <f>IF('Fixed data'!$G$19=FALSE,AU64+AU76,AU64)</f>
        <v>-2.294543677999998E-4</v>
      </c>
      <c r="AV77" s="54">
        <f>IF('Fixed data'!$G$19=FALSE,AV64+AV76,AV64)</f>
        <v>-2.2105237699999981E-4</v>
      </c>
      <c r="AW77" s="54">
        <f>IF('Fixed data'!$G$19=FALSE,AW64+AW76,AW64)</f>
        <v>-2.1265038619999981E-4</v>
      </c>
      <c r="AX77" s="54">
        <f>IF('Fixed data'!$G$19=FALSE,AX64+AX76,AX64)</f>
        <v>-2.042483953999998E-4</v>
      </c>
      <c r="AY77" s="54">
        <f>IF('Fixed data'!$G$19=FALSE,AY64+AY76,AY64)</f>
        <v>1.6165454391758872E-19</v>
      </c>
      <c r="AZ77" s="54">
        <f>IF('Fixed data'!$G$19=FALSE,AZ64+AZ76,AZ64)</f>
        <v>1.6165454391758872E-19</v>
      </c>
      <c r="BA77" s="54">
        <f>IF('Fixed data'!$G$19=FALSE,BA64+BA76,BA64)</f>
        <v>1.6165454391758872E-19</v>
      </c>
      <c r="BB77" s="54">
        <f>IF('Fixed data'!$G$19=FALSE,BB64+BB76,BB64)</f>
        <v>1.6165454391758872E-19</v>
      </c>
      <c r="BC77" s="54">
        <f>IF('Fixed data'!$G$19=FALSE,BC64+BC76,BC64)</f>
        <v>1.6165454391758872E-19</v>
      </c>
      <c r="BD77" s="54">
        <f>IF('Fixed data'!$G$19=FALSE,BD64+BD76,BD64)</f>
        <v>1.6165454391758872E-19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-3.2877274799554086E-3</v>
      </c>
      <c r="F80" s="55">
        <f t="shared" ref="F80:BD80" si="10">F77*F78</f>
        <v>6.6537983290416744E-5</v>
      </c>
      <c r="G80" s="55">
        <f t="shared" si="10"/>
        <v>7.319554725022538E-5</v>
      </c>
      <c r="H80" s="55">
        <f t="shared" si="10"/>
        <v>7.9335308624742894E-5</v>
      </c>
      <c r="I80" s="55">
        <f t="shared" si="10"/>
        <v>8.501975755527389E-5</v>
      </c>
      <c r="J80" s="55">
        <f t="shared" si="10"/>
        <v>1.1902292003523792E-4</v>
      </c>
      <c r="K80" s="55">
        <f t="shared" si="10"/>
        <v>1.4858608087525019E-4</v>
      </c>
      <c r="L80" s="55">
        <f t="shared" si="10"/>
        <v>1.7403973423142476E-4</v>
      </c>
      <c r="M80" s="55">
        <f t="shared" si="10"/>
        <v>1.9569476303767525E-4</v>
      </c>
      <c r="N80" s="55">
        <f t="shared" si="10"/>
        <v>2.1384346643800385E-4</v>
      </c>
      <c r="O80" s="55">
        <f t="shared" si="10"/>
        <v>2.2876053748533196E-4</v>
      </c>
      <c r="P80" s="55">
        <f t="shared" si="10"/>
        <v>2.4070399338591648E-4</v>
      </c>
      <c r="Q80" s="55">
        <f t="shared" si="10"/>
        <v>2.4991606046807302E-4</v>
      </c>
      <c r="R80" s="55">
        <f t="shared" si="10"/>
        <v>2.5662401595788795E-4</v>
      </c>
      <c r="S80" s="55">
        <f t="shared" si="10"/>
        <v>2.610409885526701E-4</v>
      </c>
      <c r="T80" s="55">
        <f t="shared" si="10"/>
        <v>2.6037552750962553E-4</v>
      </c>
      <c r="U80" s="55">
        <f t="shared" si="10"/>
        <v>2.6162998509260692E-4</v>
      </c>
      <c r="V80" s="55">
        <f t="shared" si="10"/>
        <v>2.6104199189920383E-4</v>
      </c>
      <c r="W80" s="55">
        <f t="shared" si="10"/>
        <v>2.5878409069011793E-4</v>
      </c>
      <c r="X80" s="55">
        <f t="shared" si="10"/>
        <v>2.550175921842551E-4</v>
      </c>
      <c r="Y80" s="55">
        <f t="shared" si="10"/>
        <v>2.4989319385612289E-4</v>
      </c>
      <c r="Z80" s="55">
        <f t="shared" si="10"/>
        <v>2.4230756954115478E-4</v>
      </c>
      <c r="AA80" s="55">
        <f t="shared" si="10"/>
        <v>2.3500978562095937E-4</v>
      </c>
      <c r="AB80" s="55">
        <f t="shared" si="10"/>
        <v>2.2674088715410491E-4</v>
      </c>
      <c r="AC80" s="55">
        <f t="shared" si="10"/>
        <v>2.1761505893737291E-4</v>
      </c>
      <c r="AD80" s="55">
        <f t="shared" si="10"/>
        <v>2.0773851556963991E-4</v>
      </c>
      <c r="AE80" s="55">
        <f t="shared" si="10"/>
        <v>1.9720995584816803E-4</v>
      </c>
      <c r="AF80" s="55">
        <f t="shared" si="10"/>
        <v>1.8612099399407833E-4</v>
      </c>
      <c r="AG80" s="55">
        <f t="shared" si="10"/>
        <v>1.7455656880700866E-4</v>
      </c>
      <c r="AH80" s="55">
        <f t="shared" si="10"/>
        <v>1.6259533179928057E-4</v>
      </c>
      <c r="AI80" s="55">
        <f t="shared" si="10"/>
        <v>1.7429317617605064E-4</v>
      </c>
      <c r="AJ80" s="55">
        <f t="shared" si="10"/>
        <v>1.60582311660436E-4</v>
      </c>
      <c r="AK80" s="55">
        <f t="shared" si="10"/>
        <v>1.4649990976514703E-4</v>
      </c>
      <c r="AL80" s="55">
        <f t="shared" si="10"/>
        <v>1.3210902261483139E-4</v>
      </c>
      <c r="AM80" s="55">
        <f t="shared" si="10"/>
        <v>1.174684772704941E-4</v>
      </c>
      <c r="AN80" s="55">
        <f t="shared" si="10"/>
        <v>1.1731485341032838E-4</v>
      </c>
      <c r="AO80" s="55">
        <f t="shared" si="10"/>
        <v>1.1702576495604839E-4</v>
      </c>
      <c r="AP80" s="55">
        <f t="shared" si="10"/>
        <v>1.1665399415508652E-4</v>
      </c>
      <c r="AQ80" s="55">
        <f t="shared" si="10"/>
        <v>1.1620460269905721E-4</v>
      </c>
      <c r="AR80" s="55">
        <f t="shared" si="10"/>
        <v>1.1568242756619039E-4</v>
      </c>
      <c r="AS80" s="55">
        <f t="shared" si="10"/>
        <v>-7.3293380200229336E-5</v>
      </c>
      <c r="AT80" s="55">
        <f t="shared" si="10"/>
        <v>-6.8730788811742515E-5</v>
      </c>
      <c r="AU80" s="55">
        <f t="shared" si="10"/>
        <v>-6.4371802009576993E-5</v>
      </c>
      <c r="AV80" s="55">
        <f t="shared" si="10"/>
        <v>-6.0208429944373754E-5</v>
      </c>
      <c r="AW80" s="55">
        <f t="shared" si="10"/>
        <v>-5.6232975469726573E-5</v>
      </c>
      <c r="AX80" s="55">
        <f t="shared" si="10"/>
        <v>-5.243802386960409E-5</v>
      </c>
      <c r="AY80" s="55">
        <f t="shared" si="10"/>
        <v>4.0293811969886014E-20</v>
      </c>
      <c r="AZ80" s="55">
        <f t="shared" si="10"/>
        <v>3.9120205796005843E-20</v>
      </c>
      <c r="BA80" s="55">
        <f t="shared" si="10"/>
        <v>3.7980782326219268E-20</v>
      </c>
      <c r="BB80" s="55">
        <f t="shared" si="10"/>
        <v>3.6874545947785699E-20</v>
      </c>
      <c r="BC80" s="55">
        <f t="shared" si="10"/>
        <v>3.5800530046393881E-20</v>
      </c>
      <c r="BD80" s="55">
        <f t="shared" si="10"/>
        <v>3.4757796161547457E-20</v>
      </c>
    </row>
    <row r="81" spans="1:56" x14ac:dyDescent="0.3">
      <c r="A81" s="75"/>
      <c r="B81" s="15" t="s">
        <v>18</v>
      </c>
      <c r="C81" s="15"/>
      <c r="D81" s="14" t="s">
        <v>38</v>
      </c>
      <c r="E81" s="56">
        <f>+E80</f>
        <v>-3.2877274799554086E-3</v>
      </c>
      <c r="F81" s="56">
        <f t="shared" ref="F81:BD81" si="11">+E81+F80</f>
        <v>-3.2211894966649919E-3</v>
      </c>
      <c r="G81" s="56">
        <f t="shared" si="11"/>
        <v>-3.1479939494147664E-3</v>
      </c>
      <c r="H81" s="56">
        <f t="shared" si="11"/>
        <v>-3.0686586407900236E-3</v>
      </c>
      <c r="I81" s="56">
        <f t="shared" si="11"/>
        <v>-2.9836388832347499E-3</v>
      </c>
      <c r="J81" s="56">
        <f t="shared" si="11"/>
        <v>-2.8646159631995119E-3</v>
      </c>
      <c r="K81" s="56">
        <f t="shared" si="11"/>
        <v>-2.7160298823242618E-3</v>
      </c>
      <c r="L81" s="56">
        <f t="shared" si="11"/>
        <v>-2.5419901480928371E-3</v>
      </c>
      <c r="M81" s="56">
        <f t="shared" si="11"/>
        <v>-2.3462953850551618E-3</v>
      </c>
      <c r="N81" s="56">
        <f t="shared" si="11"/>
        <v>-2.1324519186171581E-3</v>
      </c>
      <c r="O81" s="56">
        <f t="shared" si="11"/>
        <v>-1.9036913811318261E-3</v>
      </c>
      <c r="P81" s="56">
        <f t="shared" si="11"/>
        <v>-1.6629873877459095E-3</v>
      </c>
      <c r="Q81" s="56">
        <f t="shared" si="11"/>
        <v>-1.4130713272778365E-3</v>
      </c>
      <c r="R81" s="56">
        <f t="shared" si="11"/>
        <v>-1.1564473113199485E-3</v>
      </c>
      <c r="S81" s="56">
        <f t="shared" si="11"/>
        <v>-8.9540632276727836E-4</v>
      </c>
      <c r="T81" s="56">
        <f t="shared" si="11"/>
        <v>-6.3503079525765289E-4</v>
      </c>
      <c r="U81" s="56">
        <f t="shared" si="11"/>
        <v>-3.7340081016504597E-4</v>
      </c>
      <c r="V81" s="56">
        <f t="shared" si="11"/>
        <v>-1.1235881826584214E-4</v>
      </c>
      <c r="W81" s="56">
        <f t="shared" si="11"/>
        <v>1.4642527242427579E-4</v>
      </c>
      <c r="X81" s="56">
        <f t="shared" si="11"/>
        <v>4.0144286460853088E-4</v>
      </c>
      <c r="Y81" s="56">
        <f t="shared" si="11"/>
        <v>6.5133605846465377E-4</v>
      </c>
      <c r="Z81" s="56">
        <f t="shared" si="11"/>
        <v>8.9364362800580855E-4</v>
      </c>
      <c r="AA81" s="56">
        <f t="shared" si="11"/>
        <v>1.1286534136267679E-3</v>
      </c>
      <c r="AB81" s="56">
        <f t="shared" si="11"/>
        <v>1.3553943007808729E-3</v>
      </c>
      <c r="AC81" s="56">
        <f t="shared" si="11"/>
        <v>1.5730093597182459E-3</v>
      </c>
      <c r="AD81" s="56">
        <f t="shared" si="11"/>
        <v>1.7807478752878858E-3</v>
      </c>
      <c r="AE81" s="56">
        <f t="shared" si="11"/>
        <v>1.9779578311360539E-3</v>
      </c>
      <c r="AF81" s="56">
        <f t="shared" si="11"/>
        <v>2.164078825130132E-3</v>
      </c>
      <c r="AG81" s="56">
        <f t="shared" si="11"/>
        <v>2.3386353939371407E-3</v>
      </c>
      <c r="AH81" s="56">
        <f t="shared" si="11"/>
        <v>2.5012307257364212E-3</v>
      </c>
      <c r="AI81" s="56">
        <f t="shared" si="11"/>
        <v>2.6755239019124718E-3</v>
      </c>
      <c r="AJ81" s="56">
        <f t="shared" si="11"/>
        <v>2.8361062135729078E-3</v>
      </c>
      <c r="AK81" s="56">
        <f t="shared" si="11"/>
        <v>2.9826061233380547E-3</v>
      </c>
      <c r="AL81" s="56">
        <f t="shared" si="11"/>
        <v>3.1147151459528862E-3</v>
      </c>
      <c r="AM81" s="56">
        <f t="shared" si="11"/>
        <v>3.2321836232233805E-3</v>
      </c>
      <c r="AN81" s="56">
        <f t="shared" si="11"/>
        <v>3.3494984766337089E-3</v>
      </c>
      <c r="AO81" s="56">
        <f t="shared" si="11"/>
        <v>3.4665242415897572E-3</v>
      </c>
      <c r="AP81" s="56">
        <f t="shared" si="11"/>
        <v>3.5831782357448436E-3</v>
      </c>
      <c r="AQ81" s="56">
        <f t="shared" si="11"/>
        <v>3.6993828384439009E-3</v>
      </c>
      <c r="AR81" s="56">
        <f t="shared" si="11"/>
        <v>3.8150652660100914E-3</v>
      </c>
      <c r="AS81" s="56">
        <f t="shared" si="11"/>
        <v>3.7417718858098622E-3</v>
      </c>
      <c r="AT81" s="56">
        <f t="shared" si="11"/>
        <v>3.6730410969981198E-3</v>
      </c>
      <c r="AU81" s="56">
        <f t="shared" si="11"/>
        <v>3.6086692949885428E-3</v>
      </c>
      <c r="AV81" s="56">
        <f t="shared" si="11"/>
        <v>3.5484608650441689E-3</v>
      </c>
      <c r="AW81" s="56">
        <f t="shared" si="11"/>
        <v>3.4922278895744424E-3</v>
      </c>
      <c r="AX81" s="56">
        <f t="shared" si="11"/>
        <v>3.4397898657048385E-3</v>
      </c>
      <c r="AY81" s="56">
        <f t="shared" si="11"/>
        <v>3.4397898657048385E-3</v>
      </c>
      <c r="AZ81" s="56">
        <f t="shared" si="11"/>
        <v>3.4397898657048385E-3</v>
      </c>
      <c r="BA81" s="56">
        <f t="shared" si="11"/>
        <v>3.4397898657048385E-3</v>
      </c>
      <c r="BB81" s="56">
        <f t="shared" si="11"/>
        <v>3.4397898657048385E-3</v>
      </c>
      <c r="BC81" s="56">
        <f t="shared" si="11"/>
        <v>3.4397898657048385E-3</v>
      </c>
      <c r="BD81" s="56">
        <f t="shared" si="11"/>
        <v>3.4397898657048385E-3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296</v>
      </c>
      <c r="B86" s="4" t="s">
        <v>208</v>
      </c>
      <c r="D86" s="4" t="s">
        <v>84</v>
      </c>
      <c r="E86" s="154">
        <f>'Option 1 workings'!$E$7</f>
        <v>12.368175646281001</v>
      </c>
      <c r="F86" s="154">
        <f>'Option 1 workings'!$E$7</f>
        <v>12.368175646281001</v>
      </c>
      <c r="G86" s="154">
        <f>'Option 1 workings'!$E$7</f>
        <v>12.368175646281001</v>
      </c>
      <c r="H86" s="154">
        <f>'Option 1 workings'!$E$7</f>
        <v>12.368175646281001</v>
      </c>
      <c r="I86" s="154">
        <f>'Option 1 workings'!$E$7</f>
        <v>12.368175646281001</v>
      </c>
      <c r="J86" s="154">
        <f>'Option 1 workings'!$E$7</f>
        <v>12.368175646281001</v>
      </c>
      <c r="K86" s="154">
        <f>'Option 1 workings'!$E$7</f>
        <v>12.368175646281001</v>
      </c>
      <c r="L86" s="154">
        <f>'Option 1 workings'!$E$7</f>
        <v>12.368175646281001</v>
      </c>
      <c r="M86" s="154">
        <f>'Option 1 workings'!$E$7</f>
        <v>12.368175646281001</v>
      </c>
      <c r="N86" s="154">
        <f>'Option 1 workings'!$E$7</f>
        <v>12.368175646281001</v>
      </c>
      <c r="O86" s="154">
        <f>'Option 1 workings'!$E$7</f>
        <v>12.368175646281001</v>
      </c>
      <c r="P86" s="154">
        <f>'Option 1 workings'!$E$7</f>
        <v>12.368175646281001</v>
      </c>
      <c r="Q86" s="154">
        <f>'Option 1 workings'!$E$7</f>
        <v>12.368175646281001</v>
      </c>
      <c r="R86" s="154">
        <f>'Option 1 workings'!$E$7</f>
        <v>12.368175646281001</v>
      </c>
      <c r="S86" s="154">
        <f>'Option 1 workings'!$E$7</f>
        <v>12.368175646281001</v>
      </c>
      <c r="T86" s="154">
        <f>'Option 1 workings'!$E$7</f>
        <v>12.368175646281001</v>
      </c>
      <c r="U86" s="154">
        <f>'Option 1 workings'!$E$7</f>
        <v>12.368175646281001</v>
      </c>
      <c r="V86" s="154">
        <f>'Option 1 workings'!$E$7</f>
        <v>12.368175646281001</v>
      </c>
      <c r="W86" s="154">
        <f>'Option 1 workings'!$E$7</f>
        <v>12.368175646281001</v>
      </c>
      <c r="X86" s="154">
        <f>'Option 1 workings'!$E$7</f>
        <v>12.368175646281001</v>
      </c>
      <c r="Y86" s="154">
        <f>'Option 1 workings'!$E$7</f>
        <v>12.368175646281001</v>
      </c>
      <c r="Z86" s="154">
        <f>'Option 1 workings'!$E$7</f>
        <v>12.368175646281001</v>
      </c>
      <c r="AA86" s="154">
        <f>'Option 1 workings'!$E$7</f>
        <v>12.368175646281001</v>
      </c>
      <c r="AB86" s="154">
        <f>'Option 1 workings'!$E$7</f>
        <v>12.368175646281001</v>
      </c>
      <c r="AC86" s="154">
        <f>'Option 1 workings'!$E$7</f>
        <v>12.368175646281001</v>
      </c>
      <c r="AD86" s="154">
        <f>'Option 1 workings'!$E$7</f>
        <v>12.368175646281001</v>
      </c>
      <c r="AE86" s="154">
        <f>'Option 1 workings'!$E$7</f>
        <v>12.368175646281001</v>
      </c>
      <c r="AF86" s="154">
        <f>'Option 1 workings'!$E$7</f>
        <v>12.368175646281001</v>
      </c>
      <c r="AG86" s="154">
        <f>'Option 1 workings'!$E$7</f>
        <v>12.368175646281001</v>
      </c>
      <c r="AH86" s="154">
        <f>'Option 1 workings'!$E$7</f>
        <v>12.368175646281001</v>
      </c>
      <c r="AI86" s="154">
        <f>'Option 1 workings'!$E$7</f>
        <v>12.368175646281001</v>
      </c>
      <c r="AJ86" s="154">
        <f>'Option 1 workings'!$E$7</f>
        <v>12.368175646281001</v>
      </c>
      <c r="AK86" s="154">
        <f>'Option 1 workings'!$E$7</f>
        <v>12.368175646281001</v>
      </c>
      <c r="AL86" s="154">
        <f>'Option 1 workings'!$E$7</f>
        <v>12.368175646281001</v>
      </c>
      <c r="AM86" s="154">
        <f>'Option 1 workings'!$E$7</f>
        <v>12.368175646281001</v>
      </c>
      <c r="AN86" s="154">
        <f>'Option 1 workings'!$E$7</f>
        <v>12.368175646281001</v>
      </c>
      <c r="AO86" s="154">
        <f>'Option 1 workings'!$E$7</f>
        <v>12.368175646281001</v>
      </c>
      <c r="AP86" s="154">
        <f>'Option 1 workings'!$E$7</f>
        <v>12.368175646281001</v>
      </c>
      <c r="AQ86" s="154">
        <f>'Option 1 workings'!$E$7</f>
        <v>12.368175646281001</v>
      </c>
      <c r="AR86" s="154">
        <f>'Option 1 workings'!$E$7</f>
        <v>12.368175646281001</v>
      </c>
      <c r="AS86" s="44"/>
      <c r="AT86" s="44"/>
      <c r="AU86" s="44"/>
      <c r="AV86" s="44"/>
      <c r="AW86" s="44"/>
      <c r="AX86" s="44"/>
      <c r="AY86" s="44"/>
      <c r="AZ86" s="44"/>
      <c r="BA86" s="44"/>
      <c r="BB86" s="44"/>
      <c r="BC86" s="44"/>
      <c r="BD86" s="44"/>
    </row>
    <row r="87" spans="1:56" x14ac:dyDescent="0.3">
      <c r="A87" s="191"/>
      <c r="B87" s="4" t="s">
        <v>209</v>
      </c>
      <c r="D87" s="4" t="s">
        <v>86</v>
      </c>
      <c r="E87" s="35">
        <f>E86*'Fixed data'!H$12</f>
        <v>6.2193000192054635</v>
      </c>
      <c r="F87" s="35">
        <f>F86*'Fixed data'!I$12</f>
        <v>6.0400171291247977</v>
      </c>
      <c r="G87" s="35">
        <f>G86*'Fixed data'!J$12</f>
        <v>5.860734239044131</v>
      </c>
      <c r="H87" s="35">
        <f>H86*'Fixed data'!K$12</f>
        <v>5.6814513489634653</v>
      </c>
      <c r="I87" s="35">
        <f>I86*'Fixed data'!L$12</f>
        <v>5.5021684588827995</v>
      </c>
      <c r="J87" s="35">
        <f>J86*'Fixed data'!M$12</f>
        <v>5.3228855688021328</v>
      </c>
      <c r="K87" s="35">
        <f>K86*'Fixed data'!N$12</f>
        <v>5.143602678721467</v>
      </c>
      <c r="L87" s="35">
        <f>L86*'Fixed data'!O$12</f>
        <v>4.9643197886408004</v>
      </c>
      <c r="M87" s="35">
        <f>M86*'Fixed data'!P$12</f>
        <v>4.7850368985601346</v>
      </c>
      <c r="N87" s="35">
        <f>N86*'Fixed data'!Q$12</f>
        <v>4.6057540084794679</v>
      </c>
      <c r="O87" s="35">
        <f>O86*'Fixed data'!R$12</f>
        <v>4.4264711183988021</v>
      </c>
      <c r="P87" s="35">
        <f>P86*'Fixed data'!S$12</f>
        <v>4.2471882283181355</v>
      </c>
      <c r="Q87" s="35">
        <f>Q86*'Fixed data'!T$12</f>
        <v>4.0679053382374697</v>
      </c>
      <c r="R87" s="35">
        <f>R86*'Fixed data'!U$12</f>
        <v>3.8886224481568035</v>
      </c>
      <c r="S87" s="35">
        <f>S86*'Fixed data'!V$12</f>
        <v>3.7093395580761372</v>
      </c>
      <c r="T87" s="35">
        <f>T86*'Fixed data'!W$12</f>
        <v>3.530056667995471</v>
      </c>
      <c r="U87" s="35">
        <f>U86*'Fixed data'!X$12</f>
        <v>3.3507737779148048</v>
      </c>
      <c r="V87" s="35">
        <f>V86*'Fixed data'!Y$12</f>
        <v>3.1714908878341386</v>
      </c>
      <c r="W87" s="35">
        <f>W86*'Fixed data'!Z$12</f>
        <v>2.9922079977534728</v>
      </c>
      <c r="X87" s="35">
        <f>X86*'Fixed data'!AA$12</f>
        <v>2.8129251076728066</v>
      </c>
      <c r="Y87" s="35">
        <f>Y86*'Fixed data'!AB$12</f>
        <v>2.6336422175921403</v>
      </c>
      <c r="Z87" s="35">
        <f>Z86*'Fixed data'!AC$12</f>
        <v>2.4543593275114741</v>
      </c>
      <c r="AA87" s="35">
        <f>AA86*'Fixed data'!AD$12</f>
        <v>2.2750764374308079</v>
      </c>
      <c r="AB87" s="35">
        <f>AB86*'Fixed data'!AE$12</f>
        <v>2.0957935473501421</v>
      </c>
      <c r="AC87" s="35">
        <f>AC86*'Fixed data'!AF$12</f>
        <v>1.9165106572694757</v>
      </c>
      <c r="AD87" s="35">
        <f>AD86*'Fixed data'!AG$12</f>
        <v>1.7372277671888094</v>
      </c>
      <c r="AE87" s="35">
        <f>AE86*'Fixed data'!AH$12</f>
        <v>1.5579448771081434</v>
      </c>
      <c r="AF87" s="35">
        <f>AF86*'Fixed data'!AI$12</f>
        <v>1.378661987027477</v>
      </c>
      <c r="AG87" s="35">
        <f>AG86*'Fixed data'!AJ$12</f>
        <v>1.1993790969468106</v>
      </c>
      <c r="AH87" s="35">
        <f>AH86*'Fixed data'!AK$12</f>
        <v>1.0200962068661443</v>
      </c>
      <c r="AI87" s="35">
        <f>AI86*'Fixed data'!AL$12</f>
        <v>0.84081331678547799</v>
      </c>
      <c r="AJ87" s="35">
        <f>AJ86*'Fixed data'!AM$12</f>
        <v>0.66153042670481177</v>
      </c>
      <c r="AK87" s="35">
        <f>AK86*'Fixed data'!AN$12</f>
        <v>0.48224753662414549</v>
      </c>
      <c r="AL87" s="35">
        <f>AL86*'Fixed data'!AO$12</f>
        <v>0.30296464654347927</v>
      </c>
      <c r="AM87" s="35">
        <f>AM86*'Fixed data'!AP$12</f>
        <v>0.12368175646281002</v>
      </c>
      <c r="AN87" s="35">
        <f>AN86*'Fixed data'!AQ$12</f>
        <v>0.12368175646281002</v>
      </c>
      <c r="AO87" s="35">
        <f>AO86*'Fixed data'!AR$12</f>
        <v>0.12368175646281002</v>
      </c>
      <c r="AP87" s="35">
        <f>AP86*'Fixed data'!AS$12</f>
        <v>0.12368175646281002</v>
      </c>
      <c r="AQ87" s="35">
        <f>AQ86*'Fixed data'!AT$12</f>
        <v>0.12368175646281002</v>
      </c>
      <c r="AR87" s="35">
        <f>AR86*'Fixed data'!AU$12</f>
        <v>0.12368175646281002</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1"/>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disablePrompts="1"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37043-DD75-41C1-A778-2263EFE259A8}">
  <sheetPr>
    <tabColor theme="8" tint="0.59999389629810485"/>
    <pageSetUpPr fitToPage="1"/>
  </sheetPr>
  <dimension ref="A1:BE214"/>
  <sheetViews>
    <sheetView zoomScale="80" zoomScaleNormal="80" zoomScaleSheetLayoutView="75" workbookViewId="0">
      <pane xSplit="2" ySplit="12" topLeftCell="C13" activePane="bottomRight" state="frozen"/>
      <selection activeCell="H21" sqref="H21"/>
      <selection pane="topRight" activeCell="H21" sqref="H21"/>
      <selection pane="bottomLeft" activeCell="H21" sqref="H21"/>
      <selection pane="bottomRight" activeCell="G16" sqref="G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-9.8398201139978464E-2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-0.11318530178786138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-0.12277302265047486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-0.13320849662305312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314</v>
      </c>
      <c r="C13" s="60" t="s">
        <v>363</v>
      </c>
      <c r="D13" s="61" t="s">
        <v>38</v>
      </c>
      <c r="E13" s="148">
        <f>-'Option 1 workings'!C7/1000000</f>
        <v>-1.2860190000000001E-2</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194</v>
      </c>
      <c r="C14" s="60" t="s">
        <v>366</v>
      </c>
      <c r="D14" s="61" t="s">
        <v>38</v>
      </c>
      <c r="E14" s="148">
        <f>-'Option 1 workings'!C8/1000000</f>
        <v>-0.125</v>
      </c>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194</v>
      </c>
      <c r="C15" s="60" t="s">
        <v>367</v>
      </c>
      <c r="D15" s="61" t="s">
        <v>38</v>
      </c>
      <c r="E15" s="148">
        <f>-'Option 1 workings'!C9/1000000</f>
        <v>-4.5834999999999999E-3</v>
      </c>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193</v>
      </c>
      <c r="C18" s="128"/>
      <c r="D18" s="124" t="s">
        <v>38</v>
      </c>
      <c r="E18" s="59">
        <f>SUM(E13:E17)</f>
        <v>-0.14244368999999998</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-0.14244368999999998</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-9.9710582999999978E-2</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-4.2733107000000006E-2</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-2.2157907333333329E-3</v>
      </c>
      <c r="G30" s="35">
        <f>$E$28/'Fixed data'!$C$7</f>
        <v>-2.2157907333333329E-3</v>
      </c>
      <c r="H30" s="35">
        <f>$E$28/'Fixed data'!$C$7</f>
        <v>-2.2157907333333329E-3</v>
      </c>
      <c r="I30" s="35">
        <f>$E$28/'Fixed data'!$C$7</f>
        <v>-2.2157907333333329E-3</v>
      </c>
      <c r="J30" s="35">
        <f>$E$28/'Fixed data'!$C$7</f>
        <v>-2.2157907333333329E-3</v>
      </c>
      <c r="K30" s="35">
        <f>$E$28/'Fixed data'!$C$7</f>
        <v>-2.2157907333333329E-3</v>
      </c>
      <c r="L30" s="35">
        <f>$E$28/'Fixed data'!$C$7</f>
        <v>-2.2157907333333329E-3</v>
      </c>
      <c r="M30" s="35">
        <f>$E$28/'Fixed data'!$C$7</f>
        <v>-2.2157907333333329E-3</v>
      </c>
      <c r="N30" s="35">
        <f>$E$28/'Fixed data'!$C$7</f>
        <v>-2.2157907333333329E-3</v>
      </c>
      <c r="O30" s="35">
        <f>$E$28/'Fixed data'!$C$7</f>
        <v>-2.2157907333333329E-3</v>
      </c>
      <c r="P30" s="35">
        <f>$E$28/'Fixed data'!$C$7</f>
        <v>-2.2157907333333329E-3</v>
      </c>
      <c r="Q30" s="35">
        <f>$E$28/'Fixed data'!$C$7</f>
        <v>-2.2157907333333329E-3</v>
      </c>
      <c r="R30" s="35">
        <f>$E$28/'Fixed data'!$C$7</f>
        <v>-2.2157907333333329E-3</v>
      </c>
      <c r="S30" s="35">
        <f>$E$28/'Fixed data'!$C$7</f>
        <v>-2.2157907333333329E-3</v>
      </c>
      <c r="T30" s="35">
        <f>$E$28/'Fixed data'!$C$7</f>
        <v>-2.2157907333333329E-3</v>
      </c>
      <c r="U30" s="35">
        <f>$E$28/'Fixed data'!$C$7</f>
        <v>-2.2157907333333329E-3</v>
      </c>
      <c r="V30" s="35">
        <f>$E$28/'Fixed data'!$C$7</f>
        <v>-2.2157907333333329E-3</v>
      </c>
      <c r="W30" s="35">
        <f>$E$28/'Fixed data'!$C$7</f>
        <v>-2.2157907333333329E-3</v>
      </c>
      <c r="X30" s="35">
        <f>$E$28/'Fixed data'!$C$7</f>
        <v>-2.2157907333333329E-3</v>
      </c>
      <c r="Y30" s="35">
        <f>$E$28/'Fixed data'!$C$7</f>
        <v>-2.2157907333333329E-3</v>
      </c>
      <c r="Z30" s="35">
        <f>$E$28/'Fixed data'!$C$7</f>
        <v>-2.2157907333333329E-3</v>
      </c>
      <c r="AA30" s="35">
        <f>$E$28/'Fixed data'!$C$7</f>
        <v>-2.2157907333333329E-3</v>
      </c>
      <c r="AB30" s="35">
        <f>$E$28/'Fixed data'!$C$7</f>
        <v>-2.2157907333333329E-3</v>
      </c>
      <c r="AC30" s="35">
        <f>$E$28/'Fixed data'!$C$7</f>
        <v>-2.2157907333333329E-3</v>
      </c>
      <c r="AD30" s="35">
        <f>$E$28/'Fixed data'!$C$7</f>
        <v>-2.2157907333333329E-3</v>
      </c>
      <c r="AE30" s="35">
        <f>$E$28/'Fixed data'!$C$7</f>
        <v>-2.2157907333333329E-3</v>
      </c>
      <c r="AF30" s="35">
        <f>$E$28/'Fixed data'!$C$7</f>
        <v>-2.2157907333333329E-3</v>
      </c>
      <c r="AG30" s="35">
        <f>$E$28/'Fixed data'!$C$7</f>
        <v>-2.2157907333333329E-3</v>
      </c>
      <c r="AH30" s="35">
        <f>$E$28/'Fixed data'!$C$7</f>
        <v>-2.2157907333333329E-3</v>
      </c>
      <c r="AI30" s="35">
        <f>$E$28/'Fixed data'!$C$7</f>
        <v>-2.2157907333333329E-3</v>
      </c>
      <c r="AJ30" s="35">
        <f>$E$28/'Fixed data'!$C$7</f>
        <v>-2.2157907333333329E-3</v>
      </c>
      <c r="AK30" s="35">
        <f>$E$28/'Fixed data'!$C$7</f>
        <v>-2.2157907333333329E-3</v>
      </c>
      <c r="AL30" s="35">
        <f>$E$28/'Fixed data'!$C$7</f>
        <v>-2.2157907333333329E-3</v>
      </c>
      <c r="AM30" s="35">
        <f>$E$28/'Fixed data'!$C$7</f>
        <v>-2.2157907333333329E-3</v>
      </c>
      <c r="AN30" s="35">
        <f>$E$28/'Fixed data'!$C$7</f>
        <v>-2.2157907333333329E-3</v>
      </c>
      <c r="AO30" s="35">
        <f>$E$28/'Fixed data'!$C$7</f>
        <v>-2.2157907333333329E-3</v>
      </c>
      <c r="AP30" s="35">
        <f>$E$28/'Fixed data'!$C$7</f>
        <v>-2.2157907333333329E-3</v>
      </c>
      <c r="AQ30" s="35">
        <f>$E$28/'Fixed data'!$C$7</f>
        <v>-2.2157907333333329E-3</v>
      </c>
      <c r="AR30" s="35">
        <f>$E$28/'Fixed data'!$C$7</f>
        <v>-2.2157907333333329E-3</v>
      </c>
      <c r="AS30" s="35">
        <f>$E$28/'Fixed data'!$C$7</f>
        <v>-2.2157907333333329E-3</v>
      </c>
      <c r="AT30" s="35">
        <f>$E$28/'Fixed data'!$C$7</f>
        <v>-2.2157907333333329E-3</v>
      </c>
      <c r="AU30" s="35">
        <f>$E$28/'Fixed data'!$C$7</f>
        <v>-2.2157907333333329E-3</v>
      </c>
      <c r="AV30" s="35">
        <f>$E$28/'Fixed data'!$C$7</f>
        <v>-2.2157907333333329E-3</v>
      </c>
      <c r="AW30" s="35">
        <f>$E$28/'Fixed data'!$C$7</f>
        <v>-2.2157907333333329E-3</v>
      </c>
      <c r="AX30" s="35">
        <f>$E$28/'Fixed data'!$C$7</f>
        <v>-2.2157907333333329E-3</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-2.2157907333333329E-3</v>
      </c>
      <c r="G60" s="35">
        <f t="shared" si="5"/>
        <v>-2.2157907333333329E-3</v>
      </c>
      <c r="H60" s="35">
        <f t="shared" si="5"/>
        <v>-2.2157907333333329E-3</v>
      </c>
      <c r="I60" s="35">
        <f t="shared" si="5"/>
        <v>-2.2157907333333329E-3</v>
      </c>
      <c r="J60" s="35">
        <f t="shared" si="5"/>
        <v>-2.2157907333333329E-3</v>
      </c>
      <c r="K60" s="35">
        <f t="shared" si="5"/>
        <v>-2.2157907333333329E-3</v>
      </c>
      <c r="L60" s="35">
        <f t="shared" si="5"/>
        <v>-2.2157907333333329E-3</v>
      </c>
      <c r="M60" s="35">
        <f t="shared" si="5"/>
        <v>-2.2157907333333329E-3</v>
      </c>
      <c r="N60" s="35">
        <f t="shared" si="5"/>
        <v>-2.2157907333333329E-3</v>
      </c>
      <c r="O60" s="35">
        <f t="shared" si="5"/>
        <v>-2.2157907333333329E-3</v>
      </c>
      <c r="P60" s="35">
        <f t="shared" si="5"/>
        <v>-2.2157907333333329E-3</v>
      </c>
      <c r="Q60" s="35">
        <f t="shared" si="5"/>
        <v>-2.2157907333333329E-3</v>
      </c>
      <c r="R60" s="35">
        <f t="shared" si="5"/>
        <v>-2.2157907333333329E-3</v>
      </c>
      <c r="S60" s="35">
        <f t="shared" si="5"/>
        <v>-2.2157907333333329E-3</v>
      </c>
      <c r="T60" s="35">
        <f t="shared" si="5"/>
        <v>-2.2157907333333329E-3</v>
      </c>
      <c r="U60" s="35">
        <f t="shared" si="5"/>
        <v>-2.2157907333333329E-3</v>
      </c>
      <c r="V60" s="35">
        <f t="shared" si="5"/>
        <v>-2.2157907333333329E-3</v>
      </c>
      <c r="W60" s="35">
        <f t="shared" si="5"/>
        <v>-2.2157907333333329E-3</v>
      </c>
      <c r="X60" s="35">
        <f t="shared" si="5"/>
        <v>-2.2157907333333329E-3</v>
      </c>
      <c r="Y60" s="35">
        <f t="shared" si="5"/>
        <v>-2.2157907333333329E-3</v>
      </c>
      <c r="Z60" s="35">
        <f t="shared" si="5"/>
        <v>-2.2157907333333329E-3</v>
      </c>
      <c r="AA60" s="35">
        <f t="shared" si="5"/>
        <v>-2.2157907333333329E-3</v>
      </c>
      <c r="AB60" s="35">
        <f t="shared" si="5"/>
        <v>-2.2157907333333329E-3</v>
      </c>
      <c r="AC60" s="35">
        <f t="shared" si="5"/>
        <v>-2.2157907333333329E-3</v>
      </c>
      <c r="AD60" s="35">
        <f t="shared" si="5"/>
        <v>-2.2157907333333329E-3</v>
      </c>
      <c r="AE60" s="35">
        <f t="shared" si="5"/>
        <v>-2.2157907333333329E-3</v>
      </c>
      <c r="AF60" s="35">
        <f t="shared" si="5"/>
        <v>-2.2157907333333329E-3</v>
      </c>
      <c r="AG60" s="35">
        <f t="shared" si="5"/>
        <v>-2.2157907333333329E-3</v>
      </c>
      <c r="AH60" s="35">
        <f t="shared" si="5"/>
        <v>-2.2157907333333329E-3</v>
      </c>
      <c r="AI60" s="35">
        <f t="shared" si="5"/>
        <v>-2.2157907333333329E-3</v>
      </c>
      <c r="AJ60" s="35">
        <f t="shared" si="5"/>
        <v>-2.2157907333333329E-3</v>
      </c>
      <c r="AK60" s="35">
        <f t="shared" si="5"/>
        <v>-2.2157907333333329E-3</v>
      </c>
      <c r="AL60" s="35">
        <f t="shared" si="5"/>
        <v>-2.2157907333333329E-3</v>
      </c>
      <c r="AM60" s="35">
        <f t="shared" si="5"/>
        <v>-2.2157907333333329E-3</v>
      </c>
      <c r="AN60" s="35">
        <f t="shared" si="5"/>
        <v>-2.2157907333333329E-3</v>
      </c>
      <c r="AO60" s="35">
        <f t="shared" si="5"/>
        <v>-2.2157907333333329E-3</v>
      </c>
      <c r="AP60" s="35">
        <f t="shared" si="5"/>
        <v>-2.2157907333333329E-3</v>
      </c>
      <c r="AQ60" s="35">
        <f t="shared" si="5"/>
        <v>-2.2157907333333329E-3</v>
      </c>
      <c r="AR60" s="35">
        <f t="shared" si="5"/>
        <v>-2.2157907333333329E-3</v>
      </c>
      <c r="AS60" s="35">
        <f t="shared" si="5"/>
        <v>-2.2157907333333329E-3</v>
      </c>
      <c r="AT60" s="35">
        <f t="shared" si="5"/>
        <v>-2.2157907333333329E-3</v>
      </c>
      <c r="AU60" s="35">
        <f t="shared" si="5"/>
        <v>-2.2157907333333329E-3</v>
      </c>
      <c r="AV60" s="35">
        <f t="shared" si="5"/>
        <v>-2.2157907333333329E-3</v>
      </c>
      <c r="AW60" s="35">
        <f t="shared" si="5"/>
        <v>-2.2157907333333329E-3</v>
      </c>
      <c r="AX60" s="35">
        <f t="shared" si="5"/>
        <v>-2.2157907333333329E-3</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-9.9710582999999978E-2</v>
      </c>
      <c r="G61" s="35">
        <f t="shared" ref="G61:BD61" si="6">F62</f>
        <v>-9.7494792266666644E-2</v>
      </c>
      <c r="H61" s="35">
        <f t="shared" si="6"/>
        <v>-9.527900153333331E-2</v>
      </c>
      <c r="I61" s="35">
        <f t="shared" si="6"/>
        <v>-9.3063210799999976E-2</v>
      </c>
      <c r="J61" s="35">
        <f t="shared" si="6"/>
        <v>-9.0847420066666643E-2</v>
      </c>
      <c r="K61" s="35">
        <f t="shared" si="6"/>
        <v>-8.8631629333333309E-2</v>
      </c>
      <c r="L61" s="35">
        <f t="shared" si="6"/>
        <v>-8.6415838599999975E-2</v>
      </c>
      <c r="M61" s="35">
        <f t="shared" si="6"/>
        <v>-8.4200047866666641E-2</v>
      </c>
      <c r="N61" s="35">
        <f t="shared" si="6"/>
        <v>-8.1984257133333308E-2</v>
      </c>
      <c r="O61" s="35">
        <f t="shared" si="6"/>
        <v>-7.9768466399999974E-2</v>
      </c>
      <c r="P61" s="35">
        <f t="shared" si="6"/>
        <v>-7.755267566666664E-2</v>
      </c>
      <c r="Q61" s="35">
        <f t="shared" si="6"/>
        <v>-7.5336884933333306E-2</v>
      </c>
      <c r="R61" s="35">
        <f t="shared" si="6"/>
        <v>-7.3121094199999973E-2</v>
      </c>
      <c r="S61" s="35">
        <f t="shared" si="6"/>
        <v>-7.0905303466666639E-2</v>
      </c>
      <c r="T61" s="35">
        <f t="shared" si="6"/>
        <v>-6.8689512733333305E-2</v>
      </c>
      <c r="U61" s="35">
        <f t="shared" si="6"/>
        <v>-6.6473721999999971E-2</v>
      </c>
      <c r="V61" s="35">
        <f t="shared" si="6"/>
        <v>-6.4257931266666637E-2</v>
      </c>
      <c r="W61" s="35">
        <f t="shared" si="6"/>
        <v>-6.2042140533333304E-2</v>
      </c>
      <c r="X61" s="35">
        <f t="shared" si="6"/>
        <v>-5.982634979999997E-2</v>
      </c>
      <c r="Y61" s="35">
        <f t="shared" si="6"/>
        <v>-5.7610559066666636E-2</v>
      </c>
      <c r="Z61" s="35">
        <f t="shared" si="6"/>
        <v>-5.5394768333333302E-2</v>
      </c>
      <c r="AA61" s="35">
        <f t="shared" si="6"/>
        <v>-5.3178977599999969E-2</v>
      </c>
      <c r="AB61" s="35">
        <f t="shared" si="6"/>
        <v>-5.0963186866666635E-2</v>
      </c>
      <c r="AC61" s="35">
        <f t="shared" si="6"/>
        <v>-4.8747396133333301E-2</v>
      </c>
      <c r="AD61" s="35">
        <f t="shared" si="6"/>
        <v>-4.6531605399999967E-2</v>
      </c>
      <c r="AE61" s="35">
        <f t="shared" si="6"/>
        <v>-4.4315814666666634E-2</v>
      </c>
      <c r="AF61" s="35">
        <f t="shared" si="6"/>
        <v>-4.21000239333333E-2</v>
      </c>
      <c r="AG61" s="35">
        <f t="shared" si="6"/>
        <v>-3.9884233199999966E-2</v>
      </c>
      <c r="AH61" s="35">
        <f t="shared" si="6"/>
        <v>-3.7668442466666632E-2</v>
      </c>
      <c r="AI61" s="35">
        <f t="shared" si="6"/>
        <v>-3.5452651733333299E-2</v>
      </c>
      <c r="AJ61" s="35">
        <f t="shared" si="6"/>
        <v>-3.3236860999999965E-2</v>
      </c>
      <c r="AK61" s="35">
        <f t="shared" si="6"/>
        <v>-3.1021070266666631E-2</v>
      </c>
      <c r="AL61" s="35">
        <f t="shared" si="6"/>
        <v>-2.8805279533333297E-2</v>
      </c>
      <c r="AM61" s="35">
        <f t="shared" si="6"/>
        <v>-2.6589488799999964E-2</v>
      </c>
      <c r="AN61" s="35">
        <f t="shared" si="6"/>
        <v>-2.437369806666663E-2</v>
      </c>
      <c r="AO61" s="35">
        <f t="shared" si="6"/>
        <v>-2.2157907333333296E-2</v>
      </c>
      <c r="AP61" s="35">
        <f t="shared" si="6"/>
        <v>-1.9942116599999962E-2</v>
      </c>
      <c r="AQ61" s="35">
        <f t="shared" si="6"/>
        <v>-1.7726325866666628E-2</v>
      </c>
      <c r="AR61" s="35">
        <f t="shared" si="6"/>
        <v>-1.5510535133333295E-2</v>
      </c>
      <c r="AS61" s="35">
        <f t="shared" si="6"/>
        <v>-1.3294744399999961E-2</v>
      </c>
      <c r="AT61" s="35">
        <f t="shared" si="6"/>
        <v>-1.1078953666666627E-2</v>
      </c>
      <c r="AU61" s="35">
        <f t="shared" si="6"/>
        <v>-8.8631629333332934E-3</v>
      </c>
      <c r="AV61" s="35">
        <f t="shared" si="6"/>
        <v>-6.6473721999999605E-3</v>
      </c>
      <c r="AW61" s="35">
        <f t="shared" si="6"/>
        <v>-4.4315814666666276E-3</v>
      </c>
      <c r="AX61" s="35">
        <f t="shared" si="6"/>
        <v>-2.2157907333332947E-3</v>
      </c>
      <c r="AY61" s="35">
        <f t="shared" si="6"/>
        <v>3.8163916471489756E-17</v>
      </c>
      <c r="AZ61" s="35">
        <f t="shared" si="6"/>
        <v>3.8163916471489756E-17</v>
      </c>
      <c r="BA61" s="35">
        <f t="shared" si="6"/>
        <v>3.8163916471489756E-17</v>
      </c>
      <c r="BB61" s="35">
        <f t="shared" si="6"/>
        <v>3.8163916471489756E-17</v>
      </c>
      <c r="BC61" s="35">
        <f t="shared" si="6"/>
        <v>3.8163916471489756E-17</v>
      </c>
      <c r="BD61" s="35">
        <f t="shared" si="6"/>
        <v>3.8163916471489756E-17</v>
      </c>
    </row>
    <row r="62" spans="1:56" ht="16.5" hidden="1" customHeight="1" outlineLevel="1" x14ac:dyDescent="0.3">
      <c r="A62" s="114"/>
      <c r="B62" s="9" t="s">
        <v>33</v>
      </c>
      <c r="C62" s="9" t="s">
        <v>66</v>
      </c>
      <c r="D62" s="9" t="s">
        <v>38</v>
      </c>
      <c r="E62" s="35">
        <f t="shared" ref="E62:BD62" si="7">E28-E60+E61</f>
        <v>-9.9710582999999978E-2</v>
      </c>
      <c r="F62" s="35">
        <f t="shared" si="7"/>
        <v>-9.7494792266666644E-2</v>
      </c>
      <c r="G62" s="35">
        <f t="shared" si="7"/>
        <v>-9.527900153333331E-2</v>
      </c>
      <c r="H62" s="35">
        <f t="shared" si="7"/>
        <v>-9.3063210799999976E-2</v>
      </c>
      <c r="I62" s="35">
        <f t="shared" si="7"/>
        <v>-9.0847420066666643E-2</v>
      </c>
      <c r="J62" s="35">
        <f t="shared" si="7"/>
        <v>-8.8631629333333309E-2</v>
      </c>
      <c r="K62" s="35">
        <f t="shared" si="7"/>
        <v>-8.6415838599999975E-2</v>
      </c>
      <c r="L62" s="35">
        <f t="shared" si="7"/>
        <v>-8.4200047866666641E-2</v>
      </c>
      <c r="M62" s="35">
        <f t="shared" si="7"/>
        <v>-8.1984257133333308E-2</v>
      </c>
      <c r="N62" s="35">
        <f t="shared" si="7"/>
        <v>-7.9768466399999974E-2</v>
      </c>
      <c r="O62" s="35">
        <f t="shared" si="7"/>
        <v>-7.755267566666664E-2</v>
      </c>
      <c r="P62" s="35">
        <f t="shared" si="7"/>
        <v>-7.5336884933333306E-2</v>
      </c>
      <c r="Q62" s="35">
        <f t="shared" si="7"/>
        <v>-7.3121094199999973E-2</v>
      </c>
      <c r="R62" s="35">
        <f t="shared" si="7"/>
        <v>-7.0905303466666639E-2</v>
      </c>
      <c r="S62" s="35">
        <f t="shared" si="7"/>
        <v>-6.8689512733333305E-2</v>
      </c>
      <c r="T62" s="35">
        <f t="shared" si="7"/>
        <v>-6.6473721999999971E-2</v>
      </c>
      <c r="U62" s="35">
        <f t="shared" si="7"/>
        <v>-6.4257931266666637E-2</v>
      </c>
      <c r="V62" s="35">
        <f t="shared" si="7"/>
        <v>-6.2042140533333304E-2</v>
      </c>
      <c r="W62" s="35">
        <f t="shared" si="7"/>
        <v>-5.982634979999997E-2</v>
      </c>
      <c r="X62" s="35">
        <f t="shared" si="7"/>
        <v>-5.7610559066666636E-2</v>
      </c>
      <c r="Y62" s="35">
        <f t="shared" si="7"/>
        <v>-5.5394768333333302E-2</v>
      </c>
      <c r="Z62" s="35">
        <f t="shared" si="7"/>
        <v>-5.3178977599999969E-2</v>
      </c>
      <c r="AA62" s="35">
        <f t="shared" si="7"/>
        <v>-5.0963186866666635E-2</v>
      </c>
      <c r="AB62" s="35">
        <f t="shared" si="7"/>
        <v>-4.8747396133333301E-2</v>
      </c>
      <c r="AC62" s="35">
        <f t="shared" si="7"/>
        <v>-4.6531605399999967E-2</v>
      </c>
      <c r="AD62" s="35">
        <f t="shared" si="7"/>
        <v>-4.4315814666666634E-2</v>
      </c>
      <c r="AE62" s="35">
        <f t="shared" si="7"/>
        <v>-4.21000239333333E-2</v>
      </c>
      <c r="AF62" s="35">
        <f t="shared" si="7"/>
        <v>-3.9884233199999966E-2</v>
      </c>
      <c r="AG62" s="35">
        <f t="shared" si="7"/>
        <v>-3.7668442466666632E-2</v>
      </c>
      <c r="AH62" s="35">
        <f t="shared" si="7"/>
        <v>-3.5452651733333299E-2</v>
      </c>
      <c r="AI62" s="35">
        <f t="shared" si="7"/>
        <v>-3.3236860999999965E-2</v>
      </c>
      <c r="AJ62" s="35">
        <f t="shared" si="7"/>
        <v>-3.1021070266666631E-2</v>
      </c>
      <c r="AK62" s="35">
        <f t="shared" si="7"/>
        <v>-2.8805279533333297E-2</v>
      </c>
      <c r="AL62" s="35">
        <f t="shared" si="7"/>
        <v>-2.6589488799999964E-2</v>
      </c>
      <c r="AM62" s="35">
        <f t="shared" si="7"/>
        <v>-2.437369806666663E-2</v>
      </c>
      <c r="AN62" s="35">
        <f t="shared" si="7"/>
        <v>-2.2157907333333296E-2</v>
      </c>
      <c r="AO62" s="35">
        <f t="shared" si="7"/>
        <v>-1.9942116599999962E-2</v>
      </c>
      <c r="AP62" s="35">
        <f t="shared" si="7"/>
        <v>-1.7726325866666628E-2</v>
      </c>
      <c r="AQ62" s="35">
        <f t="shared" si="7"/>
        <v>-1.5510535133333295E-2</v>
      </c>
      <c r="AR62" s="35">
        <f t="shared" si="7"/>
        <v>-1.3294744399999961E-2</v>
      </c>
      <c r="AS62" s="35">
        <f t="shared" si="7"/>
        <v>-1.1078953666666627E-2</v>
      </c>
      <c r="AT62" s="35">
        <f t="shared" si="7"/>
        <v>-8.8631629333332934E-3</v>
      </c>
      <c r="AU62" s="35">
        <f t="shared" si="7"/>
        <v>-6.6473721999999605E-3</v>
      </c>
      <c r="AV62" s="35">
        <f t="shared" si="7"/>
        <v>-4.4315814666666276E-3</v>
      </c>
      <c r="AW62" s="35">
        <f t="shared" si="7"/>
        <v>-2.2157907333332947E-3</v>
      </c>
      <c r="AX62" s="35">
        <f t="shared" si="7"/>
        <v>3.8163916471489756E-17</v>
      </c>
      <c r="AY62" s="35">
        <f t="shared" si="7"/>
        <v>3.8163916471489756E-17</v>
      </c>
      <c r="AZ62" s="35">
        <f t="shared" si="7"/>
        <v>3.8163916471489756E-17</v>
      </c>
      <c r="BA62" s="35">
        <f t="shared" si="7"/>
        <v>3.8163916471489756E-17</v>
      </c>
      <c r="BB62" s="35">
        <f t="shared" si="7"/>
        <v>3.8163916471489756E-17</v>
      </c>
      <c r="BC62" s="35">
        <f t="shared" si="7"/>
        <v>3.8163916471489756E-17</v>
      </c>
      <c r="BD62" s="35">
        <f t="shared" si="7"/>
        <v>3.8163916471489756E-17</v>
      </c>
    </row>
    <row r="63" spans="1:56" ht="16.5" collapsed="1" x14ac:dyDescent="0.3">
      <c r="A63" s="114"/>
      <c r="B63" s="9" t="s">
        <v>8</v>
      </c>
      <c r="C63" s="11" t="s">
        <v>65</v>
      </c>
      <c r="D63" s="9" t="s">
        <v>38</v>
      </c>
      <c r="E63" s="35">
        <f>AVERAGE(E61:E62)*'Fixed data'!$C$3</f>
        <v>-2.0939222429999997E-3</v>
      </c>
      <c r="F63" s="35">
        <f>AVERAGE(F61:F62)*'Fixed data'!$C$3</f>
        <v>-4.1413128805999995E-3</v>
      </c>
      <c r="G63" s="35">
        <f>AVERAGE(G61:G62)*'Fixed data'!$C$3</f>
        <v>-4.0482496697999996E-3</v>
      </c>
      <c r="H63" s="35">
        <f>AVERAGE(H61:H62)*'Fixed data'!$C$3</f>
        <v>-3.9551864589999989E-3</v>
      </c>
      <c r="I63" s="35">
        <f>AVERAGE(I61:I62)*'Fixed data'!$C$3</f>
        <v>-3.862123248199999E-3</v>
      </c>
      <c r="J63" s="35">
        <f>AVERAGE(J61:J62)*'Fixed data'!$C$3</f>
        <v>-3.7690600373999992E-3</v>
      </c>
      <c r="K63" s="35">
        <f>AVERAGE(K61:K62)*'Fixed data'!$C$3</f>
        <v>-3.6759968265999993E-3</v>
      </c>
      <c r="L63" s="35">
        <f>AVERAGE(L61:L62)*'Fixed data'!$C$3</f>
        <v>-3.5829336157999991E-3</v>
      </c>
      <c r="M63" s="35">
        <f>AVERAGE(M61:M62)*'Fixed data'!$C$3</f>
        <v>-3.4898704049999992E-3</v>
      </c>
      <c r="N63" s="35">
        <f>AVERAGE(N61:N62)*'Fixed data'!$C$3</f>
        <v>-3.3968071941999989E-3</v>
      </c>
      <c r="O63" s="35">
        <f>AVERAGE(O61:O62)*'Fixed data'!$C$3</f>
        <v>-3.3037439833999991E-3</v>
      </c>
      <c r="P63" s="35">
        <f>AVERAGE(P61:P62)*'Fixed data'!$C$3</f>
        <v>-3.2106807725999992E-3</v>
      </c>
      <c r="Q63" s="35">
        <f>AVERAGE(Q61:Q62)*'Fixed data'!$C$3</f>
        <v>-3.1176175617999989E-3</v>
      </c>
      <c r="R63" s="35">
        <f>AVERAGE(R61:R62)*'Fixed data'!$C$3</f>
        <v>-3.0245543509999991E-3</v>
      </c>
      <c r="S63" s="35">
        <f>AVERAGE(S61:S62)*'Fixed data'!$C$3</f>
        <v>-2.9314911401999988E-3</v>
      </c>
      <c r="T63" s="35">
        <f>AVERAGE(T61:T62)*'Fixed data'!$C$3</f>
        <v>-2.8384279293999989E-3</v>
      </c>
      <c r="U63" s="35">
        <f>AVERAGE(U61:U62)*'Fixed data'!$C$3</f>
        <v>-2.7453647185999991E-3</v>
      </c>
      <c r="V63" s="35">
        <f>AVERAGE(V61:V62)*'Fixed data'!$C$3</f>
        <v>-2.6523015077999988E-3</v>
      </c>
      <c r="W63" s="35">
        <f>AVERAGE(W61:W62)*'Fixed data'!$C$3</f>
        <v>-2.559238296999999E-3</v>
      </c>
      <c r="X63" s="35">
        <f>AVERAGE(X61:X62)*'Fixed data'!$C$3</f>
        <v>-2.4661750861999987E-3</v>
      </c>
      <c r="Y63" s="35">
        <f>AVERAGE(Y61:Y62)*'Fixed data'!$C$3</f>
        <v>-2.3731118753999988E-3</v>
      </c>
      <c r="Z63" s="35">
        <f>AVERAGE(Z61:Z62)*'Fixed data'!$C$3</f>
        <v>-2.280048664599999E-3</v>
      </c>
      <c r="AA63" s="35">
        <f>AVERAGE(AA61:AA62)*'Fixed data'!$C$3</f>
        <v>-2.1869854537999987E-3</v>
      </c>
      <c r="AB63" s="35">
        <f>AVERAGE(AB61:AB62)*'Fixed data'!$C$3</f>
        <v>-2.0939222429999988E-3</v>
      </c>
      <c r="AC63" s="35">
        <f>AVERAGE(AC61:AC62)*'Fixed data'!$C$3</f>
        <v>-2.000859032199999E-3</v>
      </c>
      <c r="AD63" s="35">
        <f>AVERAGE(AD61:AD62)*'Fixed data'!$C$3</f>
        <v>-1.9077958213999987E-3</v>
      </c>
      <c r="AE63" s="35">
        <f>AVERAGE(AE61:AE62)*'Fixed data'!$C$3</f>
        <v>-1.8147326105999986E-3</v>
      </c>
      <c r="AF63" s="35">
        <f>AVERAGE(AF61:AF62)*'Fixed data'!$C$3</f>
        <v>-1.7216693997999988E-3</v>
      </c>
      <c r="AG63" s="35">
        <f>AVERAGE(AG61:AG62)*'Fixed data'!$C$3</f>
        <v>-1.6286061889999987E-3</v>
      </c>
      <c r="AH63" s="35">
        <f>AVERAGE(AH61:AH62)*'Fixed data'!$C$3</f>
        <v>-1.5355429781999986E-3</v>
      </c>
      <c r="AI63" s="35">
        <f>AVERAGE(AI61:AI62)*'Fixed data'!$C$3</f>
        <v>-1.4424797673999986E-3</v>
      </c>
      <c r="AJ63" s="35">
        <f>AVERAGE(AJ61:AJ62)*'Fixed data'!$C$3</f>
        <v>-1.3494165565999985E-3</v>
      </c>
      <c r="AK63" s="35">
        <f>AVERAGE(AK61:AK62)*'Fixed data'!$C$3</f>
        <v>-1.2563533457999986E-3</v>
      </c>
      <c r="AL63" s="35">
        <f>AVERAGE(AL61:AL62)*'Fixed data'!$C$3</f>
        <v>-1.1632901349999986E-3</v>
      </c>
      <c r="AM63" s="35">
        <f>AVERAGE(AM61:AM62)*'Fixed data'!$C$3</f>
        <v>-1.0702269241999985E-3</v>
      </c>
      <c r="AN63" s="35">
        <f>AVERAGE(AN61:AN62)*'Fixed data'!$C$3</f>
        <v>-9.7716371339999844E-4</v>
      </c>
      <c r="AO63" s="35">
        <f>AVERAGE(AO61:AO62)*'Fixed data'!$C$3</f>
        <v>-8.8410050259999848E-4</v>
      </c>
      <c r="AP63" s="35">
        <f>AVERAGE(AP61:AP62)*'Fixed data'!$C$3</f>
        <v>-7.9103729179999841E-4</v>
      </c>
      <c r="AQ63" s="35">
        <f>AVERAGE(AQ61:AQ62)*'Fixed data'!$C$3</f>
        <v>-6.9797408099999845E-4</v>
      </c>
      <c r="AR63" s="35">
        <f>AVERAGE(AR61:AR62)*'Fixed data'!$C$3</f>
        <v>-6.0491087019999838E-4</v>
      </c>
      <c r="AS63" s="35">
        <f>AVERAGE(AS61:AS62)*'Fixed data'!$C$3</f>
        <v>-5.1184765939999842E-4</v>
      </c>
      <c r="AT63" s="35">
        <f>AVERAGE(AT61:AT62)*'Fixed data'!$C$3</f>
        <v>-4.1878444859999836E-4</v>
      </c>
      <c r="AU63" s="35">
        <f>AVERAGE(AU61:AU62)*'Fixed data'!$C$3</f>
        <v>-3.2572123779999834E-4</v>
      </c>
      <c r="AV63" s="35">
        <f>AVERAGE(AV61:AV62)*'Fixed data'!$C$3</f>
        <v>-2.3265802699999838E-4</v>
      </c>
      <c r="AW63" s="35">
        <f>AVERAGE(AW61:AW62)*'Fixed data'!$C$3</f>
        <v>-1.3959481619999837E-4</v>
      </c>
      <c r="AX63" s="35">
        <f>AVERAGE(AX61:AX62)*'Fixed data'!$C$3</f>
        <v>-4.6531605399998388E-5</v>
      </c>
      <c r="AY63" s="35">
        <f>AVERAGE(AY61:AY62)*'Fixed data'!$C$3</f>
        <v>1.6028844918025698E-18</v>
      </c>
      <c r="AZ63" s="35">
        <f>AVERAGE(AZ61:AZ62)*'Fixed data'!$C$3</f>
        <v>1.6028844918025698E-18</v>
      </c>
      <c r="BA63" s="35">
        <f>AVERAGE(BA61:BA62)*'Fixed data'!$C$3</f>
        <v>1.6028844918025698E-18</v>
      </c>
      <c r="BB63" s="35">
        <f>AVERAGE(BB61:BB62)*'Fixed data'!$C$3</f>
        <v>1.6028844918025698E-18</v>
      </c>
      <c r="BC63" s="35">
        <f>AVERAGE(BC61:BC62)*'Fixed data'!$C$3</f>
        <v>1.6028844918025698E-18</v>
      </c>
      <c r="BD63" s="35">
        <f>AVERAGE(BD61:BD62)*'Fixed data'!$C$3</f>
        <v>1.6028844918025698E-18</v>
      </c>
    </row>
    <row r="64" spans="1:56" ht="15.75" thickBot="1" x14ac:dyDescent="0.35">
      <c r="A64" s="113"/>
      <c r="B64" s="12" t="s">
        <v>91</v>
      </c>
      <c r="C64" s="12" t="s">
        <v>43</v>
      </c>
      <c r="D64" s="12" t="s">
        <v>38</v>
      </c>
      <c r="E64" s="53">
        <f t="shared" ref="E64:BD64" si="8">E29+E60+E63</f>
        <v>-4.4827029243000006E-2</v>
      </c>
      <c r="F64" s="53">
        <f t="shared" si="8"/>
        <v>-6.3571036139333324E-3</v>
      </c>
      <c r="G64" s="53">
        <f t="shared" si="8"/>
        <v>-6.2640404031333325E-3</v>
      </c>
      <c r="H64" s="53">
        <f t="shared" si="8"/>
        <v>-6.1709771923333318E-3</v>
      </c>
      <c r="I64" s="53">
        <f t="shared" si="8"/>
        <v>-6.0779139815333319E-3</v>
      </c>
      <c r="J64" s="53">
        <f t="shared" si="8"/>
        <v>-5.9848507707333321E-3</v>
      </c>
      <c r="K64" s="53">
        <f t="shared" si="8"/>
        <v>-5.8917875599333322E-3</v>
      </c>
      <c r="L64" s="53">
        <f t="shared" si="8"/>
        <v>-5.7987243491333315E-3</v>
      </c>
      <c r="M64" s="53">
        <f t="shared" si="8"/>
        <v>-5.7056611383333317E-3</v>
      </c>
      <c r="N64" s="53">
        <f t="shared" si="8"/>
        <v>-5.6125979275333318E-3</v>
      </c>
      <c r="O64" s="53">
        <f t="shared" si="8"/>
        <v>-5.519534716733332E-3</v>
      </c>
      <c r="P64" s="53">
        <f t="shared" si="8"/>
        <v>-5.4264715059333321E-3</v>
      </c>
      <c r="Q64" s="53">
        <f t="shared" si="8"/>
        <v>-5.3334082951333323E-3</v>
      </c>
      <c r="R64" s="53">
        <f t="shared" si="8"/>
        <v>-5.2403450843333324E-3</v>
      </c>
      <c r="S64" s="53">
        <f t="shared" si="8"/>
        <v>-5.1472818735333317E-3</v>
      </c>
      <c r="T64" s="53">
        <f t="shared" si="8"/>
        <v>-5.0542186627333318E-3</v>
      </c>
      <c r="U64" s="53">
        <f t="shared" si="8"/>
        <v>-4.961155451933332E-3</v>
      </c>
      <c r="V64" s="53">
        <f t="shared" si="8"/>
        <v>-4.8680922411333313E-3</v>
      </c>
      <c r="W64" s="53">
        <f t="shared" si="8"/>
        <v>-4.7750290303333314E-3</v>
      </c>
      <c r="X64" s="53">
        <f t="shared" si="8"/>
        <v>-4.6819658195333316E-3</v>
      </c>
      <c r="Y64" s="53">
        <f t="shared" si="8"/>
        <v>-4.5889026087333317E-3</v>
      </c>
      <c r="Z64" s="53">
        <f t="shared" si="8"/>
        <v>-4.4958393979333319E-3</v>
      </c>
      <c r="AA64" s="53">
        <f t="shared" si="8"/>
        <v>-4.402776187133332E-3</v>
      </c>
      <c r="AB64" s="53">
        <f t="shared" si="8"/>
        <v>-4.3097129763333322E-3</v>
      </c>
      <c r="AC64" s="53">
        <f t="shared" si="8"/>
        <v>-4.2166497655333323E-3</v>
      </c>
      <c r="AD64" s="53">
        <f t="shared" si="8"/>
        <v>-4.1235865547333316E-3</v>
      </c>
      <c r="AE64" s="53">
        <f t="shared" si="8"/>
        <v>-4.0305233439333317E-3</v>
      </c>
      <c r="AF64" s="53">
        <f t="shared" si="8"/>
        <v>-3.9374601331333319E-3</v>
      </c>
      <c r="AG64" s="53">
        <f t="shared" si="8"/>
        <v>-3.8443969223333316E-3</v>
      </c>
      <c r="AH64" s="53">
        <f t="shared" si="8"/>
        <v>-3.7513337115333313E-3</v>
      </c>
      <c r="AI64" s="53">
        <f t="shared" si="8"/>
        <v>-3.6582705007333315E-3</v>
      </c>
      <c r="AJ64" s="53">
        <f t="shared" si="8"/>
        <v>-3.5652072899333316E-3</v>
      </c>
      <c r="AK64" s="53">
        <f t="shared" si="8"/>
        <v>-3.4721440791333318E-3</v>
      </c>
      <c r="AL64" s="53">
        <f t="shared" si="8"/>
        <v>-3.3790808683333315E-3</v>
      </c>
      <c r="AM64" s="53">
        <f t="shared" si="8"/>
        <v>-3.2860176575333312E-3</v>
      </c>
      <c r="AN64" s="53">
        <f t="shared" si="8"/>
        <v>-3.1929544467333313E-3</v>
      </c>
      <c r="AO64" s="53">
        <f t="shared" si="8"/>
        <v>-3.0998912359333315E-3</v>
      </c>
      <c r="AP64" s="53">
        <f t="shared" si="8"/>
        <v>-3.0068280251333312E-3</v>
      </c>
      <c r="AQ64" s="53">
        <f t="shared" si="8"/>
        <v>-2.9137648143333313E-3</v>
      </c>
      <c r="AR64" s="53">
        <f t="shared" si="8"/>
        <v>-2.8207016035333311E-3</v>
      </c>
      <c r="AS64" s="53">
        <f t="shared" si="8"/>
        <v>-2.7276383927333312E-3</v>
      </c>
      <c r="AT64" s="53">
        <f t="shared" si="8"/>
        <v>-2.6345751819333314E-3</v>
      </c>
      <c r="AU64" s="53">
        <f t="shared" si="8"/>
        <v>-2.5415119711333311E-3</v>
      </c>
      <c r="AV64" s="53">
        <f t="shared" si="8"/>
        <v>-2.4484487603333312E-3</v>
      </c>
      <c r="AW64" s="53">
        <f t="shared" si="8"/>
        <v>-2.3553855495333314E-3</v>
      </c>
      <c r="AX64" s="53">
        <f t="shared" si="8"/>
        <v>-2.2623223387333311E-3</v>
      </c>
      <c r="AY64" s="53">
        <f t="shared" si="8"/>
        <v>1.6028844918025698E-18</v>
      </c>
      <c r="AZ64" s="53">
        <f t="shared" si="8"/>
        <v>1.6028844918025698E-18</v>
      </c>
      <c r="BA64" s="53">
        <f t="shared" si="8"/>
        <v>1.6028844918025698E-18</v>
      </c>
      <c r="BB64" s="53">
        <f t="shared" si="8"/>
        <v>1.6028844918025698E-18</v>
      </c>
      <c r="BC64" s="53">
        <f t="shared" si="8"/>
        <v>1.6028844918025698E-18</v>
      </c>
      <c r="BD64" s="53">
        <f t="shared" si="8"/>
        <v>1.6028844918025698E-18</v>
      </c>
    </row>
    <row r="65" spans="1:56" ht="12.75" customHeight="1" x14ac:dyDescent="0.3">
      <c r="A65" s="188" t="s">
        <v>226</v>
      </c>
      <c r="B65" s="9" t="s">
        <v>35</v>
      </c>
      <c r="D65" s="4" t="s">
        <v>38</v>
      </c>
      <c r="E65" s="35">
        <f>'Fixed data'!$G$6*E86/1000000</f>
        <v>5.9888276331297838E-4</v>
      </c>
      <c r="F65" s="35">
        <f>'Fixed data'!$G$6*F86/1000000</f>
        <v>5.9888276331297838E-4</v>
      </c>
      <c r="G65" s="35">
        <f>'Fixed data'!$G$6*G86/1000000</f>
        <v>5.9888276331297838E-4</v>
      </c>
      <c r="H65" s="35">
        <f>'Fixed data'!$G$6*H86/1000000</f>
        <v>5.9888276331297838E-4</v>
      </c>
      <c r="I65" s="35">
        <f>'Fixed data'!$G$6*I86/1000000</f>
        <v>5.9888276331297838E-4</v>
      </c>
      <c r="J65" s="35">
        <f>'Fixed data'!$G$6*J86/1000000</f>
        <v>5.9888276331297838E-4</v>
      </c>
      <c r="K65" s="35">
        <f>'Fixed data'!$G$6*K86/1000000</f>
        <v>5.9888276331297838E-4</v>
      </c>
      <c r="L65" s="35">
        <f>'Fixed data'!$G$6*L86/1000000</f>
        <v>5.9888276331297838E-4</v>
      </c>
      <c r="M65" s="35">
        <f>'Fixed data'!$G$6*M86/1000000</f>
        <v>5.9888276331297838E-4</v>
      </c>
      <c r="N65" s="35">
        <f>'Fixed data'!$G$6*N86/1000000</f>
        <v>5.9888276331297838E-4</v>
      </c>
      <c r="O65" s="35">
        <f>'Fixed data'!$G$6*O86/1000000</f>
        <v>5.9888276331297838E-4</v>
      </c>
      <c r="P65" s="35">
        <f>'Fixed data'!$G$6*P86/1000000</f>
        <v>5.9888276331297838E-4</v>
      </c>
      <c r="Q65" s="35">
        <f>'Fixed data'!$G$6*Q86/1000000</f>
        <v>5.9888276331297838E-4</v>
      </c>
      <c r="R65" s="35">
        <f>'Fixed data'!$G$6*R86/1000000</f>
        <v>5.9888276331297838E-4</v>
      </c>
      <c r="S65" s="35">
        <f>'Fixed data'!$G$6*S86/1000000</f>
        <v>5.9888276331297838E-4</v>
      </c>
      <c r="T65" s="35">
        <f>'Fixed data'!$G$6*T86/1000000</f>
        <v>5.9888276331297838E-4</v>
      </c>
      <c r="U65" s="35">
        <f>'Fixed data'!$G$6*U86/1000000</f>
        <v>5.9888276331297838E-4</v>
      </c>
      <c r="V65" s="35">
        <f>'Fixed data'!$G$6*V86/1000000</f>
        <v>5.9888276331297838E-4</v>
      </c>
      <c r="W65" s="35">
        <f>'Fixed data'!$G$6*W86/1000000</f>
        <v>5.9888276331297838E-4</v>
      </c>
      <c r="X65" s="35">
        <f>'Fixed data'!$G$6*X86/1000000</f>
        <v>5.9888276331297838E-4</v>
      </c>
      <c r="Y65" s="35">
        <f>'Fixed data'!$G$6*Y86/1000000</f>
        <v>5.9888276331297838E-4</v>
      </c>
      <c r="Z65" s="35">
        <f>'Fixed data'!$G$6*Z86/1000000</f>
        <v>5.9888276331297838E-4</v>
      </c>
      <c r="AA65" s="35">
        <f>'Fixed data'!$G$6*AA86/1000000</f>
        <v>5.9888276331297838E-4</v>
      </c>
      <c r="AB65" s="35">
        <f>'Fixed data'!$G$6*AB86/1000000</f>
        <v>5.9888276331297838E-4</v>
      </c>
      <c r="AC65" s="35">
        <f>'Fixed data'!$G$6*AC86/1000000</f>
        <v>5.9888276331297838E-4</v>
      </c>
      <c r="AD65" s="35">
        <f>'Fixed data'!$G$6*AD86/1000000</f>
        <v>5.9888276331297838E-4</v>
      </c>
      <c r="AE65" s="35">
        <f>'Fixed data'!$G$6*AE86/1000000</f>
        <v>5.9888276331297838E-4</v>
      </c>
      <c r="AF65" s="35">
        <f>'Fixed data'!$G$6*AF86/1000000</f>
        <v>5.9888276331297838E-4</v>
      </c>
      <c r="AG65" s="35">
        <f>'Fixed data'!$G$6*AG86/1000000</f>
        <v>5.9888276331297838E-4</v>
      </c>
      <c r="AH65" s="35">
        <f>'Fixed data'!$G$6*AH86/1000000</f>
        <v>5.9888276331297838E-4</v>
      </c>
      <c r="AI65" s="35">
        <f>'Fixed data'!$G$6*AI86/1000000</f>
        <v>5.9888276331297838E-4</v>
      </c>
      <c r="AJ65" s="35">
        <f>'Fixed data'!$G$6*AJ86/1000000</f>
        <v>5.9888276331297838E-4</v>
      </c>
      <c r="AK65" s="35">
        <f>'Fixed data'!$G$6*AK86/1000000</f>
        <v>5.9888276331297838E-4</v>
      </c>
      <c r="AL65" s="35">
        <f>'Fixed data'!$G$6*AL86/1000000</f>
        <v>5.9888276331297838E-4</v>
      </c>
      <c r="AM65" s="35">
        <f>'Fixed data'!$G$6*AM86/1000000</f>
        <v>5.9888276331297838E-4</v>
      </c>
      <c r="AN65" s="35">
        <f>'Fixed data'!$G$6*AN86/1000000</f>
        <v>5.9888276331297838E-4</v>
      </c>
      <c r="AO65" s="35">
        <f>'Fixed data'!$G$6*AO86/1000000</f>
        <v>5.9888276331297838E-4</v>
      </c>
      <c r="AP65" s="35">
        <f>'Fixed data'!$G$6*AP86/1000000</f>
        <v>5.9888276331297838E-4</v>
      </c>
      <c r="AQ65" s="35">
        <f>'Fixed data'!$G$6*AQ86/1000000</f>
        <v>5.9888276331297838E-4</v>
      </c>
      <c r="AR65" s="35">
        <f>'Fixed data'!$G$6*AR86/1000000</f>
        <v>5.9888276331297838E-4</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198</v>
      </c>
      <c r="D66" s="4" t="s">
        <v>38</v>
      </c>
      <c r="E66" s="35">
        <f>E87*'Fixed data'!H$5/1000000</f>
        <v>4.542108793317538E-5</v>
      </c>
      <c r="F66" s="35">
        <f>F87*'Fixed data'!I$5/1000000</f>
        <v>4.6330378437298288E-5</v>
      </c>
      <c r="G66" s="35">
        <f>G87*'Fixed data'!J$5/1000000</f>
        <v>4.7804448093753514E-5</v>
      </c>
      <c r="H66" s="35">
        <f>H87*'Fixed data'!K$5/1000000</f>
        <v>4.928833709559694E-5</v>
      </c>
      <c r="I66" s="35">
        <f>I87*'Fixed data'!L$5/1000000</f>
        <v>5.0824056644837726E-5</v>
      </c>
      <c r="J66" s="35">
        <f>J87*'Fixed data'!M$5/1000000</f>
        <v>8.7754822497415012E-5</v>
      </c>
      <c r="K66" s="35">
        <f>K87*'Fixed data'!N$5/1000000</f>
        <v>1.2208626272035926E-4</v>
      </c>
      <c r="L66" s="35">
        <f>L87*'Fixed data'!O$5/1000000</f>
        <v>1.538183773136705E-4</v>
      </c>
      <c r="M66" s="35">
        <f>M87*'Fixed data'!P$5/1000000</f>
        <v>1.8295116627734876E-4</v>
      </c>
      <c r="N66" s="35">
        <f>N87*'Fixed data'!Q$5/1000000</f>
        <v>2.0948462961139402E-4</v>
      </c>
      <c r="O66" s="35">
        <f>O87*'Fixed data'!R$5/1000000</f>
        <v>2.3341876731580624E-4</v>
      </c>
      <c r="P66" s="35">
        <f>P87*'Fixed data'!S$5/1000000</f>
        <v>2.5475357939058545E-4</v>
      </c>
      <c r="Q66" s="35">
        <f>Q87*'Fixed data'!T$5/1000000</f>
        <v>2.7348906583573164E-4</v>
      </c>
      <c r="R66" s="35">
        <f>R87*'Fixed data'!U$5/1000000</f>
        <v>2.8962522665124487E-4</v>
      </c>
      <c r="S66" s="35">
        <f>S87*'Fixed data'!V$5/1000000</f>
        <v>3.0316206183712504E-4</v>
      </c>
      <c r="T66" s="35">
        <f>T87*'Fixed data'!W$5/1000000</f>
        <v>3.0891288590168963E-4</v>
      </c>
      <c r="U66" s="35">
        <f>U87*'Fixed data'!X$5/1000000</f>
        <v>3.1856430299942527E-4</v>
      </c>
      <c r="V66" s="35">
        <f>V87*'Fixed data'!Y$5/1000000</f>
        <v>3.2550405401557658E-4</v>
      </c>
      <c r="W66" s="35">
        <f>W87*'Fixed data'!Z$5/1000000</f>
        <v>3.297321389501435E-4</v>
      </c>
      <c r="X66" s="35">
        <f>X87*'Fixed data'!AA$5/1000000</f>
        <v>3.312485578031262E-4</v>
      </c>
      <c r="Y66" s="35">
        <f>Y87*'Fixed data'!AB$5/1000000</f>
        <v>3.3005331057452434E-4</v>
      </c>
      <c r="Z66" s="35">
        <f>Z87*'Fixed data'!AC$5/1000000</f>
        <v>3.2349480053861193E-4</v>
      </c>
      <c r="AA66" s="35">
        <f>AA87*'Fixed data'!AD$5/1000000</f>
        <v>3.170699115812403E-4</v>
      </c>
      <c r="AB66" s="35">
        <f>AB87*'Fixed data'!AE$5/1000000</f>
        <v>3.0793335654228439E-4</v>
      </c>
      <c r="AC66" s="35">
        <f>AC87*'Fixed data'!AF$5/1000000</f>
        <v>2.9608513542174404E-4</v>
      </c>
      <c r="AD66" s="35">
        <f>AD87*'Fixed data'!AG$5/1000000</f>
        <v>2.8152524821961936E-4</v>
      </c>
      <c r="AE66" s="35">
        <f>AE87*'Fixed data'!AH$5/1000000</f>
        <v>2.6425369493591035E-4</v>
      </c>
      <c r="AF66" s="35">
        <f>AF87*'Fixed data'!AI$5/1000000</f>
        <v>2.4427047557061689E-4</v>
      </c>
      <c r="AG66" s="35">
        <f>AG87*'Fixed data'!AJ$5/1000000</f>
        <v>2.2157559012373908E-4</v>
      </c>
      <c r="AH66" s="35">
        <f>AH87*'Fixed data'!AK$5/1000000</f>
        <v>1.9616903859527696E-4</v>
      </c>
      <c r="AI66" s="35">
        <f>AI87*'Fixed data'!AL$5/1000000</f>
        <v>1.6714243816909406E-4</v>
      </c>
      <c r="AJ66" s="35">
        <f>AJ87*'Fixed data'!AM$5/1000000</f>
        <v>1.3650624491186211E-4</v>
      </c>
      <c r="AK66" s="35">
        <f>AK87*'Fixed data'!AN$5/1000000</f>
        <v>1.0315838557304573E-4</v>
      </c>
      <c r="AL66" s="35">
        <f>AL87*'Fixed data'!AO$5/1000000</f>
        <v>6.7098860152645047E-5</v>
      </c>
      <c r="AM66" s="35">
        <f>AM87*'Fixed data'!AP$5/1000000</f>
        <v>2.8327668650659301E-5</v>
      </c>
      <c r="AN66" s="35">
        <f>AN87*'Fixed data'!AQ$5/1000000</f>
        <v>2.9396637278986066E-5</v>
      </c>
      <c r="AO66" s="35">
        <f>AO87*'Fixed data'!AR$5/1000000</f>
        <v>3.0331984828771987E-5</v>
      </c>
      <c r="AP66" s="35">
        <f>AP87*'Fixed data'!AS$5/1000000</f>
        <v>3.1267332378557908E-5</v>
      </c>
      <c r="AQ66" s="35">
        <f>AQ87*'Fixed data'!AT$5/1000000</f>
        <v>3.2202679928343826E-5</v>
      </c>
      <c r="AR66" s="35">
        <f>AR87*'Fixed data'!AU$5/1000000</f>
        <v>3.3138027478129744E-5</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97</v>
      </c>
      <c r="C76" s="13"/>
      <c r="D76" s="13" t="s">
        <v>38</v>
      </c>
      <c r="E76" s="53">
        <f>SUM(E65:E75)</f>
        <v>6.4430385124615379E-4</v>
      </c>
      <c r="F76" s="53">
        <f t="shared" ref="F76:BD76" si="9">SUM(F65:F75)</f>
        <v>6.4521314175027661E-4</v>
      </c>
      <c r="G76" s="53">
        <f t="shared" si="9"/>
        <v>6.4668721140673192E-4</v>
      </c>
      <c r="H76" s="53">
        <f t="shared" si="9"/>
        <v>6.4817110040857535E-4</v>
      </c>
      <c r="I76" s="53">
        <f t="shared" si="9"/>
        <v>6.4970681995781606E-4</v>
      </c>
      <c r="J76" s="53">
        <f t="shared" si="9"/>
        <v>6.8663758581039339E-4</v>
      </c>
      <c r="K76" s="53">
        <f t="shared" si="9"/>
        <v>7.2096902603333761E-4</v>
      </c>
      <c r="L76" s="53">
        <f t="shared" si="9"/>
        <v>7.5270114062664893E-4</v>
      </c>
      <c r="M76" s="53">
        <f t="shared" si="9"/>
        <v>7.8183392959032714E-4</v>
      </c>
      <c r="N76" s="53">
        <f t="shared" si="9"/>
        <v>8.0836739292437245E-4</v>
      </c>
      <c r="O76" s="53">
        <f t="shared" si="9"/>
        <v>8.3230153062878464E-4</v>
      </c>
      <c r="P76" s="53">
        <f t="shared" si="9"/>
        <v>8.5363634270356383E-4</v>
      </c>
      <c r="Q76" s="53">
        <f t="shared" si="9"/>
        <v>8.7237182914871002E-4</v>
      </c>
      <c r="R76" s="53">
        <f t="shared" si="9"/>
        <v>8.885079899642232E-4</v>
      </c>
      <c r="S76" s="53">
        <f t="shared" si="9"/>
        <v>9.0204482515010348E-4</v>
      </c>
      <c r="T76" s="53">
        <f t="shared" si="9"/>
        <v>9.0779564921466801E-4</v>
      </c>
      <c r="U76" s="53">
        <f t="shared" si="9"/>
        <v>9.1744706631240365E-4</v>
      </c>
      <c r="V76" s="53">
        <f t="shared" si="9"/>
        <v>9.2438681732855501E-4</v>
      </c>
      <c r="W76" s="53">
        <f t="shared" si="9"/>
        <v>9.2861490226312188E-4</v>
      </c>
      <c r="X76" s="53">
        <f t="shared" si="9"/>
        <v>9.3013132111610458E-4</v>
      </c>
      <c r="Y76" s="53">
        <f t="shared" si="9"/>
        <v>9.2893607388750267E-4</v>
      </c>
      <c r="Z76" s="53">
        <f t="shared" si="9"/>
        <v>9.2237756385159025E-4</v>
      </c>
      <c r="AA76" s="53">
        <f t="shared" si="9"/>
        <v>9.1595267489421868E-4</v>
      </c>
      <c r="AB76" s="53">
        <f t="shared" si="9"/>
        <v>9.0681611985526283E-4</v>
      </c>
      <c r="AC76" s="53">
        <f t="shared" si="9"/>
        <v>8.9496789873472248E-4</v>
      </c>
      <c r="AD76" s="53">
        <f t="shared" si="9"/>
        <v>8.8040801153259774E-4</v>
      </c>
      <c r="AE76" s="53">
        <f t="shared" si="9"/>
        <v>8.6313645824888873E-4</v>
      </c>
      <c r="AF76" s="53">
        <f t="shared" si="9"/>
        <v>8.4315323888359533E-4</v>
      </c>
      <c r="AG76" s="53">
        <f t="shared" si="9"/>
        <v>8.2045835343671743E-4</v>
      </c>
      <c r="AH76" s="53">
        <f t="shared" si="9"/>
        <v>7.9505180190825536E-4</v>
      </c>
      <c r="AI76" s="53">
        <f t="shared" si="9"/>
        <v>7.6602520148207238E-4</v>
      </c>
      <c r="AJ76" s="53">
        <f t="shared" si="9"/>
        <v>7.3538900822484043E-4</v>
      </c>
      <c r="AK76" s="53">
        <f t="shared" si="9"/>
        <v>7.020411488860241E-4</v>
      </c>
      <c r="AL76" s="53">
        <f t="shared" si="9"/>
        <v>6.6598162346562348E-4</v>
      </c>
      <c r="AM76" s="53">
        <f t="shared" si="9"/>
        <v>6.2721043196363772E-4</v>
      </c>
      <c r="AN76" s="53">
        <f t="shared" si="9"/>
        <v>6.2827940059196447E-4</v>
      </c>
      <c r="AO76" s="53">
        <f t="shared" si="9"/>
        <v>6.2921474814175038E-4</v>
      </c>
      <c r="AP76" s="53">
        <f t="shared" si="9"/>
        <v>6.3015009569153629E-4</v>
      </c>
      <c r="AQ76" s="53">
        <f t="shared" si="9"/>
        <v>6.3108544324132221E-4</v>
      </c>
      <c r="AR76" s="53">
        <f t="shared" si="9"/>
        <v>6.3202079079110812E-4</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-4.4182725391753851E-2</v>
      </c>
      <c r="F77" s="54">
        <f>IF('Fixed data'!$G$19=FALSE,F64+F76,F64)</f>
        <v>-5.7118904721830555E-3</v>
      </c>
      <c r="G77" s="54">
        <f>IF('Fixed data'!$G$19=FALSE,G64+G76,G64)</f>
        <v>-5.6173531917266002E-3</v>
      </c>
      <c r="H77" s="54">
        <f>IF('Fixed data'!$G$19=FALSE,H64+H76,H64)</f>
        <v>-5.5228060919247568E-3</v>
      </c>
      <c r="I77" s="54">
        <f>IF('Fixed data'!$G$19=FALSE,I64+I76,I64)</f>
        <v>-5.428207161575516E-3</v>
      </c>
      <c r="J77" s="54">
        <f>IF('Fixed data'!$G$19=FALSE,J64+J76,J64)</f>
        <v>-5.2982131849229385E-3</v>
      </c>
      <c r="K77" s="54">
        <f>IF('Fixed data'!$G$19=FALSE,K64+K76,K64)</f>
        <v>-5.1708185338999943E-3</v>
      </c>
      <c r="L77" s="54">
        <f>IF('Fixed data'!$G$19=FALSE,L64+L76,L64)</f>
        <v>-5.0460232085066826E-3</v>
      </c>
      <c r="M77" s="54">
        <f>IF('Fixed data'!$G$19=FALSE,M64+M76,M64)</f>
        <v>-4.9238272087430042E-3</v>
      </c>
      <c r="N77" s="54">
        <f>IF('Fixed data'!$G$19=FALSE,N64+N76,N64)</f>
        <v>-4.8042305346089591E-3</v>
      </c>
      <c r="O77" s="54">
        <f>IF('Fixed data'!$G$19=FALSE,O64+O76,O64)</f>
        <v>-4.6872331861045474E-3</v>
      </c>
      <c r="P77" s="54">
        <f>IF('Fixed data'!$G$19=FALSE,P64+P76,P64)</f>
        <v>-4.5728351632297682E-3</v>
      </c>
      <c r="Q77" s="54">
        <f>IF('Fixed data'!$G$19=FALSE,Q64+Q76,Q64)</f>
        <v>-4.4610364659846222E-3</v>
      </c>
      <c r="R77" s="54">
        <f>IF('Fixed data'!$G$19=FALSE,R64+R76,R64)</f>
        <v>-4.3518370943691088E-3</v>
      </c>
      <c r="S77" s="54">
        <f>IF('Fixed data'!$G$19=FALSE,S64+S76,S64)</f>
        <v>-4.2452370483832286E-3</v>
      </c>
      <c r="T77" s="54">
        <f>IF('Fixed data'!$G$19=FALSE,T64+T76,T64)</f>
        <v>-4.1464230135186634E-3</v>
      </c>
      <c r="U77" s="54">
        <f>IF('Fixed data'!$G$19=FALSE,U64+U76,U64)</f>
        <v>-4.0437083856209284E-3</v>
      </c>
      <c r="V77" s="54">
        <f>IF('Fixed data'!$G$19=FALSE,V64+V76,V64)</f>
        <v>-3.9437054238047765E-3</v>
      </c>
      <c r="W77" s="54">
        <f>IF('Fixed data'!$G$19=FALSE,W64+W76,W64)</f>
        <v>-3.8464141280702096E-3</v>
      </c>
      <c r="X77" s="54">
        <f>IF('Fixed data'!$G$19=FALSE,X64+X76,X64)</f>
        <v>-3.7518344984172271E-3</v>
      </c>
      <c r="Y77" s="54">
        <f>IF('Fixed data'!$G$19=FALSE,Y64+Y76,Y64)</f>
        <v>-3.6599665348458288E-3</v>
      </c>
      <c r="Z77" s="54">
        <f>IF('Fixed data'!$G$19=FALSE,Z64+Z76,Z64)</f>
        <v>-3.5734618340817416E-3</v>
      </c>
      <c r="AA77" s="54">
        <f>IF('Fixed data'!$G$19=FALSE,AA64+AA76,AA64)</f>
        <v>-3.4868235122391131E-3</v>
      </c>
      <c r="AB77" s="54">
        <f>IF('Fixed data'!$G$19=FALSE,AB64+AB76,AB64)</f>
        <v>-3.4028968564780693E-3</v>
      </c>
      <c r="AC77" s="54">
        <f>IF('Fixed data'!$G$19=FALSE,AC64+AC76,AC64)</f>
        <v>-3.3216818667986098E-3</v>
      </c>
      <c r="AD77" s="54">
        <f>IF('Fixed data'!$G$19=FALSE,AD64+AD76,AD64)</f>
        <v>-3.2431785432007337E-3</v>
      </c>
      <c r="AE77" s="54">
        <f>IF('Fixed data'!$G$19=FALSE,AE64+AE76,AE64)</f>
        <v>-3.1673868856844428E-3</v>
      </c>
      <c r="AF77" s="54">
        <f>IF('Fixed data'!$G$19=FALSE,AF64+AF76,AF64)</f>
        <v>-3.0943068942497366E-3</v>
      </c>
      <c r="AG77" s="54">
        <f>IF('Fixed data'!$G$19=FALSE,AG64+AG76,AG64)</f>
        <v>-3.0239385688966142E-3</v>
      </c>
      <c r="AH77" s="54">
        <f>IF('Fixed data'!$G$19=FALSE,AH64+AH76,AH64)</f>
        <v>-2.9562819096250761E-3</v>
      </c>
      <c r="AI77" s="54">
        <f>IF('Fixed data'!$G$19=FALSE,AI64+AI76,AI64)</f>
        <v>-2.8922452992512591E-3</v>
      </c>
      <c r="AJ77" s="54">
        <f>IF('Fixed data'!$G$19=FALSE,AJ64+AJ76,AJ64)</f>
        <v>-2.8298182817084912E-3</v>
      </c>
      <c r="AK77" s="54">
        <f>IF('Fixed data'!$G$19=FALSE,AK64+AK76,AK64)</f>
        <v>-2.7701029302473076E-3</v>
      </c>
      <c r="AL77" s="54">
        <f>IF('Fixed data'!$G$19=FALSE,AL64+AL76,AL64)</f>
        <v>-2.7130992448677078E-3</v>
      </c>
      <c r="AM77" s="54">
        <f>IF('Fixed data'!$G$19=FALSE,AM64+AM76,AM64)</f>
        <v>-2.6588072255696936E-3</v>
      </c>
      <c r="AN77" s="54">
        <f>IF('Fixed data'!$G$19=FALSE,AN64+AN76,AN64)</f>
        <v>-2.564675046141367E-3</v>
      </c>
      <c r="AO77" s="54">
        <f>IF('Fixed data'!$G$19=FALSE,AO64+AO76,AO64)</f>
        <v>-2.4706764877915812E-3</v>
      </c>
      <c r="AP77" s="54">
        <f>IF('Fixed data'!$G$19=FALSE,AP64+AP76,AP64)</f>
        <v>-2.376677929441795E-3</v>
      </c>
      <c r="AQ77" s="54">
        <f>IF('Fixed data'!$G$19=FALSE,AQ64+AQ76,AQ64)</f>
        <v>-2.2826793710920092E-3</v>
      </c>
      <c r="AR77" s="54">
        <f>IF('Fixed data'!$G$19=FALSE,AR64+AR76,AR64)</f>
        <v>-2.1886808127422231E-3</v>
      </c>
      <c r="AS77" s="54">
        <f>IF('Fixed data'!$G$19=FALSE,AS64+AS76,AS64)</f>
        <v>-2.7276383927333312E-3</v>
      </c>
      <c r="AT77" s="54">
        <f>IF('Fixed data'!$G$19=FALSE,AT64+AT76,AT64)</f>
        <v>-2.6345751819333314E-3</v>
      </c>
      <c r="AU77" s="54">
        <f>IF('Fixed data'!$G$19=FALSE,AU64+AU76,AU64)</f>
        <v>-2.5415119711333311E-3</v>
      </c>
      <c r="AV77" s="54">
        <f>IF('Fixed data'!$G$19=FALSE,AV64+AV76,AV64)</f>
        <v>-2.4484487603333312E-3</v>
      </c>
      <c r="AW77" s="54">
        <f>IF('Fixed data'!$G$19=FALSE,AW64+AW76,AW64)</f>
        <v>-2.3553855495333314E-3</v>
      </c>
      <c r="AX77" s="54">
        <f>IF('Fixed data'!$G$19=FALSE,AX64+AX76,AX64)</f>
        <v>-2.2623223387333311E-3</v>
      </c>
      <c r="AY77" s="54">
        <f>IF('Fixed data'!$G$19=FALSE,AY64+AY76,AY64)</f>
        <v>1.6028844918025698E-18</v>
      </c>
      <c r="AZ77" s="54">
        <f>IF('Fixed data'!$G$19=FALSE,AZ64+AZ76,AZ64)</f>
        <v>1.6028844918025698E-18</v>
      </c>
      <c r="BA77" s="54">
        <f>IF('Fixed data'!$G$19=FALSE,BA64+BA76,BA64)</f>
        <v>1.6028844918025698E-18</v>
      </c>
      <c r="BB77" s="54">
        <f>IF('Fixed data'!$G$19=FALSE,BB64+BB76,BB64)</f>
        <v>1.6028844918025698E-18</v>
      </c>
      <c r="BC77" s="54">
        <f>IF('Fixed data'!$G$19=FALSE,BC64+BC76,BC64)</f>
        <v>1.6028844918025698E-18</v>
      </c>
      <c r="BD77" s="54">
        <f>IF('Fixed data'!$G$19=FALSE,BD64+BD76,BD64)</f>
        <v>1.6028844918025698E-18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-4.2688623566911936E-2</v>
      </c>
      <c r="F80" s="55">
        <f t="shared" ref="F80:BD80" si="10">F77*F78</f>
        <v>-5.3321108751037891E-3</v>
      </c>
      <c r="G80" s="55">
        <f t="shared" si="10"/>
        <v>-5.0665307364387907E-3</v>
      </c>
      <c r="H80" s="55">
        <f t="shared" si="10"/>
        <v>-4.8128064438941569E-3</v>
      </c>
      <c r="I80" s="55">
        <f t="shared" si="10"/>
        <v>-4.5704047741958577E-3</v>
      </c>
      <c r="J80" s="55">
        <f t="shared" si="10"/>
        <v>-4.3100998396146412E-3</v>
      </c>
      <c r="K80" s="55">
        <f t="shared" si="10"/>
        <v>-4.0642166269817537E-3</v>
      </c>
      <c r="L80" s="55">
        <f t="shared" si="10"/>
        <v>-3.8320083374753775E-3</v>
      </c>
      <c r="M80" s="55">
        <f t="shared" si="10"/>
        <v>-3.6127645247646788E-3</v>
      </c>
      <c r="N80" s="55">
        <f t="shared" si="10"/>
        <v>-3.4058094113832479E-3</v>
      </c>
      <c r="O80" s="55">
        <f t="shared" si="10"/>
        <v>-3.2105002800717989E-3</v>
      </c>
      <c r="P80" s="55">
        <f t="shared" si="10"/>
        <v>-3.0262259368547032E-3</v>
      </c>
      <c r="Q80" s="55">
        <f t="shared" si="10"/>
        <v>-2.8524052427510954E-3</v>
      </c>
      <c r="R80" s="55">
        <f t="shared" si="10"/>
        <v>-2.6884857111517829E-3</v>
      </c>
      <c r="S80" s="55">
        <f t="shared" si="10"/>
        <v>-2.5339421680184064E-3</v>
      </c>
      <c r="T80" s="55">
        <f t="shared" si="10"/>
        <v>-2.3912666643664572E-3</v>
      </c>
      <c r="U80" s="55">
        <f t="shared" si="10"/>
        <v>-2.2531695953992748E-3</v>
      </c>
      <c r="V80" s="55">
        <f t="shared" si="10"/>
        <v>-2.1231377460103023E-3</v>
      </c>
      <c r="W80" s="55">
        <f t="shared" si="10"/>
        <v>-2.0007341962998211E-3</v>
      </c>
      <c r="X80" s="55">
        <f t="shared" si="10"/>
        <v>-1.8855440229383069E-3</v>
      </c>
      <c r="Y80" s="55">
        <f t="shared" si="10"/>
        <v>-1.7771732546619432E-3</v>
      </c>
      <c r="Z80" s="55">
        <f t="shared" si="10"/>
        <v>-1.6764918734421905E-3</v>
      </c>
      <c r="AA80" s="55">
        <f t="shared" si="10"/>
        <v>-1.5805270049295403E-3</v>
      </c>
      <c r="AB80" s="55">
        <f t="shared" si="10"/>
        <v>-1.4903229542015293E-3</v>
      </c>
      <c r="AC80" s="55">
        <f t="shared" si="10"/>
        <v>-1.4055596812485478E-3</v>
      </c>
      <c r="AD80" s="55">
        <f t="shared" si="10"/>
        <v>-1.3259335615656222E-3</v>
      </c>
      <c r="AE80" s="55">
        <f t="shared" si="10"/>
        <v>-1.2511565959818136E-3</v>
      </c>
      <c r="AF80" s="55">
        <f t="shared" si="10"/>
        <v>-1.1809556567121693E-3</v>
      </c>
      <c r="AG80" s="55">
        <f t="shared" si="10"/>
        <v>-1.1150717680334786E-3</v>
      </c>
      <c r="AH80" s="55">
        <f t="shared" si="10"/>
        <v>-1.0532594200535613E-3</v>
      </c>
      <c r="AI80" s="55">
        <f t="shared" si="10"/>
        <v>-1.1568609403530489E-3</v>
      </c>
      <c r="AJ80" s="55">
        <f t="shared" si="10"/>
        <v>-1.0989232386652398E-3</v>
      </c>
      <c r="AK80" s="55">
        <f t="shared" si="10"/>
        <v>-1.0444015108605411E-3</v>
      </c>
      <c r="AL80" s="55">
        <f t="shared" si="10"/>
        <v>-9.9311614107942987E-4</v>
      </c>
      <c r="AM80" s="55">
        <f t="shared" si="10"/>
        <v>-9.4489594594044908E-4</v>
      </c>
      <c r="AN80" s="55">
        <f t="shared" si="10"/>
        <v>-8.8489605065252583E-4</v>
      </c>
      <c r="AO80" s="55">
        <f t="shared" si="10"/>
        <v>-8.2763446612938536E-4</v>
      </c>
      <c r="AP80" s="55">
        <f t="shared" si="10"/>
        <v>-7.7295781843152774E-4</v>
      </c>
      <c r="AQ80" s="55">
        <f t="shared" si="10"/>
        <v>-7.2076410579655168E-4</v>
      </c>
      <c r="AR80" s="55">
        <f t="shared" si="10"/>
        <v>-6.7095507541650387E-4</v>
      </c>
      <c r="AS80" s="55">
        <f t="shared" si="10"/>
        <v>-8.1182156160162545E-4</v>
      </c>
      <c r="AT80" s="55">
        <f t="shared" si="10"/>
        <v>-7.6128480022109467E-4</v>
      </c>
      <c r="AU80" s="55">
        <f t="shared" si="10"/>
        <v>-7.1300323013840099E-4</v>
      </c>
      <c r="AV80" s="55">
        <f t="shared" si="10"/>
        <v>-6.668883531567646E-4</v>
      </c>
      <c r="AW80" s="55">
        <f t="shared" si="10"/>
        <v>-6.2285491315348658E-4</v>
      </c>
      <c r="AX80" s="55">
        <f t="shared" si="10"/>
        <v>-5.808207822974999E-4</v>
      </c>
      <c r="AY80" s="55">
        <f t="shared" si="10"/>
        <v>3.9953300882816554E-19</v>
      </c>
      <c r="AZ80" s="55">
        <f t="shared" si="10"/>
        <v>3.878961250758889E-19</v>
      </c>
      <c r="BA80" s="55">
        <f t="shared" si="10"/>
        <v>3.7659817968532909E-19</v>
      </c>
      <c r="BB80" s="55">
        <f t="shared" si="10"/>
        <v>3.6562930066536805E-19</v>
      </c>
      <c r="BC80" s="55">
        <f t="shared" si="10"/>
        <v>3.5497990355860975E-19</v>
      </c>
      <c r="BD80" s="55">
        <f t="shared" si="10"/>
        <v>3.4464068306661144E-19</v>
      </c>
    </row>
    <row r="81" spans="1:56" x14ac:dyDescent="0.3">
      <c r="A81" s="75"/>
      <c r="B81" s="15" t="s">
        <v>18</v>
      </c>
      <c r="C81" s="15"/>
      <c r="D81" s="14" t="s">
        <v>38</v>
      </c>
      <c r="E81" s="56">
        <f>+E80</f>
        <v>-4.2688623566911936E-2</v>
      </c>
      <c r="F81" s="56">
        <f t="shared" ref="F81:BD81" si="11">+E81+F80</f>
        <v>-4.8020734442015725E-2</v>
      </c>
      <c r="G81" s="56">
        <f t="shared" si="11"/>
        <v>-5.3087265178454517E-2</v>
      </c>
      <c r="H81" s="56">
        <f t="shared" si="11"/>
        <v>-5.790007162234867E-2</v>
      </c>
      <c r="I81" s="56">
        <f t="shared" si="11"/>
        <v>-6.247047639654453E-2</v>
      </c>
      <c r="J81" s="56">
        <f t="shared" si="11"/>
        <v>-6.678057623615917E-2</v>
      </c>
      <c r="K81" s="56">
        <f t="shared" si="11"/>
        <v>-7.0844792863140924E-2</v>
      </c>
      <c r="L81" s="56">
        <f t="shared" si="11"/>
        <v>-7.4676801200616302E-2</v>
      </c>
      <c r="M81" s="56">
        <f t="shared" si="11"/>
        <v>-7.8289565725380983E-2</v>
      </c>
      <c r="N81" s="56">
        <f t="shared" si="11"/>
        <v>-8.1695375136764226E-2</v>
      </c>
      <c r="O81" s="56">
        <f t="shared" si="11"/>
        <v>-8.490587541683603E-2</v>
      </c>
      <c r="P81" s="56">
        <f t="shared" si="11"/>
        <v>-8.7932101353690728E-2</v>
      </c>
      <c r="Q81" s="56">
        <f t="shared" si="11"/>
        <v>-9.0784506596441827E-2</v>
      </c>
      <c r="R81" s="56">
        <f t="shared" si="11"/>
        <v>-9.3472992307593608E-2</v>
      </c>
      <c r="S81" s="56">
        <f t="shared" si="11"/>
        <v>-9.600693447561201E-2</v>
      </c>
      <c r="T81" s="56">
        <f t="shared" si="11"/>
        <v>-9.8398201139978464E-2</v>
      </c>
      <c r="U81" s="56">
        <f t="shared" si="11"/>
        <v>-0.10065137073537773</v>
      </c>
      <c r="V81" s="56">
        <f t="shared" si="11"/>
        <v>-0.10277450848138804</v>
      </c>
      <c r="W81" s="56">
        <f t="shared" si="11"/>
        <v>-0.10477524267768787</v>
      </c>
      <c r="X81" s="56">
        <f t="shared" si="11"/>
        <v>-0.10666078670062618</v>
      </c>
      <c r="Y81" s="56">
        <f t="shared" si="11"/>
        <v>-0.10843795995528811</v>
      </c>
      <c r="Z81" s="56">
        <f t="shared" si="11"/>
        <v>-0.11011445182873031</v>
      </c>
      <c r="AA81" s="56">
        <f t="shared" si="11"/>
        <v>-0.11169497883365985</v>
      </c>
      <c r="AB81" s="56">
        <f t="shared" si="11"/>
        <v>-0.11318530178786138</v>
      </c>
      <c r="AC81" s="56">
        <f t="shared" si="11"/>
        <v>-0.11459086146910992</v>
      </c>
      <c r="AD81" s="56">
        <f t="shared" si="11"/>
        <v>-0.11591679503067555</v>
      </c>
      <c r="AE81" s="56">
        <f t="shared" si="11"/>
        <v>-0.11716795162665736</v>
      </c>
      <c r="AF81" s="56">
        <f t="shared" si="11"/>
        <v>-0.11834890728336953</v>
      </c>
      <c r="AG81" s="56">
        <f t="shared" si="11"/>
        <v>-0.119463979051403</v>
      </c>
      <c r="AH81" s="56">
        <f t="shared" si="11"/>
        <v>-0.12051723847145657</v>
      </c>
      <c r="AI81" s="56">
        <f t="shared" si="11"/>
        <v>-0.12167409941180962</v>
      </c>
      <c r="AJ81" s="56">
        <f t="shared" si="11"/>
        <v>-0.12277302265047486</v>
      </c>
      <c r="AK81" s="56">
        <f t="shared" si="11"/>
        <v>-0.1238174241613354</v>
      </c>
      <c r="AL81" s="56">
        <f t="shared" si="11"/>
        <v>-0.12481054030241483</v>
      </c>
      <c r="AM81" s="56">
        <f t="shared" si="11"/>
        <v>-0.12575543624835528</v>
      </c>
      <c r="AN81" s="56">
        <f t="shared" si="11"/>
        <v>-0.12664033229900781</v>
      </c>
      <c r="AO81" s="56">
        <f t="shared" si="11"/>
        <v>-0.12746796676513719</v>
      </c>
      <c r="AP81" s="56">
        <f t="shared" si="11"/>
        <v>-0.12824092458356873</v>
      </c>
      <c r="AQ81" s="56">
        <f t="shared" si="11"/>
        <v>-0.12896168868936528</v>
      </c>
      <c r="AR81" s="56">
        <f t="shared" si="11"/>
        <v>-0.12963264376478179</v>
      </c>
      <c r="AS81" s="56">
        <f t="shared" si="11"/>
        <v>-0.1304444653263834</v>
      </c>
      <c r="AT81" s="56">
        <f t="shared" si="11"/>
        <v>-0.13120575012660449</v>
      </c>
      <c r="AU81" s="56">
        <f t="shared" si="11"/>
        <v>-0.13191875335674288</v>
      </c>
      <c r="AV81" s="56">
        <f t="shared" si="11"/>
        <v>-0.13258564170989964</v>
      </c>
      <c r="AW81" s="56">
        <f t="shared" si="11"/>
        <v>-0.13320849662305312</v>
      </c>
      <c r="AX81" s="56">
        <f t="shared" si="11"/>
        <v>-0.13378931740535061</v>
      </c>
      <c r="AY81" s="56">
        <f t="shared" si="11"/>
        <v>-0.13378931740535061</v>
      </c>
      <c r="AZ81" s="56">
        <f t="shared" si="11"/>
        <v>-0.13378931740535061</v>
      </c>
      <c r="BA81" s="56">
        <f t="shared" si="11"/>
        <v>-0.13378931740535061</v>
      </c>
      <c r="BB81" s="56">
        <f t="shared" si="11"/>
        <v>-0.13378931740535061</v>
      </c>
      <c r="BC81" s="56">
        <f t="shared" si="11"/>
        <v>-0.13378931740535061</v>
      </c>
      <c r="BD81" s="56">
        <f t="shared" si="11"/>
        <v>-0.13378931740535061</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296</v>
      </c>
      <c r="B86" s="4" t="s">
        <v>208</v>
      </c>
      <c r="D86" s="4" t="s">
        <v>84</v>
      </c>
      <c r="E86" s="44">
        <f>'Option 1 workings'!$E$7</f>
        <v>12.368175646281001</v>
      </c>
      <c r="F86" s="44">
        <f>'Option 1 workings'!$E$7</f>
        <v>12.368175646281001</v>
      </c>
      <c r="G86" s="44">
        <f>'Option 1 workings'!$E$7</f>
        <v>12.368175646281001</v>
      </c>
      <c r="H86" s="44">
        <f>'Option 1 workings'!$E$7</f>
        <v>12.368175646281001</v>
      </c>
      <c r="I86" s="44">
        <f>'Option 1 workings'!$E$7</f>
        <v>12.368175646281001</v>
      </c>
      <c r="J86" s="44">
        <f>'Option 1 workings'!$E$7</f>
        <v>12.368175646281001</v>
      </c>
      <c r="K86" s="44">
        <f>'Option 1 workings'!$E$7</f>
        <v>12.368175646281001</v>
      </c>
      <c r="L86" s="44">
        <f>'Option 1 workings'!$E$7</f>
        <v>12.368175646281001</v>
      </c>
      <c r="M86" s="44">
        <f>'Option 1 workings'!$E$7</f>
        <v>12.368175646281001</v>
      </c>
      <c r="N86" s="44">
        <f>'Option 1 workings'!$E$7</f>
        <v>12.368175646281001</v>
      </c>
      <c r="O86" s="44">
        <f>'Option 1 workings'!$E$7</f>
        <v>12.368175646281001</v>
      </c>
      <c r="P86" s="44">
        <f>'Option 1 workings'!$E$7</f>
        <v>12.368175646281001</v>
      </c>
      <c r="Q86" s="44">
        <f>'Option 1 workings'!$E$7</f>
        <v>12.368175646281001</v>
      </c>
      <c r="R86" s="44">
        <f>'Option 1 workings'!$E$7</f>
        <v>12.368175646281001</v>
      </c>
      <c r="S86" s="44">
        <f>'Option 1 workings'!$E$7</f>
        <v>12.368175646281001</v>
      </c>
      <c r="T86" s="44">
        <f>'Option 1 workings'!$E$7</f>
        <v>12.368175646281001</v>
      </c>
      <c r="U86" s="44">
        <f>'Option 1 workings'!$E$7</f>
        <v>12.368175646281001</v>
      </c>
      <c r="V86" s="44">
        <f>'Option 1 workings'!$E$7</f>
        <v>12.368175646281001</v>
      </c>
      <c r="W86" s="44">
        <f>'Option 1 workings'!$E$7</f>
        <v>12.368175646281001</v>
      </c>
      <c r="X86" s="44">
        <f>'Option 1 workings'!$E$7</f>
        <v>12.368175646281001</v>
      </c>
      <c r="Y86" s="44">
        <f>'Option 1 workings'!$E$7</f>
        <v>12.368175646281001</v>
      </c>
      <c r="Z86" s="44">
        <f>'Option 1 workings'!$E$7</f>
        <v>12.368175646281001</v>
      </c>
      <c r="AA86" s="44">
        <f>'Option 1 workings'!$E$7</f>
        <v>12.368175646281001</v>
      </c>
      <c r="AB86" s="44">
        <f>'Option 1 workings'!$E$7</f>
        <v>12.368175646281001</v>
      </c>
      <c r="AC86" s="44">
        <f>'Option 1 workings'!$E$7</f>
        <v>12.368175646281001</v>
      </c>
      <c r="AD86" s="44">
        <f>'Option 1 workings'!$E$7</f>
        <v>12.368175646281001</v>
      </c>
      <c r="AE86" s="44">
        <f>'Option 1 workings'!$E$7</f>
        <v>12.368175646281001</v>
      </c>
      <c r="AF86" s="44">
        <f>'Option 1 workings'!$E$7</f>
        <v>12.368175646281001</v>
      </c>
      <c r="AG86" s="44">
        <f>'Option 1 workings'!$E$7</f>
        <v>12.368175646281001</v>
      </c>
      <c r="AH86" s="44">
        <f>'Option 1 workings'!$E$7</f>
        <v>12.368175646281001</v>
      </c>
      <c r="AI86" s="44">
        <f>'Option 1 workings'!$E$7</f>
        <v>12.368175646281001</v>
      </c>
      <c r="AJ86" s="44">
        <f>'Option 1 workings'!$E$7</f>
        <v>12.368175646281001</v>
      </c>
      <c r="AK86" s="44">
        <f>'Option 1 workings'!$E$7</f>
        <v>12.368175646281001</v>
      </c>
      <c r="AL86" s="44">
        <f>'Option 1 workings'!$E$7</f>
        <v>12.368175646281001</v>
      </c>
      <c r="AM86" s="44">
        <f>'Option 1 workings'!$E$7</f>
        <v>12.368175646281001</v>
      </c>
      <c r="AN86" s="44">
        <f>'Option 1 workings'!$E$7</f>
        <v>12.368175646281001</v>
      </c>
      <c r="AO86" s="44">
        <f>'Option 1 workings'!$E$7</f>
        <v>12.368175646281001</v>
      </c>
      <c r="AP86" s="44">
        <f>'Option 1 workings'!$E$7</f>
        <v>12.368175646281001</v>
      </c>
      <c r="AQ86" s="44">
        <f>'Option 1 workings'!$E$7</f>
        <v>12.368175646281001</v>
      </c>
      <c r="AR86" s="44">
        <f>'Option 1 workings'!$E$7</f>
        <v>12.368175646281001</v>
      </c>
      <c r="AS86" s="44"/>
      <c r="AT86" s="44"/>
      <c r="AU86" s="44"/>
      <c r="AV86" s="44"/>
      <c r="AW86" s="44"/>
      <c r="AX86" s="44"/>
      <c r="AY86" s="44"/>
      <c r="AZ86" s="44"/>
      <c r="BA86" s="44"/>
      <c r="BB86" s="44"/>
      <c r="BC86" s="44"/>
      <c r="BD86" s="44"/>
    </row>
    <row r="87" spans="1:56" x14ac:dyDescent="0.3">
      <c r="A87" s="191"/>
      <c r="B87" s="4" t="s">
        <v>209</v>
      </c>
      <c r="D87" s="4" t="s">
        <v>86</v>
      </c>
      <c r="E87" s="35">
        <f>E86*'Fixed data'!H$12</f>
        <v>6.2193000192054635</v>
      </c>
      <c r="F87" s="35">
        <f>F86*'Fixed data'!I$12</f>
        <v>6.0400171291247977</v>
      </c>
      <c r="G87" s="35">
        <f>G86*'Fixed data'!J$12</f>
        <v>5.860734239044131</v>
      </c>
      <c r="H87" s="35">
        <f>H86*'Fixed data'!K$12</f>
        <v>5.6814513489634653</v>
      </c>
      <c r="I87" s="35">
        <f>I86*'Fixed data'!L$12</f>
        <v>5.5021684588827995</v>
      </c>
      <c r="J87" s="35">
        <f>J86*'Fixed data'!M$12</f>
        <v>5.3228855688021328</v>
      </c>
      <c r="K87" s="35">
        <f>K86*'Fixed data'!N$12</f>
        <v>5.143602678721467</v>
      </c>
      <c r="L87" s="35">
        <f>L86*'Fixed data'!O$12</f>
        <v>4.9643197886408004</v>
      </c>
      <c r="M87" s="35">
        <f>M86*'Fixed data'!P$12</f>
        <v>4.7850368985601346</v>
      </c>
      <c r="N87" s="35">
        <f>N86*'Fixed data'!Q$12</f>
        <v>4.6057540084794679</v>
      </c>
      <c r="O87" s="35">
        <f>O86*'Fixed data'!R$12</f>
        <v>4.4264711183988021</v>
      </c>
      <c r="P87" s="35">
        <f>P86*'Fixed data'!S$12</f>
        <v>4.2471882283181355</v>
      </c>
      <c r="Q87" s="35">
        <f>Q86*'Fixed data'!T$12</f>
        <v>4.0679053382374697</v>
      </c>
      <c r="R87" s="35">
        <f>R86*'Fixed data'!U$12</f>
        <v>3.8886224481568035</v>
      </c>
      <c r="S87" s="35">
        <f>S86*'Fixed data'!V$12</f>
        <v>3.7093395580761372</v>
      </c>
      <c r="T87" s="35">
        <f>T86*'Fixed data'!W$12</f>
        <v>3.530056667995471</v>
      </c>
      <c r="U87" s="35">
        <f>U86*'Fixed data'!X$12</f>
        <v>3.3507737779148048</v>
      </c>
      <c r="V87" s="35">
        <f>V86*'Fixed data'!Y$12</f>
        <v>3.1714908878341386</v>
      </c>
      <c r="W87" s="35">
        <f>W86*'Fixed data'!Z$12</f>
        <v>2.9922079977534728</v>
      </c>
      <c r="X87" s="35">
        <f>X86*'Fixed data'!AA$12</f>
        <v>2.8129251076728066</v>
      </c>
      <c r="Y87" s="35">
        <f>Y86*'Fixed data'!AB$12</f>
        <v>2.6336422175921403</v>
      </c>
      <c r="Z87" s="35">
        <f>Z86*'Fixed data'!AC$12</f>
        <v>2.4543593275114741</v>
      </c>
      <c r="AA87" s="35">
        <f>AA86*'Fixed data'!AD$12</f>
        <v>2.2750764374308079</v>
      </c>
      <c r="AB87" s="35">
        <f>AB86*'Fixed data'!AE$12</f>
        <v>2.0957935473501421</v>
      </c>
      <c r="AC87" s="35">
        <f>AC86*'Fixed data'!AF$12</f>
        <v>1.9165106572694757</v>
      </c>
      <c r="AD87" s="35">
        <f>AD86*'Fixed data'!AG$12</f>
        <v>1.7372277671888094</v>
      </c>
      <c r="AE87" s="35">
        <f>AE86*'Fixed data'!AH$12</f>
        <v>1.5579448771081434</v>
      </c>
      <c r="AF87" s="35">
        <f>AF86*'Fixed data'!AI$12</f>
        <v>1.378661987027477</v>
      </c>
      <c r="AG87" s="35">
        <f>AG86*'Fixed data'!AJ$12</f>
        <v>1.1993790969468106</v>
      </c>
      <c r="AH87" s="35">
        <f>AH86*'Fixed data'!AK$12</f>
        <v>1.0200962068661443</v>
      </c>
      <c r="AI87" s="35">
        <f>AI86*'Fixed data'!AL$12</f>
        <v>0.84081331678547799</v>
      </c>
      <c r="AJ87" s="35">
        <f>AJ86*'Fixed data'!AM$12</f>
        <v>0.66153042670481177</v>
      </c>
      <c r="AK87" s="35">
        <f>AK86*'Fixed data'!AN$12</f>
        <v>0.48224753662414549</v>
      </c>
      <c r="AL87" s="35">
        <f>AL86*'Fixed data'!AO$12</f>
        <v>0.30296464654347927</v>
      </c>
      <c r="AM87" s="35">
        <f>AM86*'Fixed data'!AP$12</f>
        <v>0.12368175646281002</v>
      </c>
      <c r="AN87" s="35">
        <f>AN86*'Fixed data'!AQ$12</f>
        <v>0.12368175646281002</v>
      </c>
      <c r="AO87" s="35">
        <f>AO86*'Fixed data'!AR$12</f>
        <v>0.12368175646281002</v>
      </c>
      <c r="AP87" s="35">
        <f>AP86*'Fixed data'!AS$12</f>
        <v>0.12368175646281002</v>
      </c>
      <c r="AQ87" s="35">
        <f>AQ86*'Fixed data'!AT$12</f>
        <v>0.12368175646281002</v>
      </c>
      <c r="AR87" s="35">
        <f>AR86*'Fixed data'!AU$12</f>
        <v>0.12368175646281002</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1"/>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A3DFFD8-D35F-42E4-A877-4B0C669B659B}">
      <formula1>$B$170:$B$216</formula1>
    </dataValidation>
    <dataValidation type="list" allowBlank="1" showInputMessage="1" showErrorMessage="1" sqref="B13" xr:uid="{DBA58D87-06F3-436B-B5CC-AB41BF58CB21}">
      <formula1>$B$170:$B$214</formula1>
    </dataValidation>
  </dataValidations>
  <hyperlinks>
    <hyperlink ref="B97" r:id="rId1" xr:uid="{FE113046-DA31-450A-84F6-2A153BC66DBD}"/>
    <hyperlink ref="B100" r:id="rId2" xr:uid="{5E96649C-BD73-4CD2-8712-83EDD77F415E}"/>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L21"/>
  <sheetViews>
    <sheetView tabSelected="1" workbookViewId="0">
      <selection activeCell="H22" sqref="H22"/>
    </sheetView>
  </sheetViews>
  <sheetFormatPr defaultRowHeight="15" x14ac:dyDescent="0.25"/>
  <cols>
    <col min="1" max="1" width="5.85546875" customWidth="1"/>
    <col min="2" max="2" width="64.85546875" customWidth="1"/>
    <col min="3" max="3" width="11.140625" customWidth="1"/>
    <col min="4" max="4" width="10.5703125" bestFit="1" customWidth="1"/>
    <col min="5" max="6" width="11.85546875" bestFit="1" customWidth="1"/>
    <col min="7" max="7" width="33.42578125" customWidth="1"/>
    <col min="8" max="8" width="10.28515625" customWidth="1"/>
    <col min="11" max="11" width="14.5703125" customWidth="1"/>
    <col min="12" max="13" width="13.140625" customWidth="1"/>
    <col min="14" max="14" width="10.42578125" customWidth="1"/>
  </cols>
  <sheetData>
    <row r="1" spans="1:12" ht="15.75" customHeight="1" x14ac:dyDescent="0.3">
      <c r="A1" s="1" t="s">
        <v>299</v>
      </c>
    </row>
    <row r="2" spans="1:12" x14ac:dyDescent="0.25">
      <c r="A2" t="s">
        <v>75</v>
      </c>
    </row>
    <row r="4" spans="1:12" x14ac:dyDescent="0.25">
      <c r="L4" s="139"/>
    </row>
    <row r="5" spans="1:12" x14ac:dyDescent="0.25">
      <c r="B5" s="141" t="s">
        <v>347</v>
      </c>
      <c r="C5" s="144" t="s">
        <v>379</v>
      </c>
      <c r="D5" t="s">
        <v>348</v>
      </c>
      <c r="E5" t="s">
        <v>349</v>
      </c>
    </row>
    <row r="6" spans="1:12" x14ac:dyDescent="0.25">
      <c r="B6" t="s">
        <v>345</v>
      </c>
      <c r="C6" s="140">
        <v>9167</v>
      </c>
      <c r="D6" s="145">
        <f>23149.6445484667/1000</f>
        <v>23.1496445484667</v>
      </c>
      <c r="H6" t="s">
        <v>383</v>
      </c>
    </row>
    <row r="7" spans="1:12" x14ac:dyDescent="0.25">
      <c r="B7" t="s">
        <v>346</v>
      </c>
      <c r="C7" s="140">
        <v>12860.19</v>
      </c>
      <c r="D7" s="145">
        <f>10781.4689021857/1000</f>
        <v>10.781468902185699</v>
      </c>
      <c r="E7" s="146">
        <f>D6-D7</f>
        <v>12.368175646281001</v>
      </c>
      <c r="F7" t="s">
        <v>350</v>
      </c>
    </row>
    <row r="8" spans="1:12" x14ac:dyDescent="0.25">
      <c r="B8" t="s">
        <v>355</v>
      </c>
      <c r="C8" s="140">
        <f>1250*(1000/10)</f>
        <v>125000</v>
      </c>
    </row>
    <row r="9" spans="1:12" x14ac:dyDescent="0.25">
      <c r="B9" t="s">
        <v>377</v>
      </c>
      <c r="C9" s="140">
        <f>C6/2</f>
        <v>4583.5</v>
      </c>
    </row>
    <row r="10" spans="1:12" x14ac:dyDescent="0.25">
      <c r="B10" t="s">
        <v>356</v>
      </c>
      <c r="C10" s="143" t="s">
        <v>357</v>
      </c>
    </row>
    <row r="11" spans="1:12" x14ac:dyDescent="0.25">
      <c r="C11" s="143"/>
      <c r="E11" s="140"/>
    </row>
    <row r="13" spans="1:12" x14ac:dyDescent="0.25">
      <c r="B13" t="s">
        <v>351</v>
      </c>
      <c r="C13">
        <v>40</v>
      </c>
      <c r="D13" t="s">
        <v>352</v>
      </c>
    </row>
    <row r="14" spans="1:12" x14ac:dyDescent="0.25">
      <c r="B14" t="s">
        <v>353</v>
      </c>
      <c r="C14" s="142">
        <f>'Fixed data'!G6</f>
        <v>48.421269267230777</v>
      </c>
      <c r="D14" t="s">
        <v>354</v>
      </c>
    </row>
    <row r="16" spans="1:12" x14ac:dyDescent="0.25">
      <c r="B16" t="s">
        <v>372</v>
      </c>
      <c r="C16" s="152">
        <f>(C7-C6)/1000</f>
        <v>3.6931900000000004</v>
      </c>
      <c r="D16" t="s">
        <v>371</v>
      </c>
    </row>
    <row r="17" spans="2:4" x14ac:dyDescent="0.25">
      <c r="B17" t="s">
        <v>378</v>
      </c>
      <c r="C17" s="152">
        <f>(C8+C9)/1000</f>
        <v>129.58349999999999</v>
      </c>
      <c r="D17" t="s">
        <v>371</v>
      </c>
    </row>
    <row r="19" spans="2:4" x14ac:dyDescent="0.25">
      <c r="B19" s="141" t="s">
        <v>375</v>
      </c>
    </row>
    <row r="20" spans="2:4" x14ac:dyDescent="0.25">
      <c r="B20" t="s">
        <v>376</v>
      </c>
      <c r="C20" s="153">
        <f>E7</f>
        <v>12.368175646281001</v>
      </c>
      <c r="D20" t="s">
        <v>373</v>
      </c>
    </row>
    <row r="21" spans="2:4" x14ac:dyDescent="0.25">
      <c r="B21" t="s">
        <v>374</v>
      </c>
      <c r="C21" s="145">
        <f>C13*C20</f>
        <v>494.72702585124006</v>
      </c>
      <c r="D21" t="s">
        <v>373</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B68BB42F-909F-48E8-9C63-FE65909A35D6}"/>
</file>

<file path=customXml/itemProps3.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schemas.microsoft.com/office/2006/documentManagement/types"/>
    <ds:schemaRef ds:uri="efb98dbe-6680-48eb-ac67-85b3a61e7855"/>
    <ds:schemaRef ds:uri="http://schemas.microsoft.com/sharepoint/v3/fields"/>
    <ds:schemaRef ds:uri="http://purl.org/dc/elements/1.1/"/>
    <ds:schemaRef ds:uri="http://schemas.microsoft.com/office/2006/metadata/properties"/>
    <ds:schemaRef ds:uri="eecedeb9-13b3-4e62-b003-046c92e1668a"/>
    <ds:schemaRef ds:uri="http://www.w3.org/XML/1998/namespace"/>
    <ds:schemaRef ds:uri="http://purl.org/dc/dcmitype/"/>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Workings baseline</vt:lpstr>
      <vt:lpstr>Baseline 11kv 70sq (Do Nothing)</vt:lpstr>
      <vt:lpstr>Option 1 11kv 150sqmm</vt:lpstr>
      <vt:lpstr>Option 2 11kv 150sqmm EXCAVATIO</vt:lpstr>
      <vt:lpstr>Option 1 workings</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2021-06-23T10:46:13Z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