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328"/>
  <workbookPr codeName="ThisWorkbook" defaultThemeVersion="124226"/>
  <mc:AlternateContent xmlns:mc="http://schemas.openxmlformats.org/markup-compatibility/2006">
    <mc:Choice Requires="x15">
      <x15ac:absPath xmlns:x15ac="http://schemas.microsoft.com/office/spreadsheetml/2010/11/ac" url="Z:\E - NIA Programme\01. Archive\01. Non Project\Reports IFI LCNF &amp; NIA\Regulatory Reports\2020_21\E4\CBAs\"/>
    </mc:Choice>
  </mc:AlternateContent>
  <xr:revisionPtr revIDLastSave="0" documentId="13_ncr:1_{A567221C-0F39-4EF5-83F4-F02C3ABC2D02}" xr6:coauthVersionLast="41" xr6:coauthVersionMax="41" xr10:uidLastSave="{00000000-0000-0000-0000-000000000000}"/>
  <bookViews>
    <workbookView xWindow="-120" yWindow="-120" windowWidth="25440" windowHeight="15390" tabRatio="718" firstSheet="3" activeTab="8" xr2:uid="{00000000-000D-0000-FFFF-FFFF00000000}"/>
  </bookViews>
  <sheets>
    <sheet name="version control" sheetId="30" r:id="rId1"/>
    <sheet name="Guidance" sheetId="28" r:id="rId2"/>
    <sheet name="Option summary" sheetId="29" r:id="rId3"/>
    <sheet name="Fixed data" sheetId="20" r:id="rId4"/>
    <sheet name="Workings baseline" sheetId="27" r:id="rId5"/>
    <sheet name="Baseline LV 95sqmm (Do Nothing)" sheetId="36" r:id="rId6"/>
    <sheet name="Option 1 LV 185sqmm" sheetId="34" r:id="rId7"/>
    <sheet name="Option 2 LV 300sqmm" sheetId="38" r:id="rId8"/>
    <sheet name="Option workings" sheetId="35" r:id="rId9"/>
    <sheet name="Assumptions" sheetId="37" r:id="rId10"/>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13" i="34" l="1"/>
  <c r="E13" i="38"/>
  <c r="C29" i="35" l="1"/>
  <c r="C28" i="35"/>
  <c r="C20" i="35" l="1"/>
  <c r="C19" i="35"/>
  <c r="C21" i="35" s="1"/>
  <c r="C16" i="35"/>
  <c r="C9" i="35" l="1"/>
  <c r="C18" i="35" l="1"/>
  <c r="E14" i="38"/>
  <c r="C17" i="35"/>
  <c r="C30" i="29"/>
  <c r="E18" i="38"/>
  <c r="BD87" i="38"/>
  <c r="BC87" i="38"/>
  <c r="BB87" i="38"/>
  <c r="BA87" i="38"/>
  <c r="AZ87" i="38"/>
  <c r="AY87" i="38"/>
  <c r="AX87" i="38"/>
  <c r="AW87" i="38"/>
  <c r="AV87" i="38"/>
  <c r="AU87" i="38"/>
  <c r="AT87" i="38"/>
  <c r="AS87" i="38"/>
  <c r="BD79" i="38"/>
  <c r="BC79" i="38"/>
  <c r="BB79" i="38"/>
  <c r="BA79" i="38"/>
  <c r="AZ79" i="38"/>
  <c r="AY79" i="38"/>
  <c r="AX79" i="38"/>
  <c r="AW79" i="38"/>
  <c r="AV79" i="38"/>
  <c r="AU79" i="38"/>
  <c r="AT79" i="38"/>
  <c r="AS79" i="38"/>
  <c r="AR79" i="38"/>
  <c r="AQ79" i="38"/>
  <c r="AP79" i="38"/>
  <c r="AO79" i="38"/>
  <c r="AN79" i="38"/>
  <c r="AM79" i="38"/>
  <c r="AL79" i="38"/>
  <c r="AK79" i="38"/>
  <c r="AJ79" i="38"/>
  <c r="AI79" i="38"/>
  <c r="AH79" i="38"/>
  <c r="AG79" i="38"/>
  <c r="AF79" i="38"/>
  <c r="AE79" i="38"/>
  <c r="AD79" i="38"/>
  <c r="AC79" i="38"/>
  <c r="AB79" i="38"/>
  <c r="AA79" i="38"/>
  <c r="Z79" i="38"/>
  <c r="Y79" i="38"/>
  <c r="X79" i="38"/>
  <c r="W79" i="38"/>
  <c r="V79" i="38"/>
  <c r="U79" i="38"/>
  <c r="T79" i="38"/>
  <c r="S79" i="38"/>
  <c r="R79" i="38"/>
  <c r="Q79" i="38"/>
  <c r="P79" i="38"/>
  <c r="O79" i="38"/>
  <c r="N79" i="38"/>
  <c r="M79" i="38"/>
  <c r="L79" i="38"/>
  <c r="K79" i="38"/>
  <c r="J79" i="38"/>
  <c r="I79" i="38"/>
  <c r="H79" i="38"/>
  <c r="G79" i="38"/>
  <c r="F79" i="38"/>
  <c r="E79" i="38"/>
  <c r="BD78" i="38"/>
  <c r="BC78" i="38"/>
  <c r="BB78" i="38"/>
  <c r="BA78" i="38"/>
  <c r="AZ78" i="38"/>
  <c r="AY78" i="38"/>
  <c r="AX78" i="38"/>
  <c r="AW78" i="38"/>
  <c r="AV78" i="38"/>
  <c r="AU78" i="38"/>
  <c r="AT78" i="38"/>
  <c r="AS78" i="38"/>
  <c r="AR78" i="38"/>
  <c r="AQ78" i="38"/>
  <c r="AP78" i="38"/>
  <c r="AO78" i="38"/>
  <c r="AN78" i="38"/>
  <c r="AM78" i="38"/>
  <c r="AL78" i="38"/>
  <c r="AK78" i="38"/>
  <c r="AJ78" i="38"/>
  <c r="AI78" i="38"/>
  <c r="AH78" i="38"/>
  <c r="AG78" i="38"/>
  <c r="AF78" i="38"/>
  <c r="AE78" i="38"/>
  <c r="AD78" i="38"/>
  <c r="AC78" i="38"/>
  <c r="AB78" i="38"/>
  <c r="AA78" i="38"/>
  <c r="Z78" i="38"/>
  <c r="Y78" i="38"/>
  <c r="X78" i="38"/>
  <c r="W78" i="38"/>
  <c r="V78" i="38"/>
  <c r="U78" i="38"/>
  <c r="T78" i="38"/>
  <c r="S78" i="38"/>
  <c r="R78" i="38"/>
  <c r="Q78" i="38"/>
  <c r="P78" i="38"/>
  <c r="O78" i="38"/>
  <c r="N78" i="38"/>
  <c r="M78" i="38"/>
  <c r="L78" i="38"/>
  <c r="K78" i="38"/>
  <c r="J78" i="38"/>
  <c r="I78" i="38"/>
  <c r="H78" i="38"/>
  <c r="G78" i="38"/>
  <c r="F78" i="38"/>
  <c r="E78" i="38"/>
  <c r="BD72" i="38"/>
  <c r="BC72" i="38"/>
  <c r="BB72" i="38"/>
  <c r="BA72" i="38"/>
  <c r="AZ72" i="38"/>
  <c r="AY72" i="38"/>
  <c r="AX72" i="38"/>
  <c r="AW72" i="38"/>
  <c r="AV72" i="38"/>
  <c r="AU72" i="38"/>
  <c r="AT72" i="38"/>
  <c r="AS72" i="38"/>
  <c r="AR72" i="38"/>
  <c r="AQ72" i="38"/>
  <c r="AP72" i="38"/>
  <c r="AO72" i="38"/>
  <c r="AN72" i="38"/>
  <c r="AM72" i="38"/>
  <c r="AL72" i="38"/>
  <c r="AK72" i="38"/>
  <c r="AJ72" i="38"/>
  <c r="AI72" i="38"/>
  <c r="AH72" i="38"/>
  <c r="AG72" i="38"/>
  <c r="AF72" i="38"/>
  <c r="AE72" i="38"/>
  <c r="AD72" i="38"/>
  <c r="AC72" i="38"/>
  <c r="AB72" i="38"/>
  <c r="AA72" i="38"/>
  <c r="Z72" i="38"/>
  <c r="Y72" i="38"/>
  <c r="X72" i="38"/>
  <c r="W72" i="38"/>
  <c r="V72" i="38"/>
  <c r="U72" i="38"/>
  <c r="T72" i="38"/>
  <c r="S72" i="38"/>
  <c r="R72" i="38"/>
  <c r="Q72" i="38"/>
  <c r="P72" i="38"/>
  <c r="O72" i="38"/>
  <c r="N72" i="38"/>
  <c r="M72" i="38"/>
  <c r="L72" i="38"/>
  <c r="K72" i="38"/>
  <c r="J72" i="38"/>
  <c r="I72" i="38"/>
  <c r="H72" i="38"/>
  <c r="G72" i="38"/>
  <c r="F72" i="38"/>
  <c r="E72" i="38"/>
  <c r="BD71" i="38"/>
  <c r="BC71" i="38"/>
  <c r="BB71" i="38"/>
  <c r="BA71" i="38"/>
  <c r="AZ71" i="38"/>
  <c r="AY71" i="38"/>
  <c r="AX71" i="38"/>
  <c r="AW71" i="38"/>
  <c r="AV71" i="38"/>
  <c r="AU71" i="38"/>
  <c r="AT71" i="38"/>
  <c r="AS71" i="38"/>
  <c r="AR71" i="38"/>
  <c r="AQ71" i="38"/>
  <c r="AP71" i="38"/>
  <c r="AO71" i="38"/>
  <c r="AN71" i="38"/>
  <c r="AM71" i="38"/>
  <c r="AL71" i="38"/>
  <c r="AK71" i="38"/>
  <c r="AJ71" i="38"/>
  <c r="AI71" i="38"/>
  <c r="AH71" i="38"/>
  <c r="AG71" i="38"/>
  <c r="AF71" i="38"/>
  <c r="AE71" i="38"/>
  <c r="AD71" i="38"/>
  <c r="AC71" i="38"/>
  <c r="AB71" i="38"/>
  <c r="AA71" i="38"/>
  <c r="Z71" i="38"/>
  <c r="Y71" i="38"/>
  <c r="X71" i="38"/>
  <c r="W71" i="38"/>
  <c r="V71" i="38"/>
  <c r="U71" i="38"/>
  <c r="T71" i="38"/>
  <c r="S71" i="38"/>
  <c r="R71" i="38"/>
  <c r="Q71" i="38"/>
  <c r="P71" i="38"/>
  <c r="O71" i="38"/>
  <c r="N71" i="38"/>
  <c r="M71" i="38"/>
  <c r="L71" i="38"/>
  <c r="K71" i="38"/>
  <c r="J71" i="38"/>
  <c r="I71" i="38"/>
  <c r="H71" i="38"/>
  <c r="G71" i="38"/>
  <c r="F71" i="38"/>
  <c r="E71" i="38"/>
  <c r="BD70" i="38"/>
  <c r="BC70" i="38"/>
  <c r="BB70" i="38"/>
  <c r="BA70" i="38"/>
  <c r="AZ70" i="38"/>
  <c r="AY70" i="38"/>
  <c r="AX70" i="38"/>
  <c r="AW70" i="38"/>
  <c r="AV70" i="38"/>
  <c r="AU70" i="38"/>
  <c r="AT70" i="38"/>
  <c r="AS70" i="38"/>
  <c r="AR70" i="38"/>
  <c r="AQ70" i="38"/>
  <c r="AP70" i="38"/>
  <c r="AO70" i="38"/>
  <c r="AN70" i="38"/>
  <c r="AM70" i="38"/>
  <c r="AL70" i="38"/>
  <c r="AK70" i="38"/>
  <c r="AJ70" i="38"/>
  <c r="AI70" i="38"/>
  <c r="AH70" i="38"/>
  <c r="AG70" i="38"/>
  <c r="AF70" i="38"/>
  <c r="AE70" i="38"/>
  <c r="AD70" i="38"/>
  <c r="AC70" i="38"/>
  <c r="AB70" i="38"/>
  <c r="AA70" i="38"/>
  <c r="Z70" i="38"/>
  <c r="Y70" i="38"/>
  <c r="X70" i="38"/>
  <c r="W70" i="38"/>
  <c r="V70" i="38"/>
  <c r="U70" i="38"/>
  <c r="T70" i="38"/>
  <c r="S70" i="38"/>
  <c r="R70" i="38"/>
  <c r="Q70" i="38"/>
  <c r="P70" i="38"/>
  <c r="O70" i="38"/>
  <c r="N70" i="38"/>
  <c r="M70" i="38"/>
  <c r="L70" i="38"/>
  <c r="K70" i="38"/>
  <c r="J70" i="38"/>
  <c r="I70" i="38"/>
  <c r="H70" i="38"/>
  <c r="G70" i="38"/>
  <c r="F70" i="38"/>
  <c r="E70" i="38"/>
  <c r="BD69" i="38"/>
  <c r="BC69" i="38"/>
  <c r="BB69" i="38"/>
  <c r="BA69" i="38"/>
  <c r="AZ69" i="38"/>
  <c r="AY69" i="38"/>
  <c r="AX69" i="38"/>
  <c r="AW69" i="38"/>
  <c r="AV69" i="38"/>
  <c r="AU69" i="38"/>
  <c r="AT69" i="38"/>
  <c r="AS69" i="38"/>
  <c r="AR69" i="38"/>
  <c r="AQ69" i="38"/>
  <c r="AP69" i="38"/>
  <c r="AO69" i="38"/>
  <c r="AN69" i="38"/>
  <c r="AM69" i="38"/>
  <c r="AL69" i="38"/>
  <c r="AK69" i="38"/>
  <c r="AJ69" i="38"/>
  <c r="AI69" i="38"/>
  <c r="AH69" i="38"/>
  <c r="AG69" i="38"/>
  <c r="AF69" i="38"/>
  <c r="AE69" i="38"/>
  <c r="AD69" i="38"/>
  <c r="AC69" i="38"/>
  <c r="AB69" i="38"/>
  <c r="AA69" i="38"/>
  <c r="Z69" i="38"/>
  <c r="Y69" i="38"/>
  <c r="X69" i="38"/>
  <c r="W69" i="38"/>
  <c r="V69" i="38"/>
  <c r="U69" i="38"/>
  <c r="T69" i="38"/>
  <c r="S69" i="38"/>
  <c r="R69" i="38"/>
  <c r="Q69" i="38"/>
  <c r="P69" i="38"/>
  <c r="O69" i="38"/>
  <c r="N69" i="38"/>
  <c r="M69" i="38"/>
  <c r="L69" i="38"/>
  <c r="K69" i="38"/>
  <c r="J69" i="38"/>
  <c r="I69" i="38"/>
  <c r="H69" i="38"/>
  <c r="G69" i="38"/>
  <c r="F69" i="38"/>
  <c r="E69" i="38"/>
  <c r="BD68" i="38"/>
  <c r="BC68" i="38"/>
  <c r="BB68" i="38"/>
  <c r="BA68" i="38"/>
  <c r="AZ68" i="38"/>
  <c r="AY68" i="38"/>
  <c r="AX68" i="38"/>
  <c r="AW68" i="38"/>
  <c r="AV68" i="38"/>
  <c r="AU68" i="38"/>
  <c r="AT68" i="38"/>
  <c r="AS68" i="38"/>
  <c r="AR68" i="38"/>
  <c r="AQ68" i="38"/>
  <c r="AP68" i="38"/>
  <c r="AO68" i="38"/>
  <c r="AN68" i="38"/>
  <c r="AM68" i="38"/>
  <c r="AL68" i="38"/>
  <c r="AK68" i="38"/>
  <c r="AJ68" i="38"/>
  <c r="AI68" i="38"/>
  <c r="AH68" i="38"/>
  <c r="AG68" i="38"/>
  <c r="AF68" i="38"/>
  <c r="AE68" i="38"/>
  <c r="AD68" i="38"/>
  <c r="AC68" i="38"/>
  <c r="AB68" i="38"/>
  <c r="AA68" i="38"/>
  <c r="Z68" i="38"/>
  <c r="Y68" i="38"/>
  <c r="X68" i="38"/>
  <c r="W68" i="38"/>
  <c r="V68" i="38"/>
  <c r="U68" i="38"/>
  <c r="T68" i="38"/>
  <c r="S68" i="38"/>
  <c r="R68" i="38"/>
  <c r="Q68" i="38"/>
  <c r="P68" i="38"/>
  <c r="O68" i="38"/>
  <c r="N68" i="38"/>
  <c r="M68" i="38"/>
  <c r="L68" i="38"/>
  <c r="K68" i="38"/>
  <c r="J68" i="38"/>
  <c r="I68" i="38"/>
  <c r="H68" i="38"/>
  <c r="G68" i="38"/>
  <c r="F68" i="38"/>
  <c r="E68" i="38"/>
  <c r="BD67" i="38"/>
  <c r="BC67" i="38"/>
  <c r="BB67" i="38"/>
  <c r="BA67" i="38"/>
  <c r="AZ67" i="38"/>
  <c r="AY67" i="38"/>
  <c r="AX67" i="38"/>
  <c r="AW67" i="38"/>
  <c r="AV67" i="38"/>
  <c r="AU67" i="38"/>
  <c r="AT67" i="38"/>
  <c r="AS67" i="38"/>
  <c r="AR67" i="38"/>
  <c r="AQ67" i="38"/>
  <c r="AP67" i="38"/>
  <c r="AO67" i="38"/>
  <c r="AN67" i="38"/>
  <c r="AM67" i="38"/>
  <c r="AL67" i="38"/>
  <c r="AK67" i="38"/>
  <c r="AJ67" i="38"/>
  <c r="AI67" i="38"/>
  <c r="AH67" i="38"/>
  <c r="AG67" i="38"/>
  <c r="AF67" i="38"/>
  <c r="AE67" i="38"/>
  <c r="AD67" i="38"/>
  <c r="AC67" i="38"/>
  <c r="AB67" i="38"/>
  <c r="AA67" i="38"/>
  <c r="Z67" i="38"/>
  <c r="Y67" i="38"/>
  <c r="X67" i="38"/>
  <c r="W67" i="38"/>
  <c r="V67" i="38"/>
  <c r="U67" i="38"/>
  <c r="T67" i="38"/>
  <c r="S67" i="38"/>
  <c r="R67" i="38"/>
  <c r="Q67" i="38"/>
  <c r="P67" i="38"/>
  <c r="O67" i="38"/>
  <c r="N67" i="38"/>
  <c r="M67" i="38"/>
  <c r="L67" i="38"/>
  <c r="K67" i="38"/>
  <c r="J67" i="38"/>
  <c r="I67" i="38"/>
  <c r="H67" i="38"/>
  <c r="G67" i="38"/>
  <c r="F67" i="38"/>
  <c r="E67" i="38"/>
  <c r="BD66" i="38"/>
  <c r="BC66" i="38"/>
  <c r="BB66" i="38"/>
  <c r="BA66" i="38"/>
  <c r="AZ66" i="38"/>
  <c r="AY66" i="38"/>
  <c r="AX66" i="38"/>
  <c r="AW66" i="38"/>
  <c r="AV66" i="38"/>
  <c r="AU66" i="38"/>
  <c r="AT66" i="38"/>
  <c r="AS66" i="38"/>
  <c r="BD65" i="38"/>
  <c r="BD76" i="38" s="1"/>
  <c r="BC65" i="38"/>
  <c r="BB65" i="38"/>
  <c r="BB76" i="38" s="1"/>
  <c r="BA65" i="38"/>
  <c r="AZ65" i="38"/>
  <c r="AZ76" i="38" s="1"/>
  <c r="AY65" i="38"/>
  <c r="AX65" i="38"/>
  <c r="AX76" i="38" s="1"/>
  <c r="AW65" i="38"/>
  <c r="AW76" i="38" s="1"/>
  <c r="AV65" i="38"/>
  <c r="AU65" i="38"/>
  <c r="AU76" i="38" s="1"/>
  <c r="AT65" i="38"/>
  <c r="AS65" i="38"/>
  <c r="AS76" i="38" s="1"/>
  <c r="E60" i="38"/>
  <c r="AC37" i="38"/>
  <c r="AR31" i="38"/>
  <c r="AP31" i="38"/>
  <c r="U31" i="38"/>
  <c r="Q31" i="38"/>
  <c r="BB26" i="38"/>
  <c r="BA26" i="38"/>
  <c r="AZ26" i="38"/>
  <c r="AO26" i="38"/>
  <c r="AO28" i="38" s="1"/>
  <c r="AN26" i="38"/>
  <c r="AN28" i="38" s="1"/>
  <c r="U26" i="38"/>
  <c r="U28" i="38" s="1"/>
  <c r="T26" i="38"/>
  <c r="T28" i="38" s="1"/>
  <c r="M26" i="38"/>
  <c r="M28" i="38" s="1"/>
  <c r="AR38" i="38" s="1"/>
  <c r="L26" i="38"/>
  <c r="L28" i="38" s="1"/>
  <c r="F26" i="38"/>
  <c r="F28" i="38" s="1"/>
  <c r="AW31" i="38" s="1"/>
  <c r="BD25" i="38"/>
  <c r="BD26" i="38" s="1"/>
  <c r="BC25" i="38"/>
  <c r="BC26" i="38" s="1"/>
  <c r="BB25" i="38"/>
  <c r="BA25" i="38"/>
  <c r="AZ25" i="38"/>
  <c r="AY25" i="38"/>
  <c r="AY26" i="38" s="1"/>
  <c r="AX25" i="38"/>
  <c r="AX26" i="38" s="1"/>
  <c r="AW25" i="38"/>
  <c r="AW26" i="38" s="1"/>
  <c r="AV25" i="38"/>
  <c r="AU25" i="38"/>
  <c r="AT25" i="38"/>
  <c r="AS25" i="38"/>
  <c r="AR25" i="38"/>
  <c r="AQ25" i="38"/>
  <c r="AP25" i="38"/>
  <c r="AP26" i="38" s="1"/>
  <c r="AO25" i="38"/>
  <c r="AN25" i="38"/>
  <c r="AM25" i="38"/>
  <c r="AL25" i="38"/>
  <c r="AK25" i="38"/>
  <c r="AJ25" i="38"/>
  <c r="AI25" i="38"/>
  <c r="AH25" i="38"/>
  <c r="AG25" i="38"/>
  <c r="AF25" i="38"/>
  <c r="AE25" i="38"/>
  <c r="AD25" i="38"/>
  <c r="AC25" i="38"/>
  <c r="AB25" i="38"/>
  <c r="AA25" i="38"/>
  <c r="Z25" i="38"/>
  <c r="Y25" i="38"/>
  <c r="X25" i="38"/>
  <c r="W25" i="38"/>
  <c r="V25" i="38"/>
  <c r="U25" i="38"/>
  <c r="T25" i="38"/>
  <c r="S25" i="38"/>
  <c r="R25" i="38"/>
  <c r="Q25" i="38"/>
  <c r="P25" i="38"/>
  <c r="O25" i="38"/>
  <c r="N25" i="38"/>
  <c r="N26" i="38" s="1"/>
  <c r="M25" i="38"/>
  <c r="L25" i="38"/>
  <c r="K25" i="38"/>
  <c r="J25" i="38"/>
  <c r="I25" i="38"/>
  <c r="H25" i="38"/>
  <c r="G25" i="38"/>
  <c r="F25" i="38"/>
  <c r="E25" i="38"/>
  <c r="AW18" i="38"/>
  <c r="AV18" i="38"/>
  <c r="AV26" i="38" s="1"/>
  <c r="AU18" i="38"/>
  <c r="AU26" i="38" s="1"/>
  <c r="AT18" i="38"/>
  <c r="AT26" i="38" s="1"/>
  <c r="AS18" i="38"/>
  <c r="AS26" i="38" s="1"/>
  <c r="AR18" i="38"/>
  <c r="AQ18" i="38"/>
  <c r="AP18" i="38"/>
  <c r="AO18" i="38"/>
  <c r="AN18" i="38"/>
  <c r="AM18" i="38"/>
  <c r="AM26" i="38" s="1"/>
  <c r="AL18" i="38"/>
  <c r="AL26" i="38" s="1"/>
  <c r="AK18" i="38"/>
  <c r="AJ18" i="38"/>
  <c r="AI18" i="38"/>
  <c r="AI26" i="38" s="1"/>
  <c r="AH18" i="38"/>
  <c r="AH26" i="38" s="1"/>
  <c r="AG18" i="38"/>
  <c r="AG26" i="38" s="1"/>
  <c r="AF18" i="38"/>
  <c r="AF26" i="38" s="1"/>
  <c r="AE18" i="38"/>
  <c r="AE26" i="38" s="1"/>
  <c r="AD18" i="38"/>
  <c r="AC18" i="38"/>
  <c r="AB18" i="38"/>
  <c r="AB26" i="38" s="1"/>
  <c r="AA18" i="38"/>
  <c r="AA26" i="38" s="1"/>
  <c r="Z18" i="38"/>
  <c r="Z26" i="38" s="1"/>
  <c r="Y18" i="38"/>
  <c r="Y26" i="38" s="1"/>
  <c r="X18" i="38"/>
  <c r="X26" i="38" s="1"/>
  <c r="W18" i="38"/>
  <c r="V18" i="38"/>
  <c r="U18" i="38"/>
  <c r="T18" i="38"/>
  <c r="S18" i="38"/>
  <c r="S26" i="38" s="1"/>
  <c r="R18" i="38"/>
  <c r="R26" i="38" s="1"/>
  <c r="Q18" i="38"/>
  <c r="Q26" i="38" s="1"/>
  <c r="P18" i="38"/>
  <c r="P26" i="38" s="1"/>
  <c r="O18" i="38"/>
  <c r="N18" i="38"/>
  <c r="M18" i="38"/>
  <c r="L18" i="38"/>
  <c r="K18" i="38"/>
  <c r="K26" i="38" s="1"/>
  <c r="J18" i="38"/>
  <c r="J26" i="38" s="1"/>
  <c r="I18" i="38"/>
  <c r="I26" i="38" s="1"/>
  <c r="H18" i="38"/>
  <c r="G18" i="38"/>
  <c r="G26" i="38" s="1"/>
  <c r="F18" i="38"/>
  <c r="C28" i="29"/>
  <c r="E13" i="36"/>
  <c r="AV28" i="38" l="1"/>
  <c r="AV29" i="38"/>
  <c r="AI28" i="38"/>
  <c r="AA28" i="38"/>
  <c r="AA29" i="38"/>
  <c r="AB29" i="38"/>
  <c r="AB28" i="38"/>
  <c r="AH28" i="38"/>
  <c r="AH29" i="38"/>
  <c r="X28" i="38"/>
  <c r="AW28" i="38"/>
  <c r="AW29" i="38" s="1"/>
  <c r="G28" i="38"/>
  <c r="G29" i="38"/>
  <c r="BB46" i="38"/>
  <c r="AU46" i="38"/>
  <c r="AN46" i="38"/>
  <c r="AG46" i="38"/>
  <c r="Z46" i="38"/>
  <c r="AZ46" i="38"/>
  <c r="AS46" i="38"/>
  <c r="AL46" i="38"/>
  <c r="AE46" i="38"/>
  <c r="X46" i="38"/>
  <c r="AX46" i="38"/>
  <c r="AQ46" i="38"/>
  <c r="AJ46" i="38"/>
  <c r="AC46" i="38"/>
  <c r="V46" i="38"/>
  <c r="BD46" i="38"/>
  <c r="AR46" i="38"/>
  <c r="AF46" i="38"/>
  <c r="BC46" i="38"/>
  <c r="AP46" i="38"/>
  <c r="AD46" i="38"/>
  <c r="BA46" i="38"/>
  <c r="AO46" i="38"/>
  <c r="AB46" i="38"/>
  <c r="AY46" i="38"/>
  <c r="AM46" i="38"/>
  <c r="AA46" i="38"/>
  <c r="AV46" i="38"/>
  <c r="AI46" i="38"/>
  <c r="W46" i="38"/>
  <c r="AW46" i="38"/>
  <c r="AT46" i="38"/>
  <c r="AK46" i="38"/>
  <c r="AH46" i="38"/>
  <c r="Y46" i="38"/>
  <c r="I28" i="38"/>
  <c r="Q29" i="38"/>
  <c r="Q28" i="38"/>
  <c r="AL28" i="38"/>
  <c r="AS28" i="38"/>
  <c r="K28" i="38"/>
  <c r="K29" i="38" s="1"/>
  <c r="R29" i="38"/>
  <c r="R28" i="38"/>
  <c r="Y28" i="38"/>
  <c r="Y29" i="38"/>
  <c r="AF28" i="38"/>
  <c r="AM29" i="38"/>
  <c r="AM28" i="38"/>
  <c r="AT28" i="38"/>
  <c r="P28" i="38"/>
  <c r="J28" i="38"/>
  <c r="J29" i="38" s="1"/>
  <c r="AE29" i="38"/>
  <c r="AE28" i="38"/>
  <c r="N28" i="38"/>
  <c r="N29" i="38"/>
  <c r="AP28" i="38"/>
  <c r="C9" i="38"/>
  <c r="E26" i="38"/>
  <c r="S28" i="38"/>
  <c r="S29" i="38"/>
  <c r="Z28" i="38"/>
  <c r="Z29" i="38"/>
  <c r="AG28" i="38"/>
  <c r="AG29" i="38"/>
  <c r="AU28" i="38"/>
  <c r="BD37" i="38"/>
  <c r="AW37" i="38"/>
  <c r="AP37" i="38"/>
  <c r="AI37" i="38"/>
  <c r="AB37" i="38"/>
  <c r="U37" i="38"/>
  <c r="N37" i="38"/>
  <c r="BC37" i="38"/>
  <c r="AV37" i="38"/>
  <c r="AO37" i="38"/>
  <c r="AH37" i="38"/>
  <c r="AA37" i="38"/>
  <c r="T37" i="38"/>
  <c r="M37" i="38"/>
  <c r="BB37" i="38"/>
  <c r="AU37" i="38"/>
  <c r="AN37" i="38"/>
  <c r="AG37" i="38"/>
  <c r="Z37" i="38"/>
  <c r="S37" i="38"/>
  <c r="BA37" i="38"/>
  <c r="AT37" i="38"/>
  <c r="AM37" i="38"/>
  <c r="AF37" i="38"/>
  <c r="Y37" i="38"/>
  <c r="R37" i="38"/>
  <c r="AZ37" i="38"/>
  <c r="AK37" i="38"/>
  <c r="V37" i="38"/>
  <c r="AY37" i="38"/>
  <c r="AJ37" i="38"/>
  <c r="Q37" i="38"/>
  <c r="AX37" i="38"/>
  <c r="AE37" i="38"/>
  <c r="P37" i="38"/>
  <c r="AS37" i="38"/>
  <c r="AD37" i="38"/>
  <c r="O37" i="38"/>
  <c r="AQ37" i="38"/>
  <c r="X37" i="38"/>
  <c r="BB45" i="38"/>
  <c r="AU45" i="38"/>
  <c r="AN45" i="38"/>
  <c r="AG45" i="38"/>
  <c r="AZ45" i="38"/>
  <c r="AS45" i="38"/>
  <c r="AL45" i="38"/>
  <c r="AE45" i="38"/>
  <c r="X45" i="38"/>
  <c r="AX45" i="38"/>
  <c r="AQ45" i="38"/>
  <c r="AJ45" i="38"/>
  <c r="AC45" i="38"/>
  <c r="V45" i="38"/>
  <c r="BC45" i="38"/>
  <c r="AP45" i="38"/>
  <c r="AD45" i="38"/>
  <c r="BA45" i="38"/>
  <c r="AO45" i="38"/>
  <c r="AB45" i="38"/>
  <c r="AY45" i="38"/>
  <c r="AM45" i="38"/>
  <c r="AA45" i="38"/>
  <c r="AW45" i="38"/>
  <c r="AK45" i="38"/>
  <c r="Z45" i="38"/>
  <c r="AT45" i="38"/>
  <c r="AH45" i="38"/>
  <c r="AR45" i="38"/>
  <c r="AI45" i="38"/>
  <c r="AF45" i="38"/>
  <c r="Y45" i="38"/>
  <c r="BD45" i="38"/>
  <c r="U45" i="38"/>
  <c r="L29" i="38"/>
  <c r="U29" i="38"/>
  <c r="W37" i="38"/>
  <c r="AI38" i="38"/>
  <c r="G31" i="38"/>
  <c r="W31" i="38"/>
  <c r="AL37" i="38"/>
  <c r="AX38" i="38"/>
  <c r="AV31" i="38"/>
  <c r="AO31" i="38"/>
  <c r="AH31" i="38"/>
  <c r="AA31" i="38"/>
  <c r="T31" i="38"/>
  <c r="M31" i="38"/>
  <c r="AU31" i="38"/>
  <c r="AN31" i="38"/>
  <c r="AG31" i="38"/>
  <c r="Z31" i="38"/>
  <c r="S31" i="38"/>
  <c r="L31" i="38"/>
  <c r="AT31" i="38"/>
  <c r="AM31" i="38"/>
  <c r="AF31" i="38"/>
  <c r="Y31" i="38"/>
  <c r="R31" i="38"/>
  <c r="K31" i="38"/>
  <c r="AS31" i="38"/>
  <c r="AL31" i="38"/>
  <c r="AE31" i="38"/>
  <c r="X31" i="38"/>
  <c r="AX31" i="38"/>
  <c r="AQ31" i="38"/>
  <c r="AJ31" i="38"/>
  <c r="AC31" i="38"/>
  <c r="V31" i="38"/>
  <c r="O31" i="38"/>
  <c r="H31" i="38"/>
  <c r="F29" i="38"/>
  <c r="AN29" i="38"/>
  <c r="I31" i="38"/>
  <c r="AB31" i="38"/>
  <c r="AY31" i="38"/>
  <c r="AR37" i="38"/>
  <c r="BC38" i="38"/>
  <c r="AV38" i="38"/>
  <c r="AO38" i="38"/>
  <c r="AH38" i="38"/>
  <c r="AA38" i="38"/>
  <c r="T38" i="38"/>
  <c r="BB38" i="38"/>
  <c r="AU38" i="38"/>
  <c r="AN38" i="38"/>
  <c r="AG38" i="38"/>
  <c r="Z38" i="38"/>
  <c r="S38" i="38"/>
  <c r="BA38" i="38"/>
  <c r="AT38" i="38"/>
  <c r="AM38" i="38"/>
  <c r="AF38" i="38"/>
  <c r="Y38" i="38"/>
  <c r="R38" i="38"/>
  <c r="AZ38" i="38"/>
  <c r="AS38" i="38"/>
  <c r="AL38" i="38"/>
  <c r="AE38" i="38"/>
  <c r="X38" i="38"/>
  <c r="Q38" i="38"/>
  <c r="AQ38" i="38"/>
  <c r="AB38" i="38"/>
  <c r="AP38" i="38"/>
  <c r="W38" i="38"/>
  <c r="BD38" i="38"/>
  <c r="AK38" i="38"/>
  <c r="V38" i="38"/>
  <c r="AY38" i="38"/>
  <c r="AJ38" i="38"/>
  <c r="U38" i="38"/>
  <c r="AW38" i="38"/>
  <c r="AD38" i="38"/>
  <c r="O38" i="38"/>
  <c r="M29" i="38"/>
  <c r="AO29" i="38"/>
  <c r="J31" i="38"/>
  <c r="AD31" i="38"/>
  <c r="N38" i="38"/>
  <c r="W45" i="38"/>
  <c r="H26" i="38"/>
  <c r="O26" i="38"/>
  <c r="V26" i="38"/>
  <c r="AC26" i="38"/>
  <c r="AJ26" i="38"/>
  <c r="AQ26" i="38"/>
  <c r="N31" i="38"/>
  <c r="AI31" i="38"/>
  <c r="P38" i="38"/>
  <c r="AV45" i="38"/>
  <c r="W26" i="38"/>
  <c r="AD26" i="38"/>
  <c r="AK26" i="38"/>
  <c r="AR26" i="38"/>
  <c r="T29" i="38"/>
  <c r="P31" i="38"/>
  <c r="AK31" i="38"/>
  <c r="AC38" i="38"/>
  <c r="AY76" i="38"/>
  <c r="AV76" i="38"/>
  <c r="BC76" i="38"/>
  <c r="AT76" i="38"/>
  <c r="BA76" i="38"/>
  <c r="D8" i="35"/>
  <c r="H28" i="38" l="1"/>
  <c r="E28" i="38"/>
  <c r="E29" i="38" s="1"/>
  <c r="BB42" i="38"/>
  <c r="AU42" i="38"/>
  <c r="AN42" i="38"/>
  <c r="AG42" i="38"/>
  <c r="Z42" i="38"/>
  <c r="S42" i="38"/>
  <c r="BA42" i="38"/>
  <c r="AT42" i="38"/>
  <c r="AM42" i="38"/>
  <c r="AF42" i="38"/>
  <c r="Y42" i="38"/>
  <c r="R42" i="38"/>
  <c r="AZ42" i="38"/>
  <c r="AS42" i="38"/>
  <c r="AL42" i="38"/>
  <c r="AE42" i="38"/>
  <c r="X42" i="38"/>
  <c r="AY42" i="38"/>
  <c r="AR42" i="38"/>
  <c r="AK42" i="38"/>
  <c r="AD42" i="38"/>
  <c r="W42" i="38"/>
  <c r="AQ42" i="38"/>
  <c r="AB42" i="38"/>
  <c r="AP42" i="38"/>
  <c r="AA42" i="38"/>
  <c r="BD42" i="38"/>
  <c r="AO42" i="38"/>
  <c r="V42" i="38"/>
  <c r="BC42" i="38"/>
  <c r="AJ42" i="38"/>
  <c r="U42" i="38"/>
  <c r="AW42" i="38"/>
  <c r="AH42" i="38"/>
  <c r="AI42" i="38"/>
  <c r="AC42" i="38"/>
  <c r="T42" i="38"/>
  <c r="AX42" i="38"/>
  <c r="AV42" i="38"/>
  <c r="AX58" i="38"/>
  <c r="AQ58" i="38"/>
  <c r="AJ58" i="38"/>
  <c r="BB58" i="38"/>
  <c r="AU58" i="38"/>
  <c r="AN58" i="38"/>
  <c r="AY58" i="38"/>
  <c r="AO58" i="38"/>
  <c r="AW58" i="38"/>
  <c r="AM58" i="38"/>
  <c r="AV58" i="38"/>
  <c r="AL58" i="38"/>
  <c r="BD58" i="38"/>
  <c r="AT58" i="38"/>
  <c r="AK58" i="38"/>
  <c r="BA58" i="38"/>
  <c r="AR58" i="38"/>
  <c r="AH58" i="38"/>
  <c r="AZ58" i="38"/>
  <c r="AS58" i="38"/>
  <c r="AP58" i="38"/>
  <c r="AI58" i="38"/>
  <c r="BC58" i="38"/>
  <c r="AZ57" i="38"/>
  <c r="AS57" i="38"/>
  <c r="AL57" i="38"/>
  <c r="BD57" i="38"/>
  <c r="AW57" i="38"/>
  <c r="AP57" i="38"/>
  <c r="AI57" i="38"/>
  <c r="BB57" i="38"/>
  <c r="AR57" i="38"/>
  <c r="AH57" i="38"/>
  <c r="BA57" i="38"/>
  <c r="AQ57" i="38"/>
  <c r="AG57" i="38"/>
  <c r="AY57" i="38"/>
  <c r="AO57" i="38"/>
  <c r="AX57" i="38"/>
  <c r="AN57" i="38"/>
  <c r="AU57" i="38"/>
  <c r="AK57" i="38"/>
  <c r="AM57" i="38"/>
  <c r="AJ57" i="38"/>
  <c r="AV57" i="38"/>
  <c r="BC57" i="38"/>
  <c r="AT57" i="38"/>
  <c r="BB34" i="38"/>
  <c r="AU34" i="38"/>
  <c r="AN34" i="38"/>
  <c r="AG34" i="38"/>
  <c r="Z34" i="38"/>
  <c r="S34" i="38"/>
  <c r="L34" i="38"/>
  <c r="BA34" i="38"/>
  <c r="AS34" i="38"/>
  <c r="AK34" i="38"/>
  <c r="AC34" i="38"/>
  <c r="U34" i="38"/>
  <c r="M34" i="38"/>
  <c r="AZ34" i="38"/>
  <c r="AR34" i="38"/>
  <c r="AJ34" i="38"/>
  <c r="AB34" i="38"/>
  <c r="T34" i="38"/>
  <c r="K34" i="38"/>
  <c r="AY34" i="38"/>
  <c r="AQ34" i="38"/>
  <c r="AI34" i="38"/>
  <c r="AA34" i="38"/>
  <c r="R34" i="38"/>
  <c r="J34" i="38"/>
  <c r="AX34" i="38"/>
  <c r="AP34" i="38"/>
  <c r="AH34" i="38"/>
  <c r="Y34" i="38"/>
  <c r="Q34" i="38"/>
  <c r="AV34" i="38"/>
  <c r="AM34" i="38"/>
  <c r="AE34" i="38"/>
  <c r="W34" i="38"/>
  <c r="O34" i="38"/>
  <c r="AL34" i="38"/>
  <c r="AF34" i="38"/>
  <c r="AT34" i="38"/>
  <c r="AD34" i="38"/>
  <c r="X34" i="38"/>
  <c r="P34" i="38"/>
  <c r="AW34" i="38"/>
  <c r="V34" i="38"/>
  <c r="AO34" i="38"/>
  <c r="N34" i="38"/>
  <c r="BB49" i="38"/>
  <c r="AU49" i="38"/>
  <c r="AN49" i="38"/>
  <c r="AG49" i="38"/>
  <c r="Z49" i="38"/>
  <c r="BA49" i="38"/>
  <c r="AT49" i="38"/>
  <c r="AM49" i="38"/>
  <c r="AF49" i="38"/>
  <c r="Y49" i="38"/>
  <c r="AY49" i="38"/>
  <c r="AR49" i="38"/>
  <c r="AK49" i="38"/>
  <c r="AD49" i="38"/>
  <c r="BD49" i="38"/>
  <c r="AW49" i="38"/>
  <c r="AP49" i="38"/>
  <c r="AI49" i="38"/>
  <c r="AB49" i="38"/>
  <c r="AO49" i="38"/>
  <c r="BC49" i="38"/>
  <c r="AL49" i="38"/>
  <c r="AZ49" i="38"/>
  <c r="AJ49" i="38"/>
  <c r="AX49" i="38"/>
  <c r="AH49" i="38"/>
  <c r="AS49" i="38"/>
  <c r="AC49" i="38"/>
  <c r="AV49" i="38"/>
  <c r="AQ49" i="38"/>
  <c r="AE49" i="38"/>
  <c r="AA49" i="38"/>
  <c r="BC52" i="38"/>
  <c r="AV52" i="38"/>
  <c r="AO52" i="38"/>
  <c r="AH52" i="38"/>
  <c r="BB52" i="38"/>
  <c r="AU52" i="38"/>
  <c r="AN52" i="38"/>
  <c r="AG52" i="38"/>
  <c r="BA52" i="38"/>
  <c r="AT52" i="38"/>
  <c r="AM52" i="38"/>
  <c r="AF52" i="38"/>
  <c r="AZ52" i="38"/>
  <c r="AS52" i="38"/>
  <c r="AL52" i="38"/>
  <c r="AE52" i="38"/>
  <c r="AX52" i="38"/>
  <c r="AQ52" i="38"/>
  <c r="AJ52" i="38"/>
  <c r="AC52" i="38"/>
  <c r="AP52" i="38"/>
  <c r="AK52" i="38"/>
  <c r="AI52" i="38"/>
  <c r="BD52" i="38"/>
  <c r="AD52" i="38"/>
  <c r="AW52" i="38"/>
  <c r="AR52" i="38"/>
  <c r="AB52" i="38"/>
  <c r="AY52" i="38"/>
  <c r="AK28" i="38"/>
  <c r="AD28" i="38"/>
  <c r="AD29" i="38" s="1"/>
  <c r="AJ28" i="38"/>
  <c r="AP29" i="38"/>
  <c r="AY41" i="38"/>
  <c r="AR41" i="38"/>
  <c r="AK41" i="38"/>
  <c r="AD41" i="38"/>
  <c r="W41" i="38"/>
  <c r="AX41" i="38"/>
  <c r="AQ41" i="38"/>
  <c r="AJ41" i="38"/>
  <c r="AC41" i="38"/>
  <c r="V41" i="38"/>
  <c r="BD41" i="38"/>
  <c r="AW41" i="38"/>
  <c r="AP41" i="38"/>
  <c r="AI41" i="38"/>
  <c r="AB41" i="38"/>
  <c r="U41" i="38"/>
  <c r="BC41" i="38"/>
  <c r="AV41" i="38"/>
  <c r="AO41" i="38"/>
  <c r="AH41" i="38"/>
  <c r="AA41" i="38"/>
  <c r="T41" i="38"/>
  <c r="AZ41" i="38"/>
  <c r="AG41" i="38"/>
  <c r="R41" i="38"/>
  <c r="AU41" i="38"/>
  <c r="AF41" i="38"/>
  <c r="Q41" i="38"/>
  <c r="AT41" i="38"/>
  <c r="AE41" i="38"/>
  <c r="AS41" i="38"/>
  <c r="Z41" i="38"/>
  <c r="BB41" i="38"/>
  <c r="AM41" i="38"/>
  <c r="X41" i="38"/>
  <c r="S41" i="38"/>
  <c r="AL41" i="38"/>
  <c r="BA41" i="38"/>
  <c r="AN41" i="38"/>
  <c r="Y41" i="38"/>
  <c r="AF29" i="38"/>
  <c r="I29" i="38"/>
  <c r="X29" i="38"/>
  <c r="AR28" i="38"/>
  <c r="AY36" i="38"/>
  <c r="AR36" i="38"/>
  <c r="AK36" i="38"/>
  <c r="AD36" i="38"/>
  <c r="W36" i="38"/>
  <c r="AX36" i="38"/>
  <c r="AQ36" i="38"/>
  <c r="AJ36" i="38"/>
  <c r="AC36" i="38"/>
  <c r="V36" i="38"/>
  <c r="O36" i="38"/>
  <c r="BD36" i="38"/>
  <c r="AW36" i="38"/>
  <c r="AP36" i="38"/>
  <c r="AI36" i="38"/>
  <c r="AB36" i="38"/>
  <c r="BC36" i="38"/>
  <c r="AV36" i="38"/>
  <c r="AO36" i="38"/>
  <c r="AH36" i="38"/>
  <c r="AA36" i="38"/>
  <c r="T36" i="38"/>
  <c r="M36" i="38"/>
  <c r="AU36" i="38"/>
  <c r="AF36" i="38"/>
  <c r="R36" i="38"/>
  <c r="AT36" i="38"/>
  <c r="AE36" i="38"/>
  <c r="Q36" i="38"/>
  <c r="AS36" i="38"/>
  <c r="Z36" i="38"/>
  <c r="P36" i="38"/>
  <c r="AN36" i="38"/>
  <c r="Y36" i="38"/>
  <c r="N36" i="38"/>
  <c r="BA36" i="38"/>
  <c r="AL36" i="38"/>
  <c r="U36" i="38"/>
  <c r="BB36" i="38"/>
  <c r="AZ36" i="38"/>
  <c r="AM36" i="38"/>
  <c r="S36" i="38"/>
  <c r="AG36" i="38"/>
  <c r="X36" i="38"/>
  <c r="L36" i="38"/>
  <c r="AQ28" i="38"/>
  <c r="AC28" i="38"/>
  <c r="BD51" i="38"/>
  <c r="AW51" i="38"/>
  <c r="AP51" i="38"/>
  <c r="AI51" i="38"/>
  <c r="AB51" i="38"/>
  <c r="BC51" i="38"/>
  <c r="AV51" i="38"/>
  <c r="AO51" i="38"/>
  <c r="AH51" i="38"/>
  <c r="AA51" i="38"/>
  <c r="BB51" i="38"/>
  <c r="AU51" i="38"/>
  <c r="AN51" i="38"/>
  <c r="AG51" i="38"/>
  <c r="BA51" i="38"/>
  <c r="AT51" i="38"/>
  <c r="AM51" i="38"/>
  <c r="AF51" i="38"/>
  <c r="AY51" i="38"/>
  <c r="AR51" i="38"/>
  <c r="AK51" i="38"/>
  <c r="AD51" i="38"/>
  <c r="AS51" i="38"/>
  <c r="AQ51" i="38"/>
  <c r="AL51" i="38"/>
  <c r="AJ51" i="38"/>
  <c r="AZ51" i="38"/>
  <c r="AC51" i="38"/>
  <c r="AX51" i="38"/>
  <c r="AE51" i="38"/>
  <c r="P29" i="38"/>
  <c r="AS29" i="38"/>
  <c r="AI29" i="38"/>
  <c r="AZ35" i="38"/>
  <c r="AS35" i="38"/>
  <c r="AL35" i="38"/>
  <c r="AE35" i="38"/>
  <c r="X35" i="38"/>
  <c r="Q35" i="38"/>
  <c r="AX35" i="38"/>
  <c r="AQ35" i="38"/>
  <c r="BA35" i="38"/>
  <c r="AP35" i="38"/>
  <c r="AH35" i="38"/>
  <c r="Z35" i="38"/>
  <c r="R35" i="38"/>
  <c r="AY35" i="38"/>
  <c r="AO35" i="38"/>
  <c r="AG35" i="38"/>
  <c r="Y35" i="38"/>
  <c r="P35" i="38"/>
  <c r="AW35" i="38"/>
  <c r="AN35" i="38"/>
  <c r="AF35" i="38"/>
  <c r="W35" i="38"/>
  <c r="O35" i="38"/>
  <c r="AV35" i="38"/>
  <c r="AM35" i="38"/>
  <c r="AD35" i="38"/>
  <c r="V35" i="38"/>
  <c r="N35" i="38"/>
  <c r="BC35" i="38"/>
  <c r="AT35" i="38"/>
  <c r="AJ35" i="38"/>
  <c r="AB35" i="38"/>
  <c r="T35" i="38"/>
  <c r="L35" i="38"/>
  <c r="BB35" i="38"/>
  <c r="U35" i="38"/>
  <c r="AC35" i="38"/>
  <c r="AU35" i="38"/>
  <c r="S35" i="38"/>
  <c r="AR35" i="38"/>
  <c r="M35" i="38"/>
  <c r="AK35" i="38"/>
  <c r="K35" i="38"/>
  <c r="AI35" i="38"/>
  <c r="AA35" i="38"/>
  <c r="W29" i="38"/>
  <c r="W28" i="38"/>
  <c r="V28" i="38"/>
  <c r="BC39" i="38"/>
  <c r="AV39" i="38"/>
  <c r="AO39" i="38"/>
  <c r="AH39" i="38"/>
  <c r="AA39" i="38"/>
  <c r="T39" i="38"/>
  <c r="BB39" i="38"/>
  <c r="AU39" i="38"/>
  <c r="AN39" i="38"/>
  <c r="AG39" i="38"/>
  <c r="Z39" i="38"/>
  <c r="S39" i="38"/>
  <c r="BA39" i="38"/>
  <c r="AT39" i="38"/>
  <c r="AM39" i="38"/>
  <c r="AF39" i="38"/>
  <c r="Y39" i="38"/>
  <c r="R39" i="38"/>
  <c r="AZ39" i="38"/>
  <c r="AS39" i="38"/>
  <c r="AL39" i="38"/>
  <c r="AE39" i="38"/>
  <c r="X39" i="38"/>
  <c r="Q39" i="38"/>
  <c r="AX39" i="38"/>
  <c r="AI39" i="38"/>
  <c r="P39" i="38"/>
  <c r="AW39" i="38"/>
  <c r="AD39" i="38"/>
  <c r="O39" i="38"/>
  <c r="AR39" i="38"/>
  <c r="AC39" i="38"/>
  <c r="AQ39" i="38"/>
  <c r="AB39" i="38"/>
  <c r="BD39" i="38"/>
  <c r="AK39" i="38"/>
  <c r="V39" i="38"/>
  <c r="AP39" i="38"/>
  <c r="AJ39" i="38"/>
  <c r="W39" i="38"/>
  <c r="U39" i="38"/>
  <c r="AY39" i="38"/>
  <c r="AY50" i="38"/>
  <c r="AR50" i="38"/>
  <c r="AK50" i="38"/>
  <c r="AD50" i="38"/>
  <c r="AX50" i="38"/>
  <c r="AQ50" i="38"/>
  <c r="AJ50" i="38"/>
  <c r="AC50" i="38"/>
  <c r="BD50" i="38"/>
  <c r="AW50" i="38"/>
  <c r="AP50" i="38"/>
  <c r="AI50" i="38"/>
  <c r="AB50" i="38"/>
  <c r="BC50" i="38"/>
  <c r="AV50" i="38"/>
  <c r="AO50" i="38"/>
  <c r="AH50" i="38"/>
  <c r="AA50" i="38"/>
  <c r="BA50" i="38"/>
  <c r="AT50" i="38"/>
  <c r="AM50" i="38"/>
  <c r="AF50" i="38"/>
  <c r="AZ50" i="38"/>
  <c r="Z50" i="38"/>
  <c r="AU50" i="38"/>
  <c r="AS50" i="38"/>
  <c r="AN50" i="38"/>
  <c r="AG50" i="38"/>
  <c r="AL50" i="38"/>
  <c r="BB50" i="38"/>
  <c r="AE50" i="38"/>
  <c r="BD59" i="38"/>
  <c r="AW59" i="38"/>
  <c r="AP59" i="38"/>
  <c r="AI59" i="38"/>
  <c r="BA59" i="38"/>
  <c r="AT59" i="38"/>
  <c r="AM59" i="38"/>
  <c r="AV59" i="38"/>
  <c r="AL59" i="38"/>
  <c r="AU59" i="38"/>
  <c r="AK59" i="38"/>
  <c r="BC59" i="38"/>
  <c r="AS59" i="38"/>
  <c r="AJ59" i="38"/>
  <c r="BB59" i="38"/>
  <c r="AR59" i="38"/>
  <c r="AY59" i="38"/>
  <c r="AO59" i="38"/>
  <c r="AZ59" i="38"/>
  <c r="AX59" i="38"/>
  <c r="AN59" i="38"/>
  <c r="AQ59" i="38"/>
  <c r="O28" i="38"/>
  <c r="O29" i="38"/>
  <c r="AU29" i="38"/>
  <c r="BD44" i="38"/>
  <c r="AW44" i="38"/>
  <c r="AP44" i="38"/>
  <c r="AI44" i="38"/>
  <c r="AB44" i="38"/>
  <c r="U44" i="38"/>
  <c r="BC44" i="38"/>
  <c r="AV44" i="38"/>
  <c r="AO44" i="38"/>
  <c r="AH44" i="38"/>
  <c r="AA44" i="38"/>
  <c r="T44" i="38"/>
  <c r="BB44" i="38"/>
  <c r="AU44" i="38"/>
  <c r="AN44" i="38"/>
  <c r="AG44" i="38"/>
  <c r="Z44" i="38"/>
  <c r="BA44" i="38"/>
  <c r="AT44" i="38"/>
  <c r="AM44" i="38"/>
  <c r="AF44" i="38"/>
  <c r="Y44" i="38"/>
  <c r="AY44" i="38"/>
  <c r="AJ44" i="38"/>
  <c r="AX44" i="38"/>
  <c r="AE44" i="38"/>
  <c r="AS44" i="38"/>
  <c r="AD44" i="38"/>
  <c r="AR44" i="38"/>
  <c r="AC44" i="38"/>
  <c r="AL44" i="38"/>
  <c r="W44" i="38"/>
  <c r="V44" i="38"/>
  <c r="AK44" i="38"/>
  <c r="AZ44" i="38"/>
  <c r="AQ44" i="38"/>
  <c r="X44" i="38"/>
  <c r="BC56" i="38"/>
  <c r="AV56" i="38"/>
  <c r="AZ56" i="38"/>
  <c r="AS56" i="38"/>
  <c r="AW56" i="38"/>
  <c r="AN56" i="38"/>
  <c r="AG56" i="38"/>
  <c r="AU56" i="38"/>
  <c r="AM56" i="38"/>
  <c r="AF56" i="38"/>
  <c r="BD56" i="38"/>
  <c r="AT56" i="38"/>
  <c r="AL56" i="38"/>
  <c r="BB56" i="38"/>
  <c r="AR56" i="38"/>
  <c r="AK56" i="38"/>
  <c r="AY56" i="38"/>
  <c r="AP56" i="38"/>
  <c r="AI56" i="38"/>
  <c r="AH56" i="38"/>
  <c r="BA56" i="38"/>
  <c r="AX56" i="38"/>
  <c r="AO56" i="38"/>
  <c r="AQ56" i="38"/>
  <c r="AJ56" i="38"/>
  <c r="AT29" i="38"/>
  <c r="AY43" i="38"/>
  <c r="AR43" i="38"/>
  <c r="AK43" i="38"/>
  <c r="AD43" i="38"/>
  <c r="W43" i="38"/>
  <c r="AX43" i="38"/>
  <c r="AQ43" i="38"/>
  <c r="AJ43" i="38"/>
  <c r="AC43" i="38"/>
  <c r="V43" i="38"/>
  <c r="BD43" i="38"/>
  <c r="AW43" i="38"/>
  <c r="AP43" i="38"/>
  <c r="AI43" i="38"/>
  <c r="AB43" i="38"/>
  <c r="U43" i="38"/>
  <c r="BC43" i="38"/>
  <c r="AV43" i="38"/>
  <c r="AO43" i="38"/>
  <c r="AH43" i="38"/>
  <c r="AA43" i="38"/>
  <c r="T43" i="38"/>
  <c r="BB43" i="38"/>
  <c r="AM43" i="38"/>
  <c r="X43" i="38"/>
  <c r="BA43" i="38"/>
  <c r="AL43" i="38"/>
  <c r="S43" i="38"/>
  <c r="AZ43" i="38"/>
  <c r="AG43" i="38"/>
  <c r="AU43" i="38"/>
  <c r="AF43" i="38"/>
  <c r="AS43" i="38"/>
  <c r="Z43" i="38"/>
  <c r="AT43" i="38"/>
  <c r="AN43" i="38"/>
  <c r="AE43" i="38"/>
  <c r="Y43" i="38"/>
  <c r="AL29" i="38"/>
  <c r="AT32" i="38"/>
  <c r="AM32" i="38"/>
  <c r="AF32" i="38"/>
  <c r="Y32" i="38"/>
  <c r="R32" i="38"/>
  <c r="K32" i="38"/>
  <c r="AZ32" i="38"/>
  <c r="AS32" i="38"/>
  <c r="AL32" i="38"/>
  <c r="AE32" i="38"/>
  <c r="X32" i="38"/>
  <c r="Q32" i="38"/>
  <c r="J32" i="38"/>
  <c r="AY32" i="38"/>
  <c r="AR32" i="38"/>
  <c r="AK32" i="38"/>
  <c r="AD32" i="38"/>
  <c r="W32" i="38"/>
  <c r="P32" i="38"/>
  <c r="I32" i="38"/>
  <c r="AX32" i="38"/>
  <c r="AQ32" i="38"/>
  <c r="AJ32" i="38"/>
  <c r="AC32" i="38"/>
  <c r="V32" i="38"/>
  <c r="O32" i="38"/>
  <c r="H32" i="38"/>
  <c r="AV32" i="38"/>
  <c r="AO32" i="38"/>
  <c r="AH32" i="38"/>
  <c r="AA32" i="38"/>
  <c r="T32" i="38"/>
  <c r="M32" i="38"/>
  <c r="AP32" i="38"/>
  <c r="S32" i="38"/>
  <c r="Z32" i="38"/>
  <c r="AN32" i="38"/>
  <c r="N32" i="38"/>
  <c r="AI32" i="38"/>
  <c r="L32" i="38"/>
  <c r="AW32" i="38"/>
  <c r="AG32" i="38"/>
  <c r="AB32" i="38"/>
  <c r="AU32" i="38"/>
  <c r="U32" i="38"/>
  <c r="BC53" i="38"/>
  <c r="AV53" i="38"/>
  <c r="AO53" i="38"/>
  <c r="AH53" i="38"/>
  <c r="BB53" i="38"/>
  <c r="AU53" i="38"/>
  <c r="AN53" i="38"/>
  <c r="AG53" i="38"/>
  <c r="BA53" i="38"/>
  <c r="AT53" i="38"/>
  <c r="AM53" i="38"/>
  <c r="AF53" i="38"/>
  <c r="AZ53" i="38"/>
  <c r="AS53" i="38"/>
  <c r="AL53" i="38"/>
  <c r="AE53" i="38"/>
  <c r="AX53" i="38"/>
  <c r="AQ53" i="38"/>
  <c r="AJ53" i="38"/>
  <c r="AC53" i="38"/>
  <c r="AK53" i="38"/>
  <c r="AI53" i="38"/>
  <c r="BD53" i="38"/>
  <c r="AD53" i="38"/>
  <c r="AY53" i="38"/>
  <c r="AR53" i="38"/>
  <c r="AP53" i="38"/>
  <c r="AW53" i="38"/>
  <c r="C13" i="35"/>
  <c r="D7" i="35"/>
  <c r="D6" i="35"/>
  <c r="E8" i="35" s="1"/>
  <c r="J86" i="38" l="1"/>
  <c r="Q86" i="38"/>
  <c r="X86" i="38"/>
  <c r="AE86" i="38"/>
  <c r="AL86" i="38"/>
  <c r="E86" i="38"/>
  <c r="W86" i="38"/>
  <c r="K86" i="38"/>
  <c r="R86" i="38"/>
  <c r="Y86" i="38"/>
  <c r="AF86" i="38"/>
  <c r="AM86" i="38"/>
  <c r="AR86" i="38"/>
  <c r="L86" i="38"/>
  <c r="S86" i="38"/>
  <c r="Z86" i="38"/>
  <c r="AG86" i="38"/>
  <c r="AN86" i="38"/>
  <c r="AK86" i="38"/>
  <c r="F86" i="38"/>
  <c r="M86" i="38"/>
  <c r="T86" i="38"/>
  <c r="AA86" i="38"/>
  <c r="AH86" i="38"/>
  <c r="AO86" i="38"/>
  <c r="I86" i="38"/>
  <c r="G86" i="38"/>
  <c r="N86" i="38"/>
  <c r="U86" i="38"/>
  <c r="AB86" i="38"/>
  <c r="AI86" i="38"/>
  <c r="AP86" i="38"/>
  <c r="P86" i="38"/>
  <c r="H86" i="38"/>
  <c r="O86" i="38"/>
  <c r="V86" i="38"/>
  <c r="AC86" i="38"/>
  <c r="AJ86" i="38"/>
  <c r="AQ86" i="38"/>
  <c r="AD86" i="38"/>
  <c r="BD40" i="38"/>
  <c r="AW40" i="38"/>
  <c r="AP40" i="38"/>
  <c r="AI40" i="38"/>
  <c r="AB40" i="38"/>
  <c r="U40" i="38"/>
  <c r="BC40" i="38"/>
  <c r="AV40" i="38"/>
  <c r="AO40" i="38"/>
  <c r="AH40" i="38"/>
  <c r="AA40" i="38"/>
  <c r="T40" i="38"/>
  <c r="BB40" i="38"/>
  <c r="AU40" i="38"/>
  <c r="AN40" i="38"/>
  <c r="AG40" i="38"/>
  <c r="Z40" i="38"/>
  <c r="S40" i="38"/>
  <c r="BA40" i="38"/>
  <c r="AT40" i="38"/>
  <c r="AM40" i="38"/>
  <c r="AF40" i="38"/>
  <c r="Y40" i="38"/>
  <c r="R40" i="38"/>
  <c r="AQ40" i="38"/>
  <c r="X40" i="38"/>
  <c r="AL40" i="38"/>
  <c r="W40" i="38"/>
  <c r="AZ40" i="38"/>
  <c r="AK40" i="38"/>
  <c r="V40" i="38"/>
  <c r="AY40" i="38"/>
  <c r="AJ40" i="38"/>
  <c r="Q40" i="38"/>
  <c r="AS40" i="38"/>
  <c r="AD40" i="38"/>
  <c r="AX40" i="38"/>
  <c r="AR40" i="38"/>
  <c r="AE40" i="38"/>
  <c r="AC40" i="38"/>
  <c r="P40" i="38"/>
  <c r="BD54" i="38"/>
  <c r="AW54" i="38"/>
  <c r="AP54" i="38"/>
  <c r="AI54" i="38"/>
  <c r="BC54" i="38"/>
  <c r="AV54" i="38"/>
  <c r="AO54" i="38"/>
  <c r="AH54" i="38"/>
  <c r="BB54" i="38"/>
  <c r="AU54" i="38"/>
  <c r="AN54" i="38"/>
  <c r="AG54" i="38"/>
  <c r="BA54" i="38"/>
  <c r="AT54" i="38"/>
  <c r="AM54" i="38"/>
  <c r="AF54" i="38"/>
  <c r="AY54" i="38"/>
  <c r="AR54" i="38"/>
  <c r="AK54" i="38"/>
  <c r="AD54" i="38"/>
  <c r="AJ54" i="38"/>
  <c r="AE54" i="38"/>
  <c r="AZ54" i="38"/>
  <c r="AX54" i="38"/>
  <c r="AQ54" i="38"/>
  <c r="AS54" i="38"/>
  <c r="AL54" i="38"/>
  <c r="E62" i="38"/>
  <c r="AX30" i="38"/>
  <c r="AQ30" i="38"/>
  <c r="AJ30" i="38"/>
  <c r="AC30" i="38"/>
  <c r="V30" i="38"/>
  <c r="O30" i="38"/>
  <c r="H30" i="38"/>
  <c r="H60" i="38" s="1"/>
  <c r="AW30" i="38"/>
  <c r="AP30" i="38"/>
  <c r="AP60" i="38" s="1"/>
  <c r="AI30" i="38"/>
  <c r="AB30" i="38"/>
  <c r="U30" i="38"/>
  <c r="N30" i="38"/>
  <c r="G30" i="38"/>
  <c r="G60" i="38" s="1"/>
  <c r="AV30" i="38"/>
  <c r="AO30" i="38"/>
  <c r="AO60" i="38" s="1"/>
  <c r="AH30" i="38"/>
  <c r="AA30" i="38"/>
  <c r="T30" i="38"/>
  <c r="M30" i="38"/>
  <c r="F30" i="38"/>
  <c r="F60" i="38" s="1"/>
  <c r="AS30" i="38"/>
  <c r="AL30" i="38"/>
  <c r="AL60" i="38" s="1"/>
  <c r="AE30" i="38"/>
  <c r="X30" i="38"/>
  <c r="AR30" i="38"/>
  <c r="Z30" i="38"/>
  <c r="L30" i="38"/>
  <c r="Q30" i="38"/>
  <c r="AN30" i="38"/>
  <c r="Y30" i="38"/>
  <c r="K30" i="38"/>
  <c r="AM30" i="38"/>
  <c r="W30" i="38"/>
  <c r="J30" i="38"/>
  <c r="AK30" i="38"/>
  <c r="S30" i="38"/>
  <c r="S60" i="38" s="1"/>
  <c r="I30" i="38"/>
  <c r="AG30" i="38"/>
  <c r="R30" i="38"/>
  <c r="AF30" i="38"/>
  <c r="AT30" i="38"/>
  <c r="AT60" i="38" s="1"/>
  <c r="AD30" i="38"/>
  <c r="P30" i="38"/>
  <c r="P60" i="38" s="1"/>
  <c r="AU30" i="38"/>
  <c r="AC29" i="38"/>
  <c r="AY55" i="38"/>
  <c r="AR55" i="38"/>
  <c r="AK55" i="38"/>
  <c r="AX55" i="38"/>
  <c r="AQ55" i="38"/>
  <c r="AJ55" i="38"/>
  <c r="BD55" i="38"/>
  <c r="AW55" i="38"/>
  <c r="AP55" i="38"/>
  <c r="AI55" i="38"/>
  <c r="BC55" i="38"/>
  <c r="AV55" i="38"/>
  <c r="AO55" i="38"/>
  <c r="AH55" i="38"/>
  <c r="BA55" i="38"/>
  <c r="AT55" i="38"/>
  <c r="AM55" i="38"/>
  <c r="AF55" i="38"/>
  <c r="AG55" i="38"/>
  <c r="BB55" i="38"/>
  <c r="AE55" i="38"/>
  <c r="AZ55" i="38"/>
  <c r="AU55" i="38"/>
  <c r="AN55" i="38"/>
  <c r="AS55" i="38"/>
  <c r="AL55" i="38"/>
  <c r="BC60" i="38"/>
  <c r="AK29" i="38"/>
  <c r="BC47" i="38"/>
  <c r="AV47" i="38"/>
  <c r="AO47" i="38"/>
  <c r="AH47" i="38"/>
  <c r="AA47" i="38"/>
  <c r="BA47" i="38"/>
  <c r="AT47" i="38"/>
  <c r="AM47" i="38"/>
  <c r="AF47" i="38"/>
  <c r="Y47" i="38"/>
  <c r="AY47" i="38"/>
  <c r="AR47" i="38"/>
  <c r="AK47" i="38"/>
  <c r="AD47" i="38"/>
  <c r="W47" i="38"/>
  <c r="AU47" i="38"/>
  <c r="AI47" i="38"/>
  <c r="AS47" i="38"/>
  <c r="AG47" i="38"/>
  <c r="BD47" i="38"/>
  <c r="AQ47" i="38"/>
  <c r="AE47" i="38"/>
  <c r="BB47" i="38"/>
  <c r="BB60" i="38" s="1"/>
  <c r="AP47" i="38"/>
  <c r="AC47" i="38"/>
  <c r="AX47" i="38"/>
  <c r="AL47" i="38"/>
  <c r="Z47" i="38"/>
  <c r="AZ47" i="38"/>
  <c r="AW47" i="38"/>
  <c r="AN47" i="38"/>
  <c r="AB47" i="38"/>
  <c r="AJ47" i="38"/>
  <c r="X47" i="38"/>
  <c r="AW33" i="38"/>
  <c r="AP33" i="38"/>
  <c r="AI33" i="38"/>
  <c r="AB33" i="38"/>
  <c r="U33" i="38"/>
  <c r="AV33" i="38"/>
  <c r="AN33" i="38"/>
  <c r="AF33" i="38"/>
  <c r="X33" i="38"/>
  <c r="P33" i="38"/>
  <c r="I33" i="38"/>
  <c r="AU33" i="38"/>
  <c r="AM33" i="38"/>
  <c r="AE33" i="38"/>
  <c r="W33" i="38"/>
  <c r="O33" i="38"/>
  <c r="AT33" i="38"/>
  <c r="AL33" i="38"/>
  <c r="AD33" i="38"/>
  <c r="V33" i="38"/>
  <c r="N33" i="38"/>
  <c r="BA33" i="38"/>
  <c r="BA60" i="38" s="1"/>
  <c r="AS33" i="38"/>
  <c r="AK33" i="38"/>
  <c r="AC33" i="38"/>
  <c r="T33" i="38"/>
  <c r="M33" i="38"/>
  <c r="AY33" i="38"/>
  <c r="AY60" i="38" s="1"/>
  <c r="AQ33" i="38"/>
  <c r="AH33" i="38"/>
  <c r="Z33" i="38"/>
  <c r="R33" i="38"/>
  <c r="K33" i="38"/>
  <c r="AZ33" i="38"/>
  <c r="Y33" i="38"/>
  <c r="AX33" i="38"/>
  <c r="S33" i="38"/>
  <c r="AR33" i="38"/>
  <c r="Q33" i="38"/>
  <c r="AO33" i="38"/>
  <c r="L33" i="38"/>
  <c r="AG33" i="38"/>
  <c r="AJ33" i="38"/>
  <c r="J33" i="38"/>
  <c r="AA33" i="38"/>
  <c r="V29" i="38"/>
  <c r="AQ29" i="38"/>
  <c r="AR29" i="38"/>
  <c r="H29" i="38"/>
  <c r="AY48" i="38"/>
  <c r="AR48" i="38"/>
  <c r="AK48" i="38"/>
  <c r="AX48" i="38"/>
  <c r="AQ48" i="38"/>
  <c r="AJ48" i="38"/>
  <c r="AC48" i="38"/>
  <c r="BC48" i="38"/>
  <c r="AV48" i="38"/>
  <c r="AO48" i="38"/>
  <c r="AH48" i="38"/>
  <c r="AA48" i="38"/>
  <c r="BA48" i="38"/>
  <c r="AT48" i="38"/>
  <c r="AM48" i="38"/>
  <c r="AF48" i="38"/>
  <c r="Y48" i="38"/>
  <c r="BD48" i="38"/>
  <c r="BD60" i="38" s="1"/>
  <c r="AN48" i="38"/>
  <c r="Z48" i="38"/>
  <c r="BB48" i="38"/>
  <c r="AL48" i="38"/>
  <c r="X48" i="38"/>
  <c r="AZ48" i="38"/>
  <c r="AZ60" i="38" s="1"/>
  <c r="AI48" i="38"/>
  <c r="AW48" i="38"/>
  <c r="AG48" i="38"/>
  <c r="AS48" i="38"/>
  <c r="AD48" i="38"/>
  <c r="AB48" i="38"/>
  <c r="AP48" i="38"/>
  <c r="AU48" i="38"/>
  <c r="AE48" i="38"/>
  <c r="AJ29" i="38"/>
  <c r="E7" i="35"/>
  <c r="C24" i="35" s="1"/>
  <c r="P87" i="38" l="1"/>
  <c r="P66" i="38" s="1"/>
  <c r="P65" i="38"/>
  <c r="P76" i="38" s="1"/>
  <c r="AQ87" i="38"/>
  <c r="AQ66" i="38" s="1"/>
  <c r="AQ65" i="38"/>
  <c r="AQ76" i="38" s="1"/>
  <c r="AP65" i="38"/>
  <c r="AP76" i="38" s="1"/>
  <c r="AP87" i="38"/>
  <c r="AP66" i="38" s="1"/>
  <c r="AO87" i="38"/>
  <c r="AO66" i="38" s="1"/>
  <c r="AO65" i="38"/>
  <c r="AN87" i="38"/>
  <c r="AN66" i="38" s="1"/>
  <c r="AN65" i="38"/>
  <c r="AM87" i="38"/>
  <c r="AM66" i="38" s="1"/>
  <c r="AM65" i="38"/>
  <c r="AM76" i="38" s="1"/>
  <c r="AL87" i="38"/>
  <c r="AL66" i="38" s="1"/>
  <c r="AL65" i="38"/>
  <c r="AL76" i="38" s="1"/>
  <c r="AI65" i="38"/>
  <c r="AI87" i="38"/>
  <c r="AI66" i="38" s="1"/>
  <c r="AF87" i="38"/>
  <c r="AF66" i="38" s="1"/>
  <c r="AF65" i="38"/>
  <c r="AF76" i="38" s="1"/>
  <c r="AE65" i="38"/>
  <c r="AE76" i="38" s="1"/>
  <c r="AE87" i="38"/>
  <c r="AE66" i="38" s="1"/>
  <c r="I87" i="38"/>
  <c r="I66" i="38" s="1"/>
  <c r="I65" i="38"/>
  <c r="AH87" i="38"/>
  <c r="AH66" i="38" s="1"/>
  <c r="AH65" i="38"/>
  <c r="AC87" i="38"/>
  <c r="AC66" i="38" s="1"/>
  <c r="AC65" i="38"/>
  <c r="AC76" i="38" s="1"/>
  <c r="AB87" i="38"/>
  <c r="AB66" i="38" s="1"/>
  <c r="AB65" i="38"/>
  <c r="AB76" i="38" s="1"/>
  <c r="AA65" i="38"/>
  <c r="AA87" i="38"/>
  <c r="AA66" i="38" s="1"/>
  <c r="Z87" i="38"/>
  <c r="Z66" i="38" s="1"/>
  <c r="Z65" i="38"/>
  <c r="Z76" i="38" s="1"/>
  <c r="Y65" i="38"/>
  <c r="Y87" i="38"/>
  <c r="Y66" i="38" s="1"/>
  <c r="X87" i="38"/>
  <c r="X66" i="38" s="1"/>
  <c r="X65" i="38"/>
  <c r="AD87" i="38"/>
  <c r="AD66" i="38" s="1"/>
  <c r="AD65" i="38"/>
  <c r="E87" i="38"/>
  <c r="E66" i="38" s="1"/>
  <c r="E65" i="38"/>
  <c r="E76" i="38" s="1"/>
  <c r="AG65" i="38"/>
  <c r="AG87" i="38"/>
  <c r="AG66" i="38" s="1"/>
  <c r="AG76" i="38" s="1"/>
  <c r="V87" i="38"/>
  <c r="V66" i="38" s="1"/>
  <c r="V65" i="38"/>
  <c r="V76" i="38" s="1"/>
  <c r="U87" i="38"/>
  <c r="U66" i="38" s="1"/>
  <c r="U65" i="38"/>
  <c r="U76" i="38" s="1"/>
  <c r="T87" i="38"/>
  <c r="T66" i="38" s="1"/>
  <c r="T65" i="38"/>
  <c r="S87" i="38"/>
  <c r="S66" i="38" s="1"/>
  <c r="S65" i="38"/>
  <c r="R87" i="38"/>
  <c r="R66" i="38" s="1"/>
  <c r="R65" i="38"/>
  <c r="Q65" i="38"/>
  <c r="Q87" i="38"/>
  <c r="Q66" i="38" s="1"/>
  <c r="AR87" i="38"/>
  <c r="AR66" i="38" s="1"/>
  <c r="AR65" i="38"/>
  <c r="AR76" i="38" s="1"/>
  <c r="AJ65" i="38"/>
  <c r="AJ87" i="38"/>
  <c r="AJ66" i="38" s="1"/>
  <c r="O87" i="38"/>
  <c r="O66" i="38" s="1"/>
  <c r="O65" i="38"/>
  <c r="O76" i="38" s="1"/>
  <c r="N87" i="38"/>
  <c r="N66" i="38" s="1"/>
  <c r="N65" i="38"/>
  <c r="M87" i="38"/>
  <c r="M66" i="38" s="1"/>
  <c r="M65" i="38"/>
  <c r="L65" i="38"/>
  <c r="L87" i="38"/>
  <c r="L66" i="38" s="1"/>
  <c r="K87" i="38"/>
  <c r="K66" i="38" s="1"/>
  <c r="K65" i="38"/>
  <c r="K76" i="38" s="1"/>
  <c r="J87" i="38"/>
  <c r="J66" i="38" s="1"/>
  <c r="J65" i="38"/>
  <c r="J76" i="38" s="1"/>
  <c r="AK65" i="38"/>
  <c r="AK87" i="38"/>
  <c r="AK66" i="38" s="1"/>
  <c r="C25" i="35"/>
  <c r="F86" i="34"/>
  <c r="M86" i="34"/>
  <c r="T86" i="34"/>
  <c r="AA86" i="34"/>
  <c r="AH86" i="34"/>
  <c r="AO86" i="34"/>
  <c r="G86" i="34"/>
  <c r="N86" i="34"/>
  <c r="AB86" i="34"/>
  <c r="AI86" i="34"/>
  <c r="AP86" i="34"/>
  <c r="AE86" i="34"/>
  <c r="R86" i="34"/>
  <c r="AG86" i="34"/>
  <c r="U86" i="34"/>
  <c r="X86" i="34"/>
  <c r="H86" i="34"/>
  <c r="O86" i="34"/>
  <c r="V86" i="34"/>
  <c r="AC86" i="34"/>
  <c r="AJ86" i="34"/>
  <c r="AQ86" i="34"/>
  <c r="I86" i="34"/>
  <c r="W86" i="34"/>
  <c r="AD86" i="34"/>
  <c r="AK86" i="34"/>
  <c r="AR86" i="34"/>
  <c r="Q86" i="34"/>
  <c r="E86" i="34"/>
  <c r="K86" i="34"/>
  <c r="Z86" i="34"/>
  <c r="P86" i="34"/>
  <c r="AL86" i="34"/>
  <c r="Y86" i="34"/>
  <c r="L86" i="34"/>
  <c r="J86" i="34"/>
  <c r="AF86" i="34"/>
  <c r="AN86" i="34"/>
  <c r="AM86" i="34"/>
  <c r="S86" i="34"/>
  <c r="H87" i="38"/>
  <c r="H66" i="38" s="1"/>
  <c r="H65" i="38"/>
  <c r="G65" i="38"/>
  <c r="G87" i="38"/>
  <c r="G66" i="38" s="1"/>
  <c r="F87" i="38"/>
  <c r="F66" i="38" s="1"/>
  <c r="F65" i="38"/>
  <c r="F76" i="38" s="1"/>
  <c r="W65" i="38"/>
  <c r="W87" i="38"/>
  <c r="W66" i="38" s="1"/>
  <c r="AQ60" i="38"/>
  <c r="AD60" i="38"/>
  <c r="AK60" i="38"/>
  <c r="Q60" i="38"/>
  <c r="AS60" i="38"/>
  <c r="AV60" i="38"/>
  <c r="AW60" i="38"/>
  <c r="AX60" i="38"/>
  <c r="J60" i="38"/>
  <c r="L60" i="38"/>
  <c r="F61" i="38"/>
  <c r="F62" i="38" s="1"/>
  <c r="G61" i="38" s="1"/>
  <c r="E63" i="38"/>
  <c r="E64" i="38" s="1"/>
  <c r="E77" i="38" s="1"/>
  <c r="E80" i="38" s="1"/>
  <c r="E81" i="38" s="1"/>
  <c r="AF60" i="38"/>
  <c r="W60" i="38"/>
  <c r="Z60" i="38"/>
  <c r="M60" i="38"/>
  <c r="N60" i="38"/>
  <c r="O60" i="38"/>
  <c r="AN60" i="38"/>
  <c r="R60" i="38"/>
  <c r="AR60" i="38"/>
  <c r="T60" i="38"/>
  <c r="U60" i="38"/>
  <c r="V60" i="38"/>
  <c r="AM60" i="38"/>
  <c r="AG60" i="38"/>
  <c r="K60" i="38"/>
  <c r="X60" i="38"/>
  <c r="AA60" i="38"/>
  <c r="AB60" i="38"/>
  <c r="AC60" i="38"/>
  <c r="AU60" i="38"/>
  <c r="I60" i="38"/>
  <c r="Y60" i="38"/>
  <c r="AE60" i="38"/>
  <c r="AH60" i="38"/>
  <c r="AI60" i="38"/>
  <c r="AJ60" i="38"/>
  <c r="N76" i="38" l="1"/>
  <c r="Y76" i="38"/>
  <c r="T76" i="38"/>
  <c r="G76" i="38"/>
  <c r="Q76" i="38"/>
  <c r="H76" i="38"/>
  <c r="L76" i="38"/>
  <c r="R76" i="38"/>
  <c r="AD76" i="38"/>
  <c r="AH76" i="38"/>
  <c r="AN76" i="38"/>
  <c r="W76" i="38"/>
  <c r="AK76" i="38"/>
  <c r="M76" i="38"/>
  <c r="AJ76" i="38"/>
  <c r="S76" i="38"/>
  <c r="X76" i="38"/>
  <c r="AA76" i="38"/>
  <c r="I76" i="38"/>
  <c r="AI76" i="38"/>
  <c r="AO76" i="38"/>
  <c r="F63" i="38"/>
  <c r="F64" i="38" s="1"/>
  <c r="F77" i="38" s="1"/>
  <c r="F80" i="38" s="1"/>
  <c r="F81" i="38" s="1"/>
  <c r="G62" i="38"/>
  <c r="H61" i="38" s="1"/>
  <c r="H18" i="34"/>
  <c r="G18" i="34"/>
  <c r="G26" i="34" s="1"/>
  <c r="G28" i="34" s="1"/>
  <c r="C29" i="29"/>
  <c r="BD79" i="36"/>
  <c r="BC79" i="36"/>
  <c r="BB79" i="36"/>
  <c r="BA79" i="36"/>
  <c r="AZ79" i="36"/>
  <c r="AY79" i="36"/>
  <c r="AX79" i="36"/>
  <c r="AW79" i="36"/>
  <c r="AV79" i="36"/>
  <c r="AU79" i="36"/>
  <c r="AT79" i="36"/>
  <c r="AS79" i="36"/>
  <c r="AR79" i="36"/>
  <c r="AQ79" i="36"/>
  <c r="AP79" i="36"/>
  <c r="AO79" i="36"/>
  <c r="AN79" i="36"/>
  <c r="AM79" i="36"/>
  <c r="AL79" i="36"/>
  <c r="AK79" i="36"/>
  <c r="AJ79" i="36"/>
  <c r="AI79" i="36"/>
  <c r="AH79" i="36"/>
  <c r="AG79" i="36"/>
  <c r="AF79" i="36"/>
  <c r="AE79" i="36"/>
  <c r="AD79" i="36"/>
  <c r="AC79" i="36"/>
  <c r="AB79" i="36"/>
  <c r="AA79" i="36"/>
  <c r="Z79" i="36"/>
  <c r="Y79" i="36"/>
  <c r="X79" i="36"/>
  <c r="W79" i="36"/>
  <c r="V79" i="36"/>
  <c r="U79" i="36"/>
  <c r="T79" i="36"/>
  <c r="S79" i="36"/>
  <c r="R79" i="36"/>
  <c r="Q79" i="36"/>
  <c r="P79" i="36"/>
  <c r="O79" i="36"/>
  <c r="N79" i="36"/>
  <c r="M79" i="36"/>
  <c r="L79" i="36"/>
  <c r="K79" i="36"/>
  <c r="J79" i="36"/>
  <c r="I79" i="36"/>
  <c r="H79" i="36"/>
  <c r="G79" i="36"/>
  <c r="F79" i="36"/>
  <c r="E79" i="36"/>
  <c r="BD78" i="36"/>
  <c r="BC78" i="36"/>
  <c r="BB78" i="36"/>
  <c r="BA78" i="36"/>
  <c r="AZ78" i="36"/>
  <c r="AY78" i="36"/>
  <c r="AX78" i="36"/>
  <c r="AW78" i="36"/>
  <c r="AV78" i="36"/>
  <c r="AU78" i="36"/>
  <c r="AT78" i="36"/>
  <c r="AS78" i="36"/>
  <c r="AR78" i="36"/>
  <c r="AQ78" i="36"/>
  <c r="AP78" i="36"/>
  <c r="AO78" i="36"/>
  <c r="AN78" i="36"/>
  <c r="AM78" i="36"/>
  <c r="AL78" i="36"/>
  <c r="AK78" i="36"/>
  <c r="AJ78" i="36"/>
  <c r="AI78" i="36"/>
  <c r="AH78" i="36"/>
  <c r="AG78" i="36"/>
  <c r="AF78" i="36"/>
  <c r="AE78" i="36"/>
  <c r="AD78" i="36"/>
  <c r="AC78" i="36"/>
  <c r="AB78" i="36"/>
  <c r="AA78" i="36"/>
  <c r="Z78" i="36"/>
  <c r="Y78" i="36"/>
  <c r="X78" i="36"/>
  <c r="W78" i="36"/>
  <c r="V78" i="36"/>
  <c r="U78" i="36"/>
  <c r="T78" i="36"/>
  <c r="S78" i="36"/>
  <c r="R78" i="36"/>
  <c r="Q78" i="36"/>
  <c r="P78" i="36"/>
  <c r="O78" i="36"/>
  <c r="N78" i="36"/>
  <c r="M78" i="36"/>
  <c r="L78" i="36"/>
  <c r="K78" i="36"/>
  <c r="J78" i="36"/>
  <c r="I78" i="36"/>
  <c r="H78" i="36"/>
  <c r="G78" i="36"/>
  <c r="F78" i="36"/>
  <c r="E78" i="36"/>
  <c r="E60" i="36"/>
  <c r="BD25" i="36"/>
  <c r="BD26" i="36"/>
  <c r="BC25" i="36"/>
  <c r="BC26" i="36"/>
  <c r="BB25" i="36"/>
  <c r="BB26" i="36"/>
  <c r="BA25" i="36"/>
  <c r="BA26" i="36"/>
  <c r="AZ25" i="36"/>
  <c r="AZ26" i="36" s="1"/>
  <c r="AY25" i="36"/>
  <c r="AY26" i="36" s="1"/>
  <c r="AX25" i="36"/>
  <c r="AX26" i="36" s="1"/>
  <c r="AW25" i="36"/>
  <c r="AV25" i="36"/>
  <c r="AU25" i="36"/>
  <c r="AT25" i="36"/>
  <c r="AS25" i="36"/>
  <c r="AR25" i="36"/>
  <c r="AQ25" i="36"/>
  <c r="AP25" i="36"/>
  <c r="AO25" i="36"/>
  <c r="AN25" i="36"/>
  <c r="AM25" i="36"/>
  <c r="AL25" i="36"/>
  <c r="AK25" i="36"/>
  <c r="AK26" i="36" s="1"/>
  <c r="AJ25" i="36"/>
  <c r="AI25" i="36"/>
  <c r="AH25" i="36"/>
  <c r="AG25" i="36"/>
  <c r="AF25" i="36"/>
  <c r="AE25" i="36"/>
  <c r="AD25" i="36"/>
  <c r="AC25" i="36"/>
  <c r="AB25" i="36"/>
  <c r="AA25" i="36"/>
  <c r="Z25" i="36"/>
  <c r="Y25" i="36"/>
  <c r="X25" i="36"/>
  <c r="W25" i="36"/>
  <c r="V25" i="36"/>
  <c r="U25" i="36"/>
  <c r="T25" i="36"/>
  <c r="S25" i="36"/>
  <c r="R25" i="36"/>
  <c r="Q25" i="36"/>
  <c r="Q26" i="36" s="1"/>
  <c r="P25" i="36"/>
  <c r="O25" i="36"/>
  <c r="O26" i="36" s="1"/>
  <c r="O28" i="36" s="1"/>
  <c r="N25" i="36"/>
  <c r="M25" i="36"/>
  <c r="M26" i="36" s="1"/>
  <c r="L25" i="36"/>
  <c r="K25" i="36"/>
  <c r="J25" i="36"/>
  <c r="I25" i="36"/>
  <c r="H25" i="36"/>
  <c r="G25" i="36"/>
  <c r="G26" i="36" s="1"/>
  <c r="F25" i="36"/>
  <c r="E25" i="36"/>
  <c r="AW18" i="36"/>
  <c r="AV18" i="36"/>
  <c r="AV26" i="36" s="1"/>
  <c r="AU18" i="36"/>
  <c r="AU26" i="36" s="1"/>
  <c r="AU28" i="36" s="1"/>
  <c r="AT18" i="36"/>
  <c r="AT26" i="36" s="1"/>
  <c r="AT28" i="36" s="1"/>
  <c r="AS18" i="36"/>
  <c r="AR18" i="36"/>
  <c r="AR26" i="36" s="1"/>
  <c r="AQ18" i="36"/>
  <c r="AQ26" i="36" s="1"/>
  <c r="AP18" i="36"/>
  <c r="AO18" i="36"/>
  <c r="AO26" i="36" s="1"/>
  <c r="AN18" i="36"/>
  <c r="AN26" i="36" s="1"/>
  <c r="AN28" i="36" s="1"/>
  <c r="AM18" i="36"/>
  <c r="AM26" i="36" s="1"/>
  <c r="AM28" i="36" s="1"/>
  <c r="AM29" i="36" s="1"/>
  <c r="AL18" i="36"/>
  <c r="AL26" i="36" s="1"/>
  <c r="AL28" i="36"/>
  <c r="AK18" i="36"/>
  <c r="AJ18" i="36"/>
  <c r="AI18" i="36"/>
  <c r="AH18" i="36"/>
  <c r="AG18" i="36"/>
  <c r="AG26" i="36" s="1"/>
  <c r="AF18" i="36"/>
  <c r="AF26" i="36" s="1"/>
  <c r="AE18" i="36"/>
  <c r="AE26" i="36" s="1"/>
  <c r="AD18" i="36"/>
  <c r="AD26" i="36" s="1"/>
  <c r="AC18" i="36"/>
  <c r="AB18" i="36"/>
  <c r="AA18" i="36"/>
  <c r="AA26" i="36" s="1"/>
  <c r="Z18" i="36"/>
  <c r="Z26" i="36" s="1"/>
  <c r="Y18" i="36"/>
  <c r="Y26" i="36"/>
  <c r="X18" i="36"/>
  <c r="X26" i="36"/>
  <c r="W18" i="36"/>
  <c r="W26" i="36"/>
  <c r="W28" i="36" s="1"/>
  <c r="AT48" i="36" s="1"/>
  <c r="V18" i="36"/>
  <c r="U18" i="36"/>
  <c r="T18" i="36"/>
  <c r="T26" i="36"/>
  <c r="S18" i="36"/>
  <c r="S26" i="36"/>
  <c r="S28" i="36" s="1"/>
  <c r="R18" i="36"/>
  <c r="R26" i="36"/>
  <c r="Q18" i="36"/>
  <c r="P18" i="36"/>
  <c r="P26" i="36"/>
  <c r="O18" i="36"/>
  <c r="N18" i="36"/>
  <c r="N26" i="36" s="1"/>
  <c r="M18" i="36"/>
  <c r="L18" i="36"/>
  <c r="L26" i="36"/>
  <c r="K18" i="36"/>
  <c r="K26" i="36"/>
  <c r="K29" i="36" s="1"/>
  <c r="J18" i="36"/>
  <c r="I18" i="36"/>
  <c r="I26" i="36" s="1"/>
  <c r="H18" i="36"/>
  <c r="H26" i="36" s="1"/>
  <c r="G18" i="36"/>
  <c r="F18" i="36"/>
  <c r="F26" i="36" s="1"/>
  <c r="E18" i="36"/>
  <c r="E26" i="36" s="1"/>
  <c r="F18" i="34"/>
  <c r="F26" i="34" s="1"/>
  <c r="F28" i="34" s="1"/>
  <c r="E18" i="34"/>
  <c r="E26" i="34" s="1"/>
  <c r="E28" i="34" s="1"/>
  <c r="AP26" i="36"/>
  <c r="AB26" i="36"/>
  <c r="AW26" i="36"/>
  <c r="V26" i="36"/>
  <c r="V28" i="36" s="1"/>
  <c r="AJ26" i="36"/>
  <c r="AI26" i="36"/>
  <c r="AI28" i="36" s="1"/>
  <c r="AI29" i="36" s="1"/>
  <c r="K28" i="36"/>
  <c r="AF28" i="36"/>
  <c r="H28" i="36"/>
  <c r="AJ28" i="36"/>
  <c r="AJ29" i="36"/>
  <c r="AP28" i="36"/>
  <c r="AP29" i="36"/>
  <c r="G28" i="36"/>
  <c r="N32" i="36" s="1"/>
  <c r="P28" i="36"/>
  <c r="P29" i="36"/>
  <c r="S29" i="36"/>
  <c r="Y28" i="36"/>
  <c r="Y29" i="36"/>
  <c r="T28" i="36"/>
  <c r="T29" i="36"/>
  <c r="AE28" i="36"/>
  <c r="AK56" i="36" s="1"/>
  <c r="AH26" i="36"/>
  <c r="J26" i="36"/>
  <c r="L28" i="36"/>
  <c r="L29" i="36"/>
  <c r="V29" i="36"/>
  <c r="AT29" i="36"/>
  <c r="X28" i="36"/>
  <c r="AJ49" i="36" s="1"/>
  <c r="AJ37" i="36"/>
  <c r="AI37" i="36"/>
  <c r="AH37" i="36"/>
  <c r="AG37" i="36"/>
  <c r="AL37" i="36"/>
  <c r="BD37" i="36"/>
  <c r="AF37" i="36"/>
  <c r="BC37" i="36"/>
  <c r="AE37" i="36"/>
  <c r="BB37" i="36"/>
  <c r="AD37" i="36"/>
  <c r="U37" i="36"/>
  <c r="BA37" i="36"/>
  <c r="AC37" i="36"/>
  <c r="N37" i="36"/>
  <c r="AZ37" i="36"/>
  <c r="AB37" i="36"/>
  <c r="AY37" i="36"/>
  <c r="AA37" i="36"/>
  <c r="AX37" i="36"/>
  <c r="Z37" i="36"/>
  <c r="AW37" i="36"/>
  <c r="Y37" i="36"/>
  <c r="AV37" i="36"/>
  <c r="X37" i="36"/>
  <c r="AS37" i="36"/>
  <c r="O37" i="36"/>
  <c r="AU37" i="36"/>
  <c r="W37" i="36"/>
  <c r="AT37" i="36"/>
  <c r="V37" i="36"/>
  <c r="AR37" i="36"/>
  <c r="T37" i="36"/>
  <c r="AM37" i="36"/>
  <c r="AQ37" i="36"/>
  <c r="S37" i="36"/>
  <c r="AP37" i="36"/>
  <c r="R37" i="36"/>
  <c r="AO37" i="36"/>
  <c r="Q37" i="36"/>
  <c r="AN37" i="36"/>
  <c r="P37" i="36"/>
  <c r="AK37" i="36"/>
  <c r="M37" i="36"/>
  <c r="AQ57" i="36"/>
  <c r="BD36" i="36"/>
  <c r="AF36" i="36"/>
  <c r="Q36" i="36"/>
  <c r="AI36" i="36"/>
  <c r="BC36" i="36"/>
  <c r="AE36" i="36"/>
  <c r="BB36" i="36"/>
  <c r="AD36" i="36"/>
  <c r="BA36" i="36"/>
  <c r="AC36" i="36"/>
  <c r="AZ36" i="36"/>
  <c r="AB36" i="36"/>
  <c r="AY36" i="36"/>
  <c r="AA36" i="36"/>
  <c r="AO36" i="36"/>
  <c r="AX36" i="36"/>
  <c r="Z36" i="36"/>
  <c r="AW36" i="36"/>
  <c r="Y36" i="36"/>
  <c r="AV36" i="36"/>
  <c r="X36" i="36"/>
  <c r="AU36" i="36"/>
  <c r="W36" i="36"/>
  <c r="AT36" i="36"/>
  <c r="V36" i="36"/>
  <c r="AS36" i="36"/>
  <c r="U36" i="36"/>
  <c r="AR36" i="36"/>
  <c r="T36" i="36"/>
  <c r="AQ36" i="36"/>
  <c r="S36" i="36"/>
  <c r="AP36" i="36"/>
  <c r="R36" i="36"/>
  <c r="AN36" i="36"/>
  <c r="P36" i="36"/>
  <c r="AM36" i="36"/>
  <c r="O36" i="36"/>
  <c r="AL36" i="36"/>
  <c r="N36" i="36"/>
  <c r="AK36" i="36"/>
  <c r="M36" i="36"/>
  <c r="AH36" i="36"/>
  <c r="AJ36" i="36"/>
  <c r="L36" i="36"/>
  <c r="AG36" i="36"/>
  <c r="AD40" i="36"/>
  <c r="AY40" i="36"/>
  <c r="AX40" i="36"/>
  <c r="AU40" i="36"/>
  <c r="AT40" i="36"/>
  <c r="T40" i="36"/>
  <c r="AQ40" i="36"/>
  <c r="AN40" i="36"/>
  <c r="AM40" i="36"/>
  <c r="BC40" i="36"/>
  <c r="O29" i="36"/>
  <c r="AN44" i="36"/>
  <c r="AC44" i="36"/>
  <c r="AI44" i="36"/>
  <c r="AG44" i="36"/>
  <c r="AD44" i="36"/>
  <c r="AB44" i="36"/>
  <c r="Z44" i="36"/>
  <c r="AW44" i="36"/>
  <c r="W33" i="36"/>
  <c r="AM33" i="36"/>
  <c r="Z33" i="36"/>
  <c r="AW33" i="36"/>
  <c r="AL49" i="36"/>
  <c r="AK49" i="36"/>
  <c r="AF49" i="36"/>
  <c r="BC49" i="36"/>
  <c r="AZ49" i="36"/>
  <c r="AB49" i="36"/>
  <c r="AT49" i="36"/>
  <c r="AS49" i="36"/>
  <c r="AX48" i="36"/>
  <c r="AW48" i="36"/>
  <c r="X48" i="36"/>
  <c r="AU48" i="36"/>
  <c r="AI48" i="36"/>
  <c r="AB48" i="36"/>
  <c r="BA48" i="36"/>
  <c r="AP48" i="36"/>
  <c r="AN48" i="36"/>
  <c r="AL48" i="36"/>
  <c r="AH48" i="36"/>
  <c r="AC48" i="36"/>
  <c r="BD48" i="36"/>
  <c r="AZ48" i="36"/>
  <c r="BB48" i="36"/>
  <c r="AD48" i="36"/>
  <c r="AY48" i="36"/>
  <c r="AI50" i="36"/>
  <c r="AH50" i="36"/>
  <c r="AG50" i="36"/>
  <c r="BD50" i="36"/>
  <c r="AF50" i="36"/>
  <c r="AR50" i="36"/>
  <c r="BC50" i="36"/>
  <c r="AE50" i="36"/>
  <c r="BB50" i="36"/>
  <c r="AD50" i="36"/>
  <c r="BA50" i="36"/>
  <c r="AC50" i="36"/>
  <c r="AZ50" i="36"/>
  <c r="AB50" i="36"/>
  <c r="AY50" i="36"/>
  <c r="AA50" i="36"/>
  <c r="AX50" i="36"/>
  <c r="Z50" i="36"/>
  <c r="AW50" i="36"/>
  <c r="AV50" i="36"/>
  <c r="AU50" i="36"/>
  <c r="AT50" i="36"/>
  <c r="AS50" i="36"/>
  <c r="AQ50" i="36"/>
  <c r="AP50" i="36"/>
  <c r="AL50" i="36"/>
  <c r="AK50" i="36"/>
  <c r="AO50" i="36"/>
  <c r="AN50" i="36"/>
  <c r="AM50" i="36"/>
  <c r="AJ50" i="36"/>
  <c r="P32" i="36"/>
  <c r="AW32" i="36"/>
  <c r="AL32" i="36"/>
  <c r="AK32" i="36"/>
  <c r="AJ32" i="36"/>
  <c r="K32" i="36"/>
  <c r="AH32" i="36"/>
  <c r="AG32" i="36"/>
  <c r="AF32" i="36"/>
  <c r="AE32" i="36"/>
  <c r="AD32" i="36"/>
  <c r="AQ32" i="36"/>
  <c r="AB32" i="36"/>
  <c r="AA32" i="36"/>
  <c r="AX32" i="36"/>
  <c r="AV32" i="36"/>
  <c r="AU32" i="36"/>
  <c r="R32" i="36"/>
  <c r="AT32" i="36"/>
  <c r="AS32" i="36"/>
  <c r="AR32" i="36"/>
  <c r="Q32" i="36"/>
  <c r="J28" i="36"/>
  <c r="G29" i="36"/>
  <c r="AL56" i="36"/>
  <c r="AJ56" i="36"/>
  <c r="AH56" i="36"/>
  <c r="BD56" i="36"/>
  <c r="AF56" i="36"/>
  <c r="BB56" i="36"/>
  <c r="AZ56" i="36"/>
  <c r="AW56" i="36"/>
  <c r="AV56" i="36"/>
  <c r="AT56" i="36"/>
  <c r="AS56" i="36"/>
  <c r="AP56" i="36"/>
  <c r="AM56" i="36"/>
  <c r="BD45" i="36"/>
  <c r="AF45" i="36"/>
  <c r="BC45" i="36"/>
  <c r="AE45" i="36"/>
  <c r="BB45" i="36"/>
  <c r="AD45" i="36"/>
  <c r="BA45" i="36"/>
  <c r="AC45" i="36"/>
  <c r="AZ45" i="36"/>
  <c r="AB45" i="36"/>
  <c r="AY45" i="36"/>
  <c r="AA45" i="36"/>
  <c r="AX45" i="36"/>
  <c r="Z45" i="36"/>
  <c r="AH45" i="36"/>
  <c r="AW45" i="36"/>
  <c r="Y45" i="36"/>
  <c r="AV45" i="36"/>
  <c r="X45" i="36"/>
  <c r="AU45" i="36"/>
  <c r="W45" i="36"/>
  <c r="AT45" i="36"/>
  <c r="V45" i="36"/>
  <c r="AS45" i="36"/>
  <c r="U45" i="36"/>
  <c r="AR45" i="36"/>
  <c r="AQ45" i="36"/>
  <c r="AP45" i="36"/>
  <c r="AO45" i="36"/>
  <c r="AN45" i="36"/>
  <c r="AM45" i="36"/>
  <c r="AL45" i="36"/>
  <c r="AK45" i="36"/>
  <c r="AI45" i="36"/>
  <c r="AJ45" i="36"/>
  <c r="AG45" i="36"/>
  <c r="AI47" i="36"/>
  <c r="AH47" i="36"/>
  <c r="AG47" i="36"/>
  <c r="BD47" i="36"/>
  <c r="AF47" i="36"/>
  <c r="AL47" i="36"/>
  <c r="BC47" i="36"/>
  <c r="AE47" i="36"/>
  <c r="BB47" i="36"/>
  <c r="AD47" i="36"/>
  <c r="BA47" i="36"/>
  <c r="AC47" i="36"/>
  <c r="AZ47" i="36"/>
  <c r="AB47" i="36"/>
  <c r="AY47" i="36"/>
  <c r="AA47" i="36"/>
  <c r="AR47" i="36"/>
  <c r="AK47" i="36"/>
  <c r="AX47" i="36"/>
  <c r="Z47" i="36"/>
  <c r="AW47" i="36"/>
  <c r="Y47" i="36"/>
  <c r="AV47" i="36"/>
  <c r="X47" i="36"/>
  <c r="AU47" i="36"/>
  <c r="W47" i="36"/>
  <c r="AT47" i="36"/>
  <c r="AS47" i="36"/>
  <c r="AQ47" i="36"/>
  <c r="AP47" i="36"/>
  <c r="AO47" i="36"/>
  <c r="AN47" i="36"/>
  <c r="AM47" i="36"/>
  <c r="AJ47" i="36"/>
  <c r="AL41" i="36"/>
  <c r="W41" i="36"/>
  <c r="AK41" i="36"/>
  <c r="AJ41" i="36"/>
  <c r="AI41" i="36"/>
  <c r="AH41" i="36"/>
  <c r="AU41" i="36"/>
  <c r="AN41" i="36"/>
  <c r="AG41" i="36"/>
  <c r="BD41" i="36"/>
  <c r="AF41" i="36"/>
  <c r="BC41" i="36"/>
  <c r="AE41" i="36"/>
  <c r="BB41" i="36"/>
  <c r="AD41" i="36"/>
  <c r="BA41" i="36"/>
  <c r="AC41" i="36"/>
  <c r="AZ41" i="36"/>
  <c r="AB41" i="36"/>
  <c r="AY41" i="36"/>
  <c r="AA41" i="36"/>
  <c r="AX41" i="36"/>
  <c r="Z41" i="36"/>
  <c r="AW41" i="36"/>
  <c r="Y41" i="36"/>
  <c r="AV41" i="36"/>
  <c r="X41" i="36"/>
  <c r="AT41" i="36"/>
  <c r="V41" i="36"/>
  <c r="Q41" i="36"/>
  <c r="AS41" i="36"/>
  <c r="U41" i="36"/>
  <c r="AR41" i="36"/>
  <c r="T41" i="36"/>
  <c r="AO41" i="36"/>
  <c r="AQ41" i="36"/>
  <c r="S41" i="36"/>
  <c r="AP41" i="36"/>
  <c r="R41" i="36"/>
  <c r="AM41" i="36"/>
  <c r="AN29" i="36"/>
  <c r="AK35" i="36"/>
  <c r="AO35" i="36"/>
  <c r="AM35" i="36"/>
  <c r="AH35" i="36"/>
  <c r="BD79" i="34"/>
  <c r="BC79" i="34"/>
  <c r="BB79" i="34"/>
  <c r="BA79" i="34"/>
  <c r="AZ79" i="34"/>
  <c r="AY79" i="34"/>
  <c r="AX79" i="34"/>
  <c r="AW79" i="34"/>
  <c r="AV79" i="34"/>
  <c r="AU79" i="34"/>
  <c r="AT79" i="34"/>
  <c r="AS79" i="34"/>
  <c r="AR79" i="34"/>
  <c r="AQ79" i="34"/>
  <c r="AP79" i="34"/>
  <c r="AO79" i="34"/>
  <c r="AN79" i="34"/>
  <c r="AM79" i="34"/>
  <c r="AL79" i="34"/>
  <c r="AK79" i="34"/>
  <c r="AJ79" i="34"/>
  <c r="AI79" i="34"/>
  <c r="AH79" i="34"/>
  <c r="AG79" i="34"/>
  <c r="AF79" i="34"/>
  <c r="AE79" i="34"/>
  <c r="AD79" i="34"/>
  <c r="AC79" i="34"/>
  <c r="AB79" i="34"/>
  <c r="AA79" i="34"/>
  <c r="Z79" i="34"/>
  <c r="Y79" i="34"/>
  <c r="X79" i="34"/>
  <c r="W79" i="34"/>
  <c r="V79" i="34"/>
  <c r="U79" i="34"/>
  <c r="T79" i="34"/>
  <c r="S79" i="34"/>
  <c r="R79" i="34"/>
  <c r="Q79" i="34"/>
  <c r="P79" i="34"/>
  <c r="O79" i="34"/>
  <c r="N79" i="34"/>
  <c r="M79" i="34"/>
  <c r="L79" i="34"/>
  <c r="K79" i="34"/>
  <c r="J79" i="34"/>
  <c r="I79" i="34"/>
  <c r="H79" i="34"/>
  <c r="G79" i="34"/>
  <c r="F79" i="34"/>
  <c r="E79" i="34"/>
  <c r="BD78" i="34"/>
  <c r="BC78" i="34"/>
  <c r="BB78" i="34"/>
  <c r="BA78" i="34"/>
  <c r="AZ78" i="34"/>
  <c r="AY78" i="34"/>
  <c r="AX78" i="34"/>
  <c r="AW78" i="34"/>
  <c r="AV78" i="34"/>
  <c r="AU78" i="34"/>
  <c r="AT78" i="34"/>
  <c r="AS78" i="34"/>
  <c r="AR78" i="34"/>
  <c r="AQ78" i="34"/>
  <c r="AP78" i="34"/>
  <c r="AO78" i="34"/>
  <c r="AN78" i="34"/>
  <c r="AM78" i="34"/>
  <c r="AL78" i="34"/>
  <c r="AK78" i="34"/>
  <c r="AJ78" i="34"/>
  <c r="AI78" i="34"/>
  <c r="AH78" i="34"/>
  <c r="AG78" i="34"/>
  <c r="AF78" i="34"/>
  <c r="AE78" i="34"/>
  <c r="AD78" i="34"/>
  <c r="AC78" i="34"/>
  <c r="AB78" i="34"/>
  <c r="AA78" i="34"/>
  <c r="Z78" i="34"/>
  <c r="Y78" i="34"/>
  <c r="X78" i="34"/>
  <c r="W78" i="34"/>
  <c r="V78" i="34"/>
  <c r="U78" i="34"/>
  <c r="T78" i="34"/>
  <c r="S78" i="34"/>
  <c r="R78" i="34"/>
  <c r="Q78" i="34"/>
  <c r="P78" i="34"/>
  <c r="O78" i="34"/>
  <c r="N78" i="34"/>
  <c r="M78" i="34"/>
  <c r="L78" i="34"/>
  <c r="K78" i="34"/>
  <c r="J78" i="34"/>
  <c r="I78" i="34"/>
  <c r="H78" i="34"/>
  <c r="G78" i="34"/>
  <c r="F78" i="34"/>
  <c r="E78" i="34"/>
  <c r="E60" i="34"/>
  <c r="BD25" i="34"/>
  <c r="BD26" i="34"/>
  <c r="BC25" i="34"/>
  <c r="BC26" i="34"/>
  <c r="BB25" i="34"/>
  <c r="BB26" i="34" s="1"/>
  <c r="BA25" i="34"/>
  <c r="BA26" i="34"/>
  <c r="AZ25" i="34"/>
  <c r="AZ26" i="34"/>
  <c r="AY25" i="34"/>
  <c r="AY26" i="34"/>
  <c r="AX25" i="34"/>
  <c r="AX26" i="34" s="1"/>
  <c r="AW25" i="34"/>
  <c r="AV25" i="34"/>
  <c r="AV26" i="34" s="1"/>
  <c r="AU25" i="34"/>
  <c r="AT25" i="34"/>
  <c r="AS25" i="34"/>
  <c r="AR25" i="34"/>
  <c r="AQ25" i="34"/>
  <c r="AP25" i="34"/>
  <c r="AO25" i="34"/>
  <c r="AN25" i="34"/>
  <c r="AN26" i="34" s="1"/>
  <c r="AM25" i="34"/>
  <c r="AL25" i="34"/>
  <c r="AK25" i="34"/>
  <c r="AJ25" i="34"/>
  <c r="AI25" i="34"/>
  <c r="AH25" i="34"/>
  <c r="AG25" i="34"/>
  <c r="AF25" i="34"/>
  <c r="AF26" i="34" s="1"/>
  <c r="AE25" i="34"/>
  <c r="AD25" i="34"/>
  <c r="AC25" i="34"/>
  <c r="AB25" i="34"/>
  <c r="AA25" i="34"/>
  <c r="Z25" i="34"/>
  <c r="Y25" i="34"/>
  <c r="X25" i="34"/>
  <c r="X26" i="34" s="1"/>
  <c r="W25" i="34"/>
  <c r="V25" i="34"/>
  <c r="U25" i="34"/>
  <c r="T25" i="34"/>
  <c r="S25" i="34"/>
  <c r="R25" i="34"/>
  <c r="Q25" i="34"/>
  <c r="P25" i="34"/>
  <c r="O25" i="34"/>
  <c r="N25" i="34"/>
  <c r="M25" i="34"/>
  <c r="L25" i="34"/>
  <c r="K25" i="34"/>
  <c r="J25" i="34"/>
  <c r="I25" i="34"/>
  <c r="H25" i="34"/>
  <c r="G25" i="34"/>
  <c r="F25" i="34"/>
  <c r="E25" i="34"/>
  <c r="AW18" i="34"/>
  <c r="AV18" i="34"/>
  <c r="AU18" i="34"/>
  <c r="AT18" i="34"/>
  <c r="AS18" i="34"/>
  <c r="AS26" i="34" s="1"/>
  <c r="AR18" i="34"/>
  <c r="AQ18" i="34"/>
  <c r="AP18" i="34"/>
  <c r="AO18" i="34"/>
  <c r="AN18" i="34"/>
  <c r="AM18" i="34"/>
  <c r="AL18" i="34"/>
  <c r="AK18" i="34"/>
  <c r="AK26" i="34" s="1"/>
  <c r="AJ18" i="34"/>
  <c r="AI18" i="34"/>
  <c r="AH18" i="34"/>
  <c r="AG18" i="34"/>
  <c r="AG26" i="34" s="1"/>
  <c r="AF18" i="34"/>
  <c r="AE18" i="34"/>
  <c r="AD18" i="34"/>
  <c r="AC18" i="34"/>
  <c r="AB18" i="34"/>
  <c r="AA18" i="34"/>
  <c r="Z18" i="34"/>
  <c r="Y18" i="34"/>
  <c r="Y26" i="34" s="1"/>
  <c r="X18" i="34"/>
  <c r="W18" i="34"/>
  <c r="V18" i="34"/>
  <c r="U18" i="34"/>
  <c r="T18" i="34"/>
  <c r="S18" i="34"/>
  <c r="S26" i="34" s="1"/>
  <c r="R18" i="34"/>
  <c r="Q18" i="34"/>
  <c r="Q26" i="34"/>
  <c r="P18" i="34"/>
  <c r="O18" i="34"/>
  <c r="N18" i="34"/>
  <c r="M18" i="34"/>
  <c r="L18" i="34"/>
  <c r="K18" i="34"/>
  <c r="K26" i="34"/>
  <c r="J18" i="34"/>
  <c r="I18" i="34"/>
  <c r="I5" i="20"/>
  <c r="J5" i="20"/>
  <c r="G69" i="36" s="1"/>
  <c r="K5" i="20"/>
  <c r="H69" i="36" s="1"/>
  <c r="L5" i="20"/>
  <c r="I69" i="36" s="1"/>
  <c r="M5" i="20"/>
  <c r="J69" i="36"/>
  <c r="N5" i="20"/>
  <c r="K69" i="36" s="1"/>
  <c r="O5" i="20"/>
  <c r="L69" i="36" s="1"/>
  <c r="P5" i="20"/>
  <c r="Q5" i="20"/>
  <c r="N69" i="36"/>
  <c r="R5" i="20"/>
  <c r="O69" i="36"/>
  <c r="S5" i="20"/>
  <c r="P69" i="36"/>
  <c r="T5" i="20"/>
  <c r="Q69" i="36"/>
  <c r="U5" i="20"/>
  <c r="R69" i="36"/>
  <c r="V5" i="20"/>
  <c r="S69" i="36"/>
  <c r="W5" i="20"/>
  <c r="T69" i="36"/>
  <c r="X5" i="20"/>
  <c r="U69" i="36"/>
  <c r="Y5" i="20"/>
  <c r="V69" i="36"/>
  <c r="Z5" i="20"/>
  <c r="W69" i="36"/>
  <c r="AA5" i="20"/>
  <c r="AB5" i="20"/>
  <c r="Y69" i="36" s="1"/>
  <c r="AC5" i="20"/>
  <c r="AD5" i="20"/>
  <c r="AA69" i="36"/>
  <c r="AE5" i="20"/>
  <c r="AB69" i="36"/>
  <c r="AF5" i="20"/>
  <c r="AC69" i="36"/>
  <c r="AG5" i="20"/>
  <c r="AD69" i="36"/>
  <c r="AH5" i="20"/>
  <c r="AE69" i="36"/>
  <c r="AI5" i="20"/>
  <c r="AF69" i="36"/>
  <c r="AJ5" i="20"/>
  <c r="AG69" i="36"/>
  <c r="AK5" i="20"/>
  <c r="AH69" i="36"/>
  <c r="AL5" i="20"/>
  <c r="AI69" i="36"/>
  <c r="AM5" i="20"/>
  <c r="AJ69" i="36"/>
  <c r="AN5" i="20"/>
  <c r="AO5" i="20"/>
  <c r="AL69" i="36" s="1"/>
  <c r="AP5" i="20"/>
  <c r="AM69" i="36" s="1"/>
  <c r="AQ5" i="20"/>
  <c r="AN69" i="36"/>
  <c r="AR5" i="20"/>
  <c r="AO69" i="36" s="1"/>
  <c r="AS5" i="20"/>
  <c r="AP69" i="36" s="1"/>
  <c r="AT5" i="20"/>
  <c r="AQ69" i="36" s="1"/>
  <c r="AU5" i="20"/>
  <c r="AR69" i="36"/>
  <c r="AV5" i="20"/>
  <c r="AS69" i="36" s="1"/>
  <c r="AW5" i="20"/>
  <c r="AT69" i="36" s="1"/>
  <c r="AX5" i="20"/>
  <c r="AU69" i="36" s="1"/>
  <c r="AY5" i="20"/>
  <c r="AZ5" i="20"/>
  <c r="AW69" i="36"/>
  <c r="BA5" i="20"/>
  <c r="BB5" i="20"/>
  <c r="AY69" i="36" s="1"/>
  <c r="BC5" i="20"/>
  <c r="BD5" i="20"/>
  <c r="BA69" i="36"/>
  <c r="BE5" i="20"/>
  <c r="BF5" i="20"/>
  <c r="BC69" i="36" s="1"/>
  <c r="BG5" i="20"/>
  <c r="BD69" i="36" s="1"/>
  <c r="H5" i="20"/>
  <c r="E69" i="36" s="1"/>
  <c r="G11" i="20"/>
  <c r="G10" i="20"/>
  <c r="F71" i="36" s="1"/>
  <c r="G9" i="20"/>
  <c r="I70" i="36" s="1"/>
  <c r="G8" i="20"/>
  <c r="G7" i="20"/>
  <c r="AM67" i="36" s="1"/>
  <c r="G6" i="20"/>
  <c r="AP12" i="20"/>
  <c r="AM87" i="36" s="1"/>
  <c r="AM66" i="36" s="1"/>
  <c r="D34" i="20"/>
  <c r="AY65" i="36"/>
  <c r="AR65" i="36"/>
  <c r="AK65" i="36"/>
  <c r="AD65" i="36"/>
  <c r="W65" i="36"/>
  <c r="P65" i="36"/>
  <c r="I65" i="36"/>
  <c r="AX65" i="36"/>
  <c r="AQ65" i="36"/>
  <c r="AJ65" i="36"/>
  <c r="AC65" i="36"/>
  <c r="V65" i="36"/>
  <c r="O65" i="36"/>
  <c r="H65" i="36"/>
  <c r="BD65" i="36"/>
  <c r="AW65" i="36"/>
  <c r="AP65" i="36"/>
  <c r="AI65" i="36"/>
  <c r="AB65" i="36"/>
  <c r="U65" i="36"/>
  <c r="N65" i="36"/>
  <c r="G65" i="36"/>
  <c r="BC65" i="36"/>
  <c r="AV65" i="36"/>
  <c r="AO65" i="36"/>
  <c r="AH65" i="36"/>
  <c r="AA65" i="36"/>
  <c r="T65" i="36"/>
  <c r="M65" i="36"/>
  <c r="F65" i="36"/>
  <c r="BB65" i="36"/>
  <c r="AU65" i="36"/>
  <c r="AN65" i="36"/>
  <c r="AG65" i="36"/>
  <c r="Z65" i="36"/>
  <c r="S65" i="36"/>
  <c r="L65" i="36"/>
  <c r="E65" i="36"/>
  <c r="AL65" i="36"/>
  <c r="K65" i="36"/>
  <c r="J65" i="36"/>
  <c r="X65" i="36"/>
  <c r="AS65" i="36"/>
  <c r="AF65" i="36"/>
  <c r="AT65" i="36"/>
  <c r="BA65" i="36"/>
  <c r="AE65" i="36"/>
  <c r="AZ65" i="36"/>
  <c r="Y65" i="36"/>
  <c r="R65" i="36"/>
  <c r="AM65" i="36"/>
  <c r="Q65" i="36"/>
  <c r="AX69" i="34"/>
  <c r="AX69" i="36"/>
  <c r="BA67" i="36"/>
  <c r="AT67" i="36"/>
  <c r="AF67" i="36"/>
  <c r="AZ67" i="36"/>
  <c r="AS67" i="36"/>
  <c r="AE67" i="36"/>
  <c r="AR67" i="36"/>
  <c r="AK67" i="36"/>
  <c r="W67" i="36"/>
  <c r="AQ67" i="36"/>
  <c r="AJ67" i="36"/>
  <c r="V67" i="36"/>
  <c r="AP67" i="36"/>
  <c r="AI67" i="36"/>
  <c r="U67" i="36"/>
  <c r="M67" i="36"/>
  <c r="AH67" i="36"/>
  <c r="BB67" i="36"/>
  <c r="AA67" i="36"/>
  <c r="E67" i="36"/>
  <c r="S67" i="36"/>
  <c r="AV69" i="34"/>
  <c r="AV69" i="36"/>
  <c r="M69" i="34"/>
  <c r="M69" i="36"/>
  <c r="F69" i="36"/>
  <c r="AX68" i="36"/>
  <c r="AQ68" i="36"/>
  <c r="AJ68" i="36"/>
  <c r="AC68" i="36"/>
  <c r="V68" i="36"/>
  <c r="O68" i="36"/>
  <c r="H68" i="36"/>
  <c r="AZ68" i="36"/>
  <c r="BD68" i="36"/>
  <c r="AW68" i="36"/>
  <c r="AP68" i="36"/>
  <c r="AI68" i="36"/>
  <c r="AB68" i="36"/>
  <c r="U68" i="36"/>
  <c r="N68" i="36"/>
  <c r="G68" i="36"/>
  <c r="AL68" i="36"/>
  <c r="J68" i="36"/>
  <c r="BC68" i="36"/>
  <c r="AV68" i="36"/>
  <c r="AO68" i="36"/>
  <c r="AH68" i="36"/>
  <c r="AA68" i="36"/>
  <c r="T68" i="36"/>
  <c r="M68" i="36"/>
  <c r="F68" i="36"/>
  <c r="X68" i="36"/>
  <c r="BB68" i="36"/>
  <c r="AU68" i="36"/>
  <c r="AN68" i="36"/>
  <c r="AG68" i="36"/>
  <c r="Z68" i="36"/>
  <c r="S68" i="36"/>
  <c r="L68" i="36"/>
  <c r="E68" i="36"/>
  <c r="AE68" i="36"/>
  <c r="BA68" i="36"/>
  <c r="AT68" i="36"/>
  <c r="AM68" i="36"/>
  <c r="AF68" i="36"/>
  <c r="Y68" i="36"/>
  <c r="R68" i="36"/>
  <c r="K68" i="36"/>
  <c r="AS68" i="36"/>
  <c r="Q68" i="36"/>
  <c r="AK68" i="36"/>
  <c r="AD68" i="36"/>
  <c r="I68" i="36"/>
  <c r="AY68" i="36"/>
  <c r="W68" i="36"/>
  <c r="P68" i="36"/>
  <c r="AR68" i="36"/>
  <c r="AA26" i="34"/>
  <c r="AO26" i="34"/>
  <c r="BC71" i="36"/>
  <c r="AO71" i="36"/>
  <c r="T71" i="36"/>
  <c r="M71" i="36"/>
  <c r="V71" i="36"/>
  <c r="AU71" i="36"/>
  <c r="Z71" i="36"/>
  <c r="S71" i="36"/>
  <c r="E71" i="36"/>
  <c r="AT71" i="36"/>
  <c r="Y71" i="36"/>
  <c r="R71" i="36"/>
  <c r="AC71" i="36"/>
  <c r="AS71" i="36"/>
  <c r="X71" i="36"/>
  <c r="Q71" i="36"/>
  <c r="AQ71" i="36"/>
  <c r="O71" i="36"/>
  <c r="AY71" i="36"/>
  <c r="AR71" i="36"/>
  <c r="AD71" i="36"/>
  <c r="W71" i="36"/>
  <c r="I71" i="36"/>
  <c r="AX71" i="36"/>
  <c r="AJ71" i="36"/>
  <c r="H71" i="36"/>
  <c r="AB71" i="36"/>
  <c r="U71" i="36"/>
  <c r="AP71" i="36"/>
  <c r="N71" i="36"/>
  <c r="BD71" i="36"/>
  <c r="G71" i="36"/>
  <c r="AW71" i="36"/>
  <c r="AI71" i="36"/>
  <c r="AZ69" i="34"/>
  <c r="AZ69" i="36"/>
  <c r="X69" i="34"/>
  <c r="X69" i="36"/>
  <c r="AI26" i="34"/>
  <c r="AW26" i="34"/>
  <c r="BB69" i="34"/>
  <c r="BB69" i="36"/>
  <c r="Z69" i="34"/>
  <c r="Z69" i="36"/>
  <c r="AY70" i="36"/>
  <c r="AR70" i="36"/>
  <c r="AK70" i="36"/>
  <c r="P70" i="36"/>
  <c r="AX70" i="36"/>
  <c r="AJ70" i="36"/>
  <c r="AC70" i="36"/>
  <c r="V70" i="36"/>
  <c r="H70" i="36"/>
  <c r="R70" i="36"/>
  <c r="AW70" i="36"/>
  <c r="AP70" i="36"/>
  <c r="AI70" i="36"/>
  <c r="U70" i="36"/>
  <c r="G70" i="36"/>
  <c r="BC70" i="36"/>
  <c r="AV70" i="36"/>
  <c r="AO70" i="36"/>
  <c r="AA70" i="36"/>
  <c r="M70" i="36"/>
  <c r="AT70" i="36"/>
  <c r="BB70" i="36"/>
  <c r="AU70" i="36"/>
  <c r="AG70" i="36"/>
  <c r="S70" i="36"/>
  <c r="E70" i="36"/>
  <c r="AF70" i="36"/>
  <c r="K70" i="36"/>
  <c r="AS70" i="36"/>
  <c r="AZ70" i="36"/>
  <c r="J70" i="36"/>
  <c r="AL70" i="36"/>
  <c r="AZ72" i="36"/>
  <c r="AS72" i="36"/>
  <c r="AL72" i="36"/>
  <c r="AE72" i="36"/>
  <c r="X72" i="36"/>
  <c r="Q72" i="36"/>
  <c r="J72" i="36"/>
  <c r="L72" i="36"/>
  <c r="AY72" i="36"/>
  <c r="AR72" i="36"/>
  <c r="AK72" i="36"/>
  <c r="AD72" i="36"/>
  <c r="W72" i="36"/>
  <c r="P72" i="36"/>
  <c r="I72" i="36"/>
  <c r="E72" i="36"/>
  <c r="AX72" i="36"/>
  <c r="AQ72" i="36"/>
  <c r="AJ72" i="36"/>
  <c r="AC72" i="36"/>
  <c r="V72" i="36"/>
  <c r="O72" i="36"/>
  <c r="H72" i="36"/>
  <c r="AG72" i="36"/>
  <c r="BD72" i="36"/>
  <c r="AW72" i="36"/>
  <c r="AP72" i="36"/>
  <c r="AI72" i="36"/>
  <c r="AB72" i="36"/>
  <c r="U72" i="36"/>
  <c r="N72" i="36"/>
  <c r="G72" i="36"/>
  <c r="BB72" i="36"/>
  <c r="AN72" i="36"/>
  <c r="Z72" i="36"/>
  <c r="BC72" i="36"/>
  <c r="AV72" i="36"/>
  <c r="AO72" i="36"/>
  <c r="AH72" i="36"/>
  <c r="AA72" i="36"/>
  <c r="T72" i="36"/>
  <c r="M72" i="36"/>
  <c r="F72" i="36"/>
  <c r="AU72" i="36"/>
  <c r="S72" i="36"/>
  <c r="Y72" i="36"/>
  <c r="AT72" i="36"/>
  <c r="R72" i="36"/>
  <c r="K72" i="36"/>
  <c r="BA72" i="36"/>
  <c r="AM72" i="36"/>
  <c r="AF72" i="36"/>
  <c r="AK69" i="34"/>
  <c r="AK69" i="36"/>
  <c r="AQ26" i="34"/>
  <c r="J26" i="34"/>
  <c r="N26" i="34"/>
  <c r="P26" i="34"/>
  <c r="P28" i="34" s="1"/>
  <c r="R26" i="34"/>
  <c r="V26" i="34"/>
  <c r="Z26" i="34"/>
  <c r="AD26" i="34"/>
  <c r="AD28" i="34" s="1"/>
  <c r="AH26" i="34"/>
  <c r="AL26" i="34"/>
  <c r="AP26" i="34"/>
  <c r="AP28" i="34"/>
  <c r="AT26" i="34"/>
  <c r="BA67" i="34"/>
  <c r="AX67" i="34"/>
  <c r="AL67" i="34"/>
  <c r="AB67" i="34"/>
  <c r="X67" i="34"/>
  <c r="M67" i="34"/>
  <c r="AZ67" i="34"/>
  <c r="AN67" i="34"/>
  <c r="AK67" i="34"/>
  <c r="Z67" i="34"/>
  <c r="N67" i="34"/>
  <c r="L67" i="34"/>
  <c r="AX70" i="34"/>
  <c r="V70" i="34"/>
  <c r="BC72" i="34"/>
  <c r="AO72" i="34"/>
  <c r="AD72" i="34"/>
  <c r="Y72" i="34"/>
  <c r="M72" i="34"/>
  <c r="AR72" i="34"/>
  <c r="AN72" i="34"/>
  <c r="AB72" i="34"/>
  <c r="N72" i="34"/>
  <c r="L72" i="34"/>
  <c r="AL69" i="34"/>
  <c r="AD69" i="34"/>
  <c r="V69" i="34"/>
  <c r="AW68" i="34"/>
  <c r="AJ68" i="34"/>
  <c r="X68" i="34"/>
  <c r="AZ68" i="34"/>
  <c r="AL68" i="34"/>
  <c r="Y68" i="34"/>
  <c r="L68" i="34"/>
  <c r="AX71" i="34"/>
  <c r="X71" i="34"/>
  <c r="AJ71" i="34"/>
  <c r="L71" i="34"/>
  <c r="M26" i="34"/>
  <c r="O26" i="34"/>
  <c r="O29" i="34" s="1"/>
  <c r="O28" i="34"/>
  <c r="U26" i="34"/>
  <c r="W26" i="34"/>
  <c r="AC26" i="34"/>
  <c r="AC28" i="34" s="1"/>
  <c r="AE26" i="34"/>
  <c r="AM26" i="34"/>
  <c r="AU26" i="34"/>
  <c r="AU69" i="34"/>
  <c r="W69" i="34"/>
  <c r="G65" i="34"/>
  <c r="AL65" i="34"/>
  <c r="O65" i="34"/>
  <c r="AM65" i="34"/>
  <c r="X70" i="34"/>
  <c r="H71" i="34"/>
  <c r="AK71" i="34"/>
  <c r="BC68" i="34"/>
  <c r="AU68" i="34"/>
  <c r="AM68" i="34"/>
  <c r="AE68" i="34"/>
  <c r="W68" i="34"/>
  <c r="O68" i="34"/>
  <c r="G68" i="34"/>
  <c r="BA68" i="34"/>
  <c r="AS68" i="34"/>
  <c r="AK68" i="34"/>
  <c r="AC68" i="34"/>
  <c r="U68" i="34"/>
  <c r="M68" i="34"/>
  <c r="E68" i="34"/>
  <c r="AY68" i="34"/>
  <c r="AQ68" i="34"/>
  <c r="AI68" i="34"/>
  <c r="AA68" i="34"/>
  <c r="S68" i="34"/>
  <c r="K68" i="34"/>
  <c r="AV68" i="34"/>
  <c r="AH68" i="34"/>
  <c r="V68" i="34"/>
  <c r="I68" i="34"/>
  <c r="AT68" i="34"/>
  <c r="AG68" i="34"/>
  <c r="T68" i="34"/>
  <c r="H68" i="34"/>
  <c r="AR68" i="34"/>
  <c r="AF68" i="34"/>
  <c r="R68" i="34"/>
  <c r="F68" i="34"/>
  <c r="BD68" i="34"/>
  <c r="AP68" i="34"/>
  <c r="AD68" i="34"/>
  <c r="Q68" i="34"/>
  <c r="BB68" i="34"/>
  <c r="AO68" i="34"/>
  <c r="AB68" i="34"/>
  <c r="P68" i="34"/>
  <c r="BA69" i="34"/>
  <c r="AS69" i="34"/>
  <c r="AC69" i="34"/>
  <c r="U69" i="34"/>
  <c r="Q65" i="34"/>
  <c r="AU65" i="34"/>
  <c r="Z68" i="34"/>
  <c r="Y70" i="34"/>
  <c r="J71" i="34"/>
  <c r="AV71" i="34"/>
  <c r="AZ65" i="34"/>
  <c r="AR65" i="34"/>
  <c r="AJ65" i="34"/>
  <c r="AB65" i="34"/>
  <c r="T65" i="34"/>
  <c r="L65" i="34"/>
  <c r="BD65" i="34"/>
  <c r="AV65" i="34"/>
  <c r="AN65" i="34"/>
  <c r="AF65" i="34"/>
  <c r="X65" i="34"/>
  <c r="P65" i="34"/>
  <c r="H65" i="34"/>
  <c r="AT65" i="34"/>
  <c r="AI65" i="34"/>
  <c r="Y65" i="34"/>
  <c r="N65" i="34"/>
  <c r="BC65" i="34"/>
  <c r="AS65" i="34"/>
  <c r="AH65" i="34"/>
  <c r="W65" i="34"/>
  <c r="M65" i="34"/>
  <c r="BB65" i="34"/>
  <c r="AQ65" i="34"/>
  <c r="AG65" i="34"/>
  <c r="V65" i="34"/>
  <c r="K65" i="34"/>
  <c r="BA65" i="34"/>
  <c r="AP65" i="34"/>
  <c r="AE65" i="34"/>
  <c r="U65" i="34"/>
  <c r="J65" i="34"/>
  <c r="AY65" i="34"/>
  <c r="AO65" i="34"/>
  <c r="AD65" i="34"/>
  <c r="S65" i="34"/>
  <c r="I65" i="34"/>
  <c r="AM69" i="34"/>
  <c r="BC70" i="34"/>
  <c r="AU70" i="34"/>
  <c r="AM70" i="34"/>
  <c r="AE70" i="34"/>
  <c r="W70" i="34"/>
  <c r="O70" i="34"/>
  <c r="G70" i="34"/>
  <c r="BA70" i="34"/>
  <c r="AS70" i="34"/>
  <c r="AK70" i="34"/>
  <c r="AC70" i="34"/>
  <c r="U70" i="34"/>
  <c r="M70" i="34"/>
  <c r="E70" i="34"/>
  <c r="AY70" i="34"/>
  <c r="AQ70" i="34"/>
  <c r="AI70" i="34"/>
  <c r="AA70" i="34"/>
  <c r="S70" i="34"/>
  <c r="K70" i="34"/>
  <c r="AT70" i="34"/>
  <c r="AG70" i="34"/>
  <c r="T70" i="34"/>
  <c r="H70" i="34"/>
  <c r="AR70" i="34"/>
  <c r="AF70" i="34"/>
  <c r="R70" i="34"/>
  <c r="F70" i="34"/>
  <c r="BD70" i="34"/>
  <c r="AP70" i="34"/>
  <c r="AD70" i="34"/>
  <c r="Q70" i="34"/>
  <c r="BB70" i="34"/>
  <c r="AO70" i="34"/>
  <c r="AB70" i="34"/>
  <c r="P70" i="34"/>
  <c r="AZ70" i="34"/>
  <c r="AN70" i="34"/>
  <c r="Z70" i="34"/>
  <c r="N70" i="34"/>
  <c r="AR69" i="34"/>
  <c r="AB69" i="34"/>
  <c r="R65" i="34"/>
  <c r="BC71" i="34"/>
  <c r="AU71" i="34"/>
  <c r="AM71" i="34"/>
  <c r="BA71" i="34"/>
  <c r="AR71" i="34"/>
  <c r="AI71" i="34"/>
  <c r="AA71" i="34"/>
  <c r="S71" i="34"/>
  <c r="K71" i="34"/>
  <c r="AY71" i="34"/>
  <c r="AP71" i="34"/>
  <c r="AG71" i="34"/>
  <c r="Y71" i="34"/>
  <c r="Q71" i="34"/>
  <c r="I71" i="34"/>
  <c r="AW71" i="34"/>
  <c r="AN71" i="34"/>
  <c r="AE71" i="34"/>
  <c r="W71" i="34"/>
  <c r="O71" i="34"/>
  <c r="G71" i="34"/>
  <c r="AT71" i="34"/>
  <c r="AF71" i="34"/>
  <c r="T71" i="34"/>
  <c r="F71" i="34"/>
  <c r="AS71" i="34"/>
  <c r="AD71" i="34"/>
  <c r="R71" i="34"/>
  <c r="E71" i="34"/>
  <c r="AQ71" i="34"/>
  <c r="AC71" i="34"/>
  <c r="P71" i="34"/>
  <c r="BD71" i="34"/>
  <c r="AO71" i="34"/>
  <c r="AB71" i="34"/>
  <c r="N71" i="34"/>
  <c r="BB71" i="34"/>
  <c r="AL71" i="34"/>
  <c r="Z71" i="34"/>
  <c r="M71" i="34"/>
  <c r="AY69" i="34"/>
  <c r="AQ69" i="34"/>
  <c r="AI69" i="34"/>
  <c r="AA69" i="34"/>
  <c r="S69" i="34"/>
  <c r="Z65" i="34"/>
  <c r="AX65" i="34"/>
  <c r="AX76" i="34" s="1"/>
  <c r="AJ70" i="34"/>
  <c r="U71" i="34"/>
  <c r="AZ71" i="34"/>
  <c r="AA65" i="34"/>
  <c r="J68" i="34"/>
  <c r="AN68" i="34"/>
  <c r="I70" i="34"/>
  <c r="AL70" i="34"/>
  <c r="V71" i="34"/>
  <c r="BC69" i="34"/>
  <c r="AE69" i="34"/>
  <c r="O69" i="34"/>
  <c r="T69" i="34"/>
  <c r="AW65" i="34"/>
  <c r="AH70" i="34"/>
  <c r="E65" i="34"/>
  <c r="AC65" i="34"/>
  <c r="J70" i="34"/>
  <c r="AV70" i="34"/>
  <c r="BD69" i="34"/>
  <c r="AN69" i="34"/>
  <c r="AF69" i="34"/>
  <c r="P69" i="34"/>
  <c r="F65" i="34"/>
  <c r="AK65" i="34"/>
  <c r="N68" i="34"/>
  <c r="AX68" i="34"/>
  <c r="AJ69" i="34"/>
  <c r="L70" i="34"/>
  <c r="AW70" i="34"/>
  <c r="AH71" i="34"/>
  <c r="AY72" i="34"/>
  <c r="AQ72" i="34"/>
  <c r="AI72" i="34"/>
  <c r="AA72" i="34"/>
  <c r="S72" i="34"/>
  <c r="K72" i="34"/>
  <c r="BD72" i="34"/>
  <c r="AU72" i="34"/>
  <c r="AL72" i="34"/>
  <c r="AC72" i="34"/>
  <c r="T72" i="34"/>
  <c r="J72" i="34"/>
  <c r="BB72" i="34"/>
  <c r="AS72" i="34"/>
  <c r="AJ72" i="34"/>
  <c r="Z72" i="34"/>
  <c r="Q72" i="34"/>
  <c r="H72" i="34"/>
  <c r="AZ72" i="34"/>
  <c r="AP72" i="34"/>
  <c r="AG72" i="34"/>
  <c r="X72" i="34"/>
  <c r="O72" i="34"/>
  <c r="F72" i="34"/>
  <c r="L26" i="34"/>
  <c r="L28" i="34" s="1"/>
  <c r="T26" i="34"/>
  <c r="AB26" i="34"/>
  <c r="AJ26" i="34"/>
  <c r="AR26" i="34"/>
  <c r="AR28" i="34" s="1"/>
  <c r="AR29" i="34" s="1"/>
  <c r="P67" i="34"/>
  <c r="AC67" i="34"/>
  <c r="AP67" i="34"/>
  <c r="BB67" i="34"/>
  <c r="N69" i="34"/>
  <c r="P72" i="34"/>
  <c r="AE72" i="34"/>
  <c r="AT72" i="34"/>
  <c r="AM87" i="34"/>
  <c r="AM66" i="34" s="1"/>
  <c r="AM76" i="34" s="1"/>
  <c r="AW69" i="34"/>
  <c r="AO69" i="34"/>
  <c r="AG69" i="34"/>
  <c r="Y69" i="34"/>
  <c r="Q69" i="34"/>
  <c r="E67" i="34"/>
  <c r="R67" i="34"/>
  <c r="AD67" i="34"/>
  <c r="AR67" i="34"/>
  <c r="BD67" i="34"/>
  <c r="AP69" i="34"/>
  <c r="R72" i="34"/>
  <c r="AF72" i="34"/>
  <c r="AV72" i="34"/>
  <c r="F67" i="34"/>
  <c r="T67" i="34"/>
  <c r="AF67" i="34"/>
  <c r="AS67" i="34"/>
  <c r="R69" i="34"/>
  <c r="E72" i="34"/>
  <c r="U72" i="34"/>
  <c r="AH72" i="34"/>
  <c r="AW72" i="34"/>
  <c r="H67" i="34"/>
  <c r="U67" i="34"/>
  <c r="AH67" i="34"/>
  <c r="AT67" i="34"/>
  <c r="G72" i="34"/>
  <c r="V72" i="34"/>
  <c r="AK72" i="34"/>
  <c r="AX72" i="34"/>
  <c r="AY67" i="34"/>
  <c r="AQ67" i="34"/>
  <c r="AI67" i="34"/>
  <c r="AA67" i="34"/>
  <c r="S67" i="34"/>
  <c r="K67" i="34"/>
  <c r="AW67" i="34"/>
  <c r="AO67" i="34"/>
  <c r="AG67" i="34"/>
  <c r="Y67" i="34"/>
  <c r="Q67" i="34"/>
  <c r="I67" i="34"/>
  <c r="BC67" i="34"/>
  <c r="AU67" i="34"/>
  <c r="AM67" i="34"/>
  <c r="AE67" i="34"/>
  <c r="W67" i="34"/>
  <c r="O67" i="34"/>
  <c r="G67" i="34"/>
  <c r="J67" i="34"/>
  <c r="V67" i="34"/>
  <c r="AJ67" i="34"/>
  <c r="AV67" i="34"/>
  <c r="AH69" i="34"/>
  <c r="AT69" i="34"/>
  <c r="I72" i="34"/>
  <c r="W72" i="34"/>
  <c r="AM72" i="34"/>
  <c r="BA72" i="34"/>
  <c r="J28" i="34"/>
  <c r="J29" i="34" s="1"/>
  <c r="R28" i="34"/>
  <c r="R29" i="34"/>
  <c r="AH28" i="34"/>
  <c r="U28" i="34"/>
  <c r="U29" i="34" s="1"/>
  <c r="Q28" i="34"/>
  <c r="Y28" i="34"/>
  <c r="Y29" i="34" s="1"/>
  <c r="AG28" i="34"/>
  <c r="AO28" i="34"/>
  <c r="AW28" i="34"/>
  <c r="N28" i="34"/>
  <c r="N29" i="34"/>
  <c r="V28" i="34"/>
  <c r="AL28" i="34"/>
  <c r="AL29" i="34"/>
  <c r="AT28" i="34"/>
  <c r="AT29" i="34"/>
  <c r="T28" i="34"/>
  <c r="T29" i="34" s="1"/>
  <c r="AB28" i="34"/>
  <c r="AB29" i="34" s="1"/>
  <c r="AJ28" i="34"/>
  <c r="AJ29" i="34" s="1"/>
  <c r="W28" i="34"/>
  <c r="W29" i="34" s="1"/>
  <c r="AE28" i="34"/>
  <c r="AE29" i="34" s="1"/>
  <c r="AM28" i="34"/>
  <c r="AM29" i="34" s="1"/>
  <c r="AU28" i="34"/>
  <c r="AU29" i="34" s="1"/>
  <c r="Z28" i="34"/>
  <c r="AK51" i="34" s="1"/>
  <c r="M28" i="34"/>
  <c r="M29" i="34"/>
  <c r="K28" i="34"/>
  <c r="K29" i="34"/>
  <c r="S28" i="34"/>
  <c r="S29" i="34" s="1"/>
  <c r="AA28" i="34"/>
  <c r="AI28" i="34"/>
  <c r="AQ28" i="34"/>
  <c r="AQ29" i="34"/>
  <c r="AQ12" i="20"/>
  <c r="AN87" i="36"/>
  <c r="AN66" i="36" s="1"/>
  <c r="BF12" i="20"/>
  <c r="BC87" i="36"/>
  <c r="BC66" i="36"/>
  <c r="BD12" i="20"/>
  <c r="BA87" i="36"/>
  <c r="BA66" i="36" s="1"/>
  <c r="D78" i="20"/>
  <c r="B31" i="20" s="1"/>
  <c r="BG12" i="20"/>
  <c r="BD87" i="36"/>
  <c r="BD66" i="36"/>
  <c r="BE12" i="20"/>
  <c r="BB87" i="36"/>
  <c r="BB66" i="36" s="1"/>
  <c r="BC12" i="20"/>
  <c r="AZ87" i="36" s="1"/>
  <c r="AZ66" i="36" s="1"/>
  <c r="BA12" i="20"/>
  <c r="AX87" i="36"/>
  <c r="AX66" i="36" s="1"/>
  <c r="AY12" i="20"/>
  <c r="AV87" i="36" s="1"/>
  <c r="AV66" i="36" s="1"/>
  <c r="AW12" i="20"/>
  <c r="AT87" i="36" s="1"/>
  <c r="AT66" i="36" s="1"/>
  <c r="AT76" i="36" s="1"/>
  <c r="AU12" i="20"/>
  <c r="AR87" i="34" s="1"/>
  <c r="AR66" i="34" s="1"/>
  <c r="AR76" i="34" s="1"/>
  <c r="AS12" i="20"/>
  <c r="AP87" i="36"/>
  <c r="AP66" i="36" s="1"/>
  <c r="AP76" i="36" s="1"/>
  <c r="BB12" i="20"/>
  <c r="AY87" i="36"/>
  <c r="AY66" i="36"/>
  <c r="AZ12" i="20"/>
  <c r="AW87" i="36"/>
  <c r="AW66" i="36" s="1"/>
  <c r="AX12" i="20"/>
  <c r="AU87" i="36" s="1"/>
  <c r="AU66" i="36" s="1"/>
  <c r="AV12" i="20"/>
  <c r="AS87" i="36"/>
  <c r="AS66" i="36" s="1"/>
  <c r="AS76" i="36" s="1"/>
  <c r="AT12" i="20"/>
  <c r="AQ87" i="36" s="1"/>
  <c r="AQ66" i="36" s="1"/>
  <c r="AR12" i="20"/>
  <c r="AO87" i="36" s="1"/>
  <c r="AO66" i="36" s="1"/>
  <c r="AZ87" i="34"/>
  <c r="AZ66" i="34" s="1"/>
  <c r="AZ76" i="34" s="1"/>
  <c r="BD87" i="34"/>
  <c r="BD66" i="34"/>
  <c r="BD76" i="34" s="1"/>
  <c r="AS87" i="34"/>
  <c r="AS66" i="34" s="1"/>
  <c r="AS76" i="34" s="1"/>
  <c r="AP87" i="34"/>
  <c r="AP66" i="34" s="1"/>
  <c r="AU87" i="34"/>
  <c r="AU66" i="34" s="1"/>
  <c r="AU76" i="34" s="1"/>
  <c r="BA87" i="34"/>
  <c r="BA66" i="34" s="1"/>
  <c r="BA76" i="34" s="1"/>
  <c r="AW87" i="34"/>
  <c r="AW66" i="34"/>
  <c r="AW76" i="34" s="1"/>
  <c r="AT87" i="34"/>
  <c r="AT66" i="34" s="1"/>
  <c r="AT76" i="34" s="1"/>
  <c r="BC87" i="34"/>
  <c r="BC66" i="34"/>
  <c r="BC76" i="34" s="1"/>
  <c r="AO87" i="34"/>
  <c r="AO66" i="34" s="1"/>
  <c r="AO76" i="34" s="1"/>
  <c r="BB87" i="34"/>
  <c r="BB66" i="34"/>
  <c r="BB76" i="34" s="1"/>
  <c r="AY87" i="34"/>
  <c r="AY66" i="34" s="1"/>
  <c r="AY76" i="34" s="1"/>
  <c r="AN87" i="34"/>
  <c r="AN66" i="34" s="1"/>
  <c r="AX87" i="34"/>
  <c r="AX66" i="34"/>
  <c r="AB51" i="34"/>
  <c r="AS51" i="34"/>
  <c r="AD51" i="34"/>
  <c r="AU51" i="34"/>
  <c r="AF51" i="34"/>
  <c r="AO51" i="34"/>
  <c r="AQ51" i="34"/>
  <c r="AA51" i="34"/>
  <c r="BB58" i="34"/>
  <c r="AT58" i="34"/>
  <c r="AL58" i="34"/>
  <c r="BC58" i="34"/>
  <c r="AU58" i="34"/>
  <c r="AM58" i="34"/>
  <c r="BD58" i="34"/>
  <c r="AV58" i="34"/>
  <c r="AN58" i="34"/>
  <c r="AW58" i="34"/>
  <c r="AO58" i="34"/>
  <c r="AX58" i="34"/>
  <c r="AP58" i="34"/>
  <c r="AH58" i="34"/>
  <c r="AY58" i="34"/>
  <c r="AQ58" i="34"/>
  <c r="AI58" i="34"/>
  <c r="AZ58" i="34"/>
  <c r="AR58" i="34"/>
  <c r="AJ58" i="34"/>
  <c r="BA58" i="34"/>
  <c r="AS58" i="34"/>
  <c r="AK58" i="34"/>
  <c r="BC52" i="34"/>
  <c r="AU52" i="34"/>
  <c r="AM52" i="34"/>
  <c r="AE52" i="34"/>
  <c r="BD52" i="34"/>
  <c r="AV52" i="34"/>
  <c r="AN52" i="34"/>
  <c r="AF52" i="34"/>
  <c r="AW52" i="34"/>
  <c r="AO52" i="34"/>
  <c r="AG52" i="34"/>
  <c r="AX52" i="34"/>
  <c r="AP52" i="34"/>
  <c r="AH52" i="34"/>
  <c r="AY52" i="34"/>
  <c r="AQ52" i="34"/>
  <c r="AI52" i="34"/>
  <c r="AZ52" i="34"/>
  <c r="AR52" i="34"/>
  <c r="AJ52" i="34"/>
  <c r="AB52" i="34"/>
  <c r="BA52" i="34"/>
  <c r="AS52" i="34"/>
  <c r="AK52" i="34"/>
  <c r="AC52" i="34"/>
  <c r="BB52" i="34"/>
  <c r="AT52" i="34"/>
  <c r="AL52" i="34"/>
  <c r="AD52" i="34"/>
  <c r="AX47" i="34"/>
  <c r="AP47" i="34"/>
  <c r="AH47" i="34"/>
  <c r="Z47" i="34"/>
  <c r="AY47" i="34"/>
  <c r="AQ47" i="34"/>
  <c r="AI47" i="34"/>
  <c r="AA47" i="34"/>
  <c r="AZ47" i="34"/>
  <c r="AR47" i="34"/>
  <c r="AJ47" i="34"/>
  <c r="AB47" i="34"/>
  <c r="BA47" i="34"/>
  <c r="AS47" i="34"/>
  <c r="AK47" i="34"/>
  <c r="AC47" i="34"/>
  <c r="BB47" i="34"/>
  <c r="AT47" i="34"/>
  <c r="AL47" i="34"/>
  <c r="AD47" i="34"/>
  <c r="BC47" i="34"/>
  <c r="AU47" i="34"/>
  <c r="AM47" i="34"/>
  <c r="AE47" i="34"/>
  <c r="W47" i="34"/>
  <c r="BD47" i="34"/>
  <c r="AV47" i="34"/>
  <c r="AN47" i="34"/>
  <c r="AF47" i="34"/>
  <c r="X47" i="34"/>
  <c r="AW47" i="34"/>
  <c r="AO47" i="34"/>
  <c r="AG47" i="34"/>
  <c r="Y47" i="34"/>
  <c r="AX50" i="34"/>
  <c r="AP50" i="34"/>
  <c r="AH50" i="34"/>
  <c r="Z50" i="34"/>
  <c r="AY50" i="34"/>
  <c r="AQ50" i="34"/>
  <c r="AI50" i="34"/>
  <c r="AA50" i="34"/>
  <c r="AZ50" i="34"/>
  <c r="AR50" i="34"/>
  <c r="AJ50" i="34"/>
  <c r="AB50" i="34"/>
  <c r="BA50" i="34"/>
  <c r="AS50" i="34"/>
  <c r="AK50" i="34"/>
  <c r="AC50" i="34"/>
  <c r="BB50" i="34"/>
  <c r="AT50" i="34"/>
  <c r="AL50" i="34"/>
  <c r="AD50" i="34"/>
  <c r="BC50" i="34"/>
  <c r="AU50" i="34"/>
  <c r="AM50" i="34"/>
  <c r="AE50" i="34"/>
  <c r="BD50" i="34"/>
  <c r="AV50" i="34"/>
  <c r="AN50" i="34"/>
  <c r="AF50" i="34"/>
  <c r="AW50" i="34"/>
  <c r="AO50" i="34"/>
  <c r="AG50" i="34"/>
  <c r="AY35" i="34"/>
  <c r="AQ35" i="34"/>
  <c r="AI35" i="34"/>
  <c r="AA35" i="34"/>
  <c r="S35" i="34"/>
  <c r="K35" i="34"/>
  <c r="AZ35" i="34"/>
  <c r="AR35" i="34"/>
  <c r="AJ35" i="34"/>
  <c r="AB35" i="34"/>
  <c r="T35" i="34"/>
  <c r="L35" i="34"/>
  <c r="BA35" i="34"/>
  <c r="AS35" i="34"/>
  <c r="AK35" i="34"/>
  <c r="AC35" i="34"/>
  <c r="U35" i="34"/>
  <c r="M35" i="34"/>
  <c r="BB35" i="34"/>
  <c r="AT35" i="34"/>
  <c r="AL35" i="34"/>
  <c r="AD35" i="34"/>
  <c r="V35" i="34"/>
  <c r="N35" i="34"/>
  <c r="BC35" i="34"/>
  <c r="AU35" i="34"/>
  <c r="AM35" i="34"/>
  <c r="AE35" i="34"/>
  <c r="W35" i="34"/>
  <c r="O35" i="34"/>
  <c r="AV35" i="34"/>
  <c r="AN35" i="34"/>
  <c r="AF35" i="34"/>
  <c r="X35" i="34"/>
  <c r="P35" i="34"/>
  <c r="AW35" i="34"/>
  <c r="AO35" i="34"/>
  <c r="AG35" i="34"/>
  <c r="Y35" i="34"/>
  <c r="Q35" i="34"/>
  <c r="AX35" i="34"/>
  <c r="AP35" i="34"/>
  <c r="AH35" i="34"/>
  <c r="Z35" i="34"/>
  <c r="R35" i="34"/>
  <c r="AA29" i="34"/>
  <c r="BA56" i="34"/>
  <c r="AK56" i="34"/>
  <c r="AM56" i="34"/>
  <c r="AV56" i="34"/>
  <c r="AX56" i="34"/>
  <c r="AH56" i="34"/>
  <c r="AJ56" i="34"/>
  <c r="BC45" i="34"/>
  <c r="AU45" i="34"/>
  <c r="AM45" i="34"/>
  <c r="AE45" i="34"/>
  <c r="W45" i="34"/>
  <c r="BD45" i="34"/>
  <c r="AV45" i="34"/>
  <c r="AN45" i="34"/>
  <c r="AF45" i="34"/>
  <c r="X45" i="34"/>
  <c r="AW45" i="34"/>
  <c r="AO45" i="34"/>
  <c r="AG45" i="34"/>
  <c r="Y45" i="34"/>
  <c r="AX45" i="34"/>
  <c r="AP45" i="34"/>
  <c r="AH45" i="34"/>
  <c r="Z45" i="34"/>
  <c r="AY45" i="34"/>
  <c r="AQ45" i="34"/>
  <c r="AI45" i="34"/>
  <c r="AA45" i="34"/>
  <c r="AZ45" i="34"/>
  <c r="AR45" i="34"/>
  <c r="AJ45" i="34"/>
  <c r="AB45" i="34"/>
  <c r="BA45" i="34"/>
  <c r="AS45" i="34"/>
  <c r="AK45" i="34"/>
  <c r="AC45" i="34"/>
  <c r="U45" i="34"/>
  <c r="BB45" i="34"/>
  <c r="AT45" i="34"/>
  <c r="AL45" i="34"/>
  <c r="AD45" i="34"/>
  <c r="V45" i="34"/>
  <c r="AZ46" i="34"/>
  <c r="AR46" i="34"/>
  <c r="AJ46" i="34"/>
  <c r="AB46" i="34"/>
  <c r="BA46" i="34"/>
  <c r="AS46" i="34"/>
  <c r="AK46" i="34"/>
  <c r="AC46" i="34"/>
  <c r="BB46" i="34"/>
  <c r="AT46" i="34"/>
  <c r="AL46" i="34"/>
  <c r="AD46" i="34"/>
  <c r="V46" i="34"/>
  <c r="BC46" i="34"/>
  <c r="AU46" i="34"/>
  <c r="AM46" i="34"/>
  <c r="AE46" i="34"/>
  <c r="W46" i="34"/>
  <c r="BD46" i="34"/>
  <c r="AV46" i="34"/>
  <c r="AN46" i="34"/>
  <c r="AF46" i="34"/>
  <c r="X46" i="34"/>
  <c r="AW46" i="34"/>
  <c r="AO46" i="34"/>
  <c r="AG46" i="34"/>
  <c r="Y46" i="34"/>
  <c r="AX46" i="34"/>
  <c r="AP46" i="34"/>
  <c r="AH46" i="34"/>
  <c r="Z46" i="34"/>
  <c r="AY46" i="34"/>
  <c r="AQ46" i="34"/>
  <c r="AI46" i="34"/>
  <c r="AA46" i="34"/>
  <c r="Z29" i="34"/>
  <c r="AG29" i="34"/>
  <c r="BD59" i="34"/>
  <c r="AV59" i="34"/>
  <c r="AN59" i="34"/>
  <c r="AW59" i="34"/>
  <c r="AO59" i="34"/>
  <c r="AX59" i="34"/>
  <c r="AP59" i="34"/>
  <c r="AY59" i="34"/>
  <c r="AQ59" i="34"/>
  <c r="AI59" i="34"/>
  <c r="AZ59" i="34"/>
  <c r="AR59" i="34"/>
  <c r="AJ59" i="34"/>
  <c r="BA59" i="34"/>
  <c r="AS59" i="34"/>
  <c r="AK59" i="34"/>
  <c r="BB59" i="34"/>
  <c r="AT59" i="34"/>
  <c r="AL59" i="34"/>
  <c r="BC59" i="34"/>
  <c r="AU59" i="34"/>
  <c r="AM59" i="34"/>
  <c r="BD38" i="34"/>
  <c r="AV38" i="34"/>
  <c r="AN38" i="34"/>
  <c r="AF38" i="34"/>
  <c r="X38" i="34"/>
  <c r="P38" i="34"/>
  <c r="AW38" i="34"/>
  <c r="AO38" i="34"/>
  <c r="AG38" i="34"/>
  <c r="Y38" i="34"/>
  <c r="Q38" i="34"/>
  <c r="AX38" i="34"/>
  <c r="AP38" i="34"/>
  <c r="AH38" i="34"/>
  <c r="Z38" i="34"/>
  <c r="R38" i="34"/>
  <c r="AY38" i="34"/>
  <c r="AQ38" i="34"/>
  <c r="AI38" i="34"/>
  <c r="AA38" i="34"/>
  <c r="S38" i="34"/>
  <c r="AZ38" i="34"/>
  <c r="AR38" i="34"/>
  <c r="AJ38" i="34"/>
  <c r="AB38" i="34"/>
  <c r="T38" i="34"/>
  <c r="BA38" i="34"/>
  <c r="AS38" i="34"/>
  <c r="AK38" i="34"/>
  <c r="AC38" i="34"/>
  <c r="U38" i="34"/>
  <c r="BB38" i="34"/>
  <c r="AT38" i="34"/>
  <c r="AL38" i="34"/>
  <c r="AD38" i="34"/>
  <c r="V38" i="34"/>
  <c r="N38" i="34"/>
  <c r="BC38" i="34"/>
  <c r="AU38" i="34"/>
  <c r="AM38" i="34"/>
  <c r="AE38" i="34"/>
  <c r="W38" i="34"/>
  <c r="O38" i="34"/>
  <c r="BA40" i="34"/>
  <c r="AS40" i="34"/>
  <c r="AK40" i="34"/>
  <c r="AC40" i="34"/>
  <c r="U40" i="34"/>
  <c r="BB40" i="34"/>
  <c r="AT40" i="34"/>
  <c r="AL40" i="34"/>
  <c r="AD40" i="34"/>
  <c r="V40" i="34"/>
  <c r="BC40" i="34"/>
  <c r="AU40" i="34"/>
  <c r="AM40" i="34"/>
  <c r="AE40" i="34"/>
  <c r="W40" i="34"/>
  <c r="BD40" i="34"/>
  <c r="AV40" i="34"/>
  <c r="AN40" i="34"/>
  <c r="AF40" i="34"/>
  <c r="X40" i="34"/>
  <c r="P40" i="34"/>
  <c r="AW40" i="34"/>
  <c r="AO40" i="34"/>
  <c r="AG40" i="34"/>
  <c r="Y40" i="34"/>
  <c r="Q40" i="34"/>
  <c r="AX40" i="34"/>
  <c r="AP40" i="34"/>
  <c r="AH40" i="34"/>
  <c r="Z40" i="34"/>
  <c r="R40" i="34"/>
  <c r="AY40" i="34"/>
  <c r="AQ40" i="34"/>
  <c r="AI40" i="34"/>
  <c r="AA40" i="34"/>
  <c r="S40" i="34"/>
  <c r="AZ40" i="34"/>
  <c r="AR40" i="34"/>
  <c r="AJ40" i="34"/>
  <c r="AB40" i="34"/>
  <c r="T40" i="34"/>
  <c r="AY53" i="34"/>
  <c r="AQ53" i="34"/>
  <c r="AI53" i="34"/>
  <c r="AZ53" i="34"/>
  <c r="AR53" i="34"/>
  <c r="AJ53" i="34"/>
  <c r="BA53" i="34"/>
  <c r="AS53" i="34"/>
  <c r="AK53" i="34"/>
  <c r="AC53" i="34"/>
  <c r="BB53" i="34"/>
  <c r="AT53" i="34"/>
  <c r="AL53" i="34"/>
  <c r="AD53" i="34"/>
  <c r="BC53" i="34"/>
  <c r="AU53" i="34"/>
  <c r="AM53" i="34"/>
  <c r="AE53" i="34"/>
  <c r="BD53" i="34"/>
  <c r="AV53" i="34"/>
  <c r="AN53" i="34"/>
  <c r="AF53" i="34"/>
  <c r="AW53" i="34"/>
  <c r="AO53" i="34"/>
  <c r="AG53" i="34"/>
  <c r="AX53" i="34"/>
  <c r="AP53" i="34"/>
  <c r="AH53" i="34"/>
  <c r="AO29" i="34"/>
  <c r="AH29" i="34"/>
  <c r="BC36" i="34"/>
  <c r="AU36" i="34"/>
  <c r="AM36" i="34"/>
  <c r="AE36" i="34"/>
  <c r="W36" i="34"/>
  <c r="O36" i="34"/>
  <c r="BD36" i="34"/>
  <c r="AV36" i="34"/>
  <c r="AN36" i="34"/>
  <c r="AF36" i="34"/>
  <c r="X36" i="34"/>
  <c r="P36" i="34"/>
  <c r="AW36" i="34"/>
  <c r="AO36" i="34"/>
  <c r="AG36" i="34"/>
  <c r="Y36" i="34"/>
  <c r="Q36" i="34"/>
  <c r="AX36" i="34"/>
  <c r="AP36" i="34"/>
  <c r="AH36" i="34"/>
  <c r="Z36" i="34"/>
  <c r="R36" i="34"/>
  <c r="AY36" i="34"/>
  <c r="AQ36" i="34"/>
  <c r="AI36" i="34"/>
  <c r="AA36" i="34"/>
  <c r="S36" i="34"/>
  <c r="AZ36" i="34"/>
  <c r="AR36" i="34"/>
  <c r="AJ36" i="34"/>
  <c r="AB36" i="34"/>
  <c r="T36" i="34"/>
  <c r="L36" i="34"/>
  <c r="BA36" i="34"/>
  <c r="AS36" i="34"/>
  <c r="AK36" i="34"/>
  <c r="AC36" i="34"/>
  <c r="U36" i="34"/>
  <c r="M36" i="34"/>
  <c r="BB36" i="34"/>
  <c r="AT36" i="34"/>
  <c r="AL36" i="34"/>
  <c r="AD36" i="34"/>
  <c r="V36" i="34"/>
  <c r="N36" i="34"/>
  <c r="BB39" i="34"/>
  <c r="AT39" i="34"/>
  <c r="AL39" i="34"/>
  <c r="AD39" i="34"/>
  <c r="V39" i="34"/>
  <c r="BC39" i="34"/>
  <c r="AU39" i="34"/>
  <c r="AM39" i="34"/>
  <c r="AE39" i="34"/>
  <c r="W39" i="34"/>
  <c r="O39" i="34"/>
  <c r="BD39" i="34"/>
  <c r="AV39" i="34"/>
  <c r="AN39" i="34"/>
  <c r="AF39" i="34"/>
  <c r="X39" i="34"/>
  <c r="P39" i="34"/>
  <c r="AW39" i="34"/>
  <c r="AO39" i="34"/>
  <c r="AG39" i="34"/>
  <c r="Y39" i="34"/>
  <c r="Q39" i="34"/>
  <c r="AX39" i="34"/>
  <c r="AP39" i="34"/>
  <c r="AH39" i="34"/>
  <c r="Z39" i="34"/>
  <c r="R39" i="34"/>
  <c r="AY39" i="34"/>
  <c r="AQ39" i="34"/>
  <c r="AI39" i="34"/>
  <c r="AA39" i="34"/>
  <c r="S39" i="34"/>
  <c r="AZ39" i="34"/>
  <c r="AR39" i="34"/>
  <c r="AJ39" i="34"/>
  <c r="AB39" i="34"/>
  <c r="T39" i="34"/>
  <c r="BA39" i="34"/>
  <c r="AS39" i="34"/>
  <c r="AK39" i="34"/>
  <c r="AC39" i="34"/>
  <c r="U39" i="34"/>
  <c r="BB42" i="34"/>
  <c r="AT42" i="34"/>
  <c r="AL42" i="34"/>
  <c r="AD42" i="34"/>
  <c r="V42" i="34"/>
  <c r="BC42" i="34"/>
  <c r="AU42" i="34"/>
  <c r="AM42" i="34"/>
  <c r="AE42" i="34"/>
  <c r="W42" i="34"/>
  <c r="BD42" i="34"/>
  <c r="AV42" i="34"/>
  <c r="AN42" i="34"/>
  <c r="AF42" i="34"/>
  <c r="X42" i="34"/>
  <c r="AW42" i="34"/>
  <c r="AO42" i="34"/>
  <c r="AG42" i="34"/>
  <c r="Y42" i="34"/>
  <c r="AX42" i="34"/>
  <c r="AP42" i="34"/>
  <c r="AH42" i="34"/>
  <c r="Z42" i="34"/>
  <c r="R42" i="34"/>
  <c r="AY42" i="34"/>
  <c r="AQ42" i="34"/>
  <c r="AI42" i="34"/>
  <c r="AA42" i="34"/>
  <c r="S42" i="34"/>
  <c r="AZ42" i="34"/>
  <c r="AR42" i="34"/>
  <c r="AJ42" i="34"/>
  <c r="AB42" i="34"/>
  <c r="T42" i="34"/>
  <c r="BA42" i="34"/>
  <c r="AS42" i="34"/>
  <c r="AK42" i="34"/>
  <c r="AC42" i="34"/>
  <c r="U42" i="34"/>
  <c r="AI29" i="34"/>
  <c r="BD43" i="34"/>
  <c r="AV43" i="34"/>
  <c r="AN43" i="34"/>
  <c r="AF43" i="34"/>
  <c r="X43" i="34"/>
  <c r="AW43" i="34"/>
  <c r="AO43" i="34"/>
  <c r="AG43" i="34"/>
  <c r="Y43" i="34"/>
  <c r="AX43" i="34"/>
  <c r="AP43" i="34"/>
  <c r="AH43" i="34"/>
  <c r="Z43" i="34"/>
  <c r="AY43" i="34"/>
  <c r="AQ43" i="34"/>
  <c r="AI43" i="34"/>
  <c r="AA43" i="34"/>
  <c r="S43" i="34"/>
  <c r="AZ43" i="34"/>
  <c r="AR43" i="34"/>
  <c r="AJ43" i="34"/>
  <c r="AB43" i="34"/>
  <c r="T43" i="34"/>
  <c r="BA43" i="34"/>
  <c r="AS43" i="34"/>
  <c r="AK43" i="34"/>
  <c r="AC43" i="34"/>
  <c r="U43" i="34"/>
  <c r="BB43" i="34"/>
  <c r="AT43" i="34"/>
  <c r="AL43" i="34"/>
  <c r="AD43" i="34"/>
  <c r="V43" i="34"/>
  <c r="BC43" i="34"/>
  <c r="AU43" i="34"/>
  <c r="AM43" i="34"/>
  <c r="AE43" i="34"/>
  <c r="W43" i="34"/>
  <c r="AY44" i="34"/>
  <c r="AQ44" i="34"/>
  <c r="AI44" i="34"/>
  <c r="AA44" i="34"/>
  <c r="AZ44" i="34"/>
  <c r="AR44" i="34"/>
  <c r="AJ44" i="34"/>
  <c r="AB44" i="34"/>
  <c r="T44" i="34"/>
  <c r="BA44" i="34"/>
  <c r="AS44" i="34"/>
  <c r="AK44" i="34"/>
  <c r="AC44" i="34"/>
  <c r="U44" i="34"/>
  <c r="BB44" i="34"/>
  <c r="AT44" i="34"/>
  <c r="AL44" i="34"/>
  <c r="AD44" i="34"/>
  <c r="V44" i="34"/>
  <c r="BC44" i="34"/>
  <c r="AU44" i="34"/>
  <c r="AM44" i="34"/>
  <c r="AE44" i="34"/>
  <c r="W44" i="34"/>
  <c r="BD44" i="34"/>
  <c r="AV44" i="34"/>
  <c r="AN44" i="34"/>
  <c r="AF44" i="34"/>
  <c r="X44" i="34"/>
  <c r="AW44" i="34"/>
  <c r="AO44" i="34"/>
  <c r="AG44" i="34"/>
  <c r="Y44" i="34"/>
  <c r="AX44" i="34"/>
  <c r="AP44" i="34"/>
  <c r="AH44" i="34"/>
  <c r="Z44" i="34"/>
  <c r="AW48" i="34"/>
  <c r="AO48" i="34"/>
  <c r="AG48" i="34"/>
  <c r="Y48" i="34"/>
  <c r="AX48" i="34"/>
  <c r="AP48" i="34"/>
  <c r="AH48" i="34"/>
  <c r="Z48" i="34"/>
  <c r="AY48" i="34"/>
  <c r="AQ48" i="34"/>
  <c r="AI48" i="34"/>
  <c r="AA48" i="34"/>
  <c r="AZ48" i="34"/>
  <c r="AR48" i="34"/>
  <c r="AJ48" i="34"/>
  <c r="AB48" i="34"/>
  <c r="BA48" i="34"/>
  <c r="AS48" i="34"/>
  <c r="AK48" i="34"/>
  <c r="AC48" i="34"/>
  <c r="BB48" i="34"/>
  <c r="AT48" i="34"/>
  <c r="AL48" i="34"/>
  <c r="AD48" i="34"/>
  <c r="BC48" i="34"/>
  <c r="AU48" i="34"/>
  <c r="AM48" i="34"/>
  <c r="AE48" i="34"/>
  <c r="BD48" i="34"/>
  <c r="AV48" i="34"/>
  <c r="AN48" i="34"/>
  <c r="AF48" i="34"/>
  <c r="X48" i="34"/>
  <c r="V29" i="34"/>
  <c r="AW29" i="34"/>
  <c r="Q29" i="34"/>
  <c r="AP29" i="34"/>
  <c r="D35" i="20"/>
  <c r="D36" i="20" s="1"/>
  <c r="D37" i="20"/>
  <c r="D38" i="20" s="1"/>
  <c r="D39" i="20" s="1"/>
  <c r="D40" i="20" s="1"/>
  <c r="D41" i="20" s="1"/>
  <c r="D42" i="20" s="1"/>
  <c r="D43" i="20" s="1"/>
  <c r="D44" i="20" s="1"/>
  <c r="H12" i="20"/>
  <c r="I12" i="20"/>
  <c r="F87" i="34" s="1"/>
  <c r="F66" i="34" s="1"/>
  <c r="F87" i="36"/>
  <c r="F66" i="36" s="1"/>
  <c r="J12" i="20"/>
  <c r="G87" i="34" s="1"/>
  <c r="G66" i="34" s="1"/>
  <c r="G87" i="36"/>
  <c r="G66" i="36"/>
  <c r="K12" i="20"/>
  <c r="I69" i="34"/>
  <c r="J69" i="34"/>
  <c r="K69" i="34"/>
  <c r="L69" i="34"/>
  <c r="AN76" i="34" l="1"/>
  <c r="H62" i="38"/>
  <c r="I61" i="38" s="1"/>
  <c r="G63" i="38"/>
  <c r="G64" i="38" s="1"/>
  <c r="G77" i="38" s="1"/>
  <c r="G80" i="38" s="1"/>
  <c r="G81" i="38" s="1"/>
  <c r="AP76" i="34"/>
  <c r="I26" i="34"/>
  <c r="I28" i="34" s="1"/>
  <c r="AV34" i="34"/>
  <c r="Y34" i="34"/>
  <c r="AY34" i="34"/>
  <c r="AJ34" i="34"/>
  <c r="U34" i="34"/>
  <c r="AN34" i="34"/>
  <c r="Q34" i="34"/>
  <c r="AQ34" i="34"/>
  <c r="AB34" i="34"/>
  <c r="M34" i="34"/>
  <c r="AF34" i="34"/>
  <c r="AX34" i="34"/>
  <c r="AI34" i="34"/>
  <c r="T34" i="34"/>
  <c r="BB34" i="34"/>
  <c r="AU34" i="34"/>
  <c r="X34" i="34"/>
  <c r="AP34" i="34"/>
  <c r="AA34" i="34"/>
  <c r="L34" i="34"/>
  <c r="AT34" i="34"/>
  <c r="AM34" i="34"/>
  <c r="P34" i="34"/>
  <c r="AH34" i="34"/>
  <c r="S34" i="34"/>
  <c r="BA34" i="34"/>
  <c r="AL34" i="34"/>
  <c r="AE34" i="34"/>
  <c r="AW34" i="34"/>
  <c r="Z34" i="34"/>
  <c r="K34" i="34"/>
  <c r="AS34" i="34"/>
  <c r="AD34" i="34"/>
  <c r="W34" i="34"/>
  <c r="AO34" i="34"/>
  <c r="R34" i="34"/>
  <c r="AZ34" i="34"/>
  <c r="AK34" i="34"/>
  <c r="V34" i="34"/>
  <c r="O34" i="34"/>
  <c r="AG34" i="34"/>
  <c r="J34" i="34"/>
  <c r="AR34" i="34"/>
  <c r="AC34" i="34"/>
  <c r="N34" i="34"/>
  <c r="I29" i="34"/>
  <c r="K31" i="34"/>
  <c r="AK31" i="34"/>
  <c r="Y31" i="34"/>
  <c r="N31" i="34"/>
  <c r="AN31" i="34"/>
  <c r="J31" i="34"/>
  <c r="S31" i="34"/>
  <c r="E29" i="34"/>
  <c r="W30" i="34"/>
  <c r="H30" i="34"/>
  <c r="AP30" i="34"/>
  <c r="S30" i="34"/>
  <c r="AK30" i="34"/>
  <c r="N30" i="34"/>
  <c r="P30" i="34"/>
  <c r="O30" i="34"/>
  <c r="AW30" i="34"/>
  <c r="AH30" i="34"/>
  <c r="K30" i="34"/>
  <c r="AC30" i="34"/>
  <c r="F30" i="34"/>
  <c r="F60" i="34" s="1"/>
  <c r="AM30" i="34"/>
  <c r="AI30" i="34"/>
  <c r="AD30" i="34"/>
  <c r="AS30" i="34"/>
  <c r="G30" i="34"/>
  <c r="AO30" i="34"/>
  <c r="Z30" i="34"/>
  <c r="AR30" i="34"/>
  <c r="U30" i="34"/>
  <c r="AA30" i="34"/>
  <c r="AV30" i="34"/>
  <c r="AG30" i="34"/>
  <c r="R30" i="34"/>
  <c r="AJ30" i="34"/>
  <c r="M30" i="34"/>
  <c r="I30" i="34"/>
  <c r="AX30" i="34"/>
  <c r="E62" i="34"/>
  <c r="AN30" i="34"/>
  <c r="Y30" i="34"/>
  <c r="J30" i="34"/>
  <c r="AB30" i="34"/>
  <c r="AT30" i="34"/>
  <c r="AU30" i="34"/>
  <c r="AF30" i="34"/>
  <c r="Q30" i="34"/>
  <c r="AQ30" i="34"/>
  <c r="T30" i="34"/>
  <c r="AL30" i="34"/>
  <c r="X30" i="34"/>
  <c r="L30" i="34"/>
  <c r="AE30" i="34"/>
  <c r="V30" i="34"/>
  <c r="R31" i="34"/>
  <c r="AV31" i="34"/>
  <c r="AA31" i="34"/>
  <c r="Z31" i="34"/>
  <c r="AO31" i="34"/>
  <c r="G31" i="34"/>
  <c r="AD31" i="34"/>
  <c r="L31" i="34"/>
  <c r="AI31" i="34"/>
  <c r="H26" i="34"/>
  <c r="H28" i="34" s="1"/>
  <c r="AH31" i="34"/>
  <c r="AW31" i="34"/>
  <c r="O31" i="34"/>
  <c r="AL31" i="34"/>
  <c r="T31" i="34"/>
  <c r="AQ31" i="34"/>
  <c r="V31" i="34"/>
  <c r="AP31" i="34"/>
  <c r="H31" i="34"/>
  <c r="W31" i="34"/>
  <c r="AT31" i="34"/>
  <c r="AB31" i="34"/>
  <c r="AY31" i="34"/>
  <c r="C9" i="34"/>
  <c r="AX31" i="34"/>
  <c r="P31" i="34"/>
  <c r="AE31" i="34"/>
  <c r="M31" i="34"/>
  <c r="AJ31" i="34"/>
  <c r="AG31" i="34"/>
  <c r="AS31" i="34"/>
  <c r="F29" i="34"/>
  <c r="I31" i="34"/>
  <c r="X31" i="34"/>
  <c r="AM31" i="34"/>
  <c r="U31" i="34"/>
  <c r="AR31" i="34"/>
  <c r="Q31" i="34"/>
  <c r="AF31" i="34"/>
  <c r="AU31" i="34"/>
  <c r="AC31" i="34"/>
  <c r="H69" i="34"/>
  <c r="H87" i="36"/>
  <c r="H66" i="36" s="1"/>
  <c r="H87" i="34"/>
  <c r="H66" i="34" s="1"/>
  <c r="D45" i="20"/>
  <c r="L12" i="20"/>
  <c r="AF54" i="34"/>
  <c r="AQ54" i="34"/>
  <c r="BB54" i="34"/>
  <c r="AW54" i="34"/>
  <c r="AI54" i="34"/>
  <c r="AT54" i="34"/>
  <c r="AO54" i="34"/>
  <c r="AZ54" i="34"/>
  <c r="AL54" i="34"/>
  <c r="AG54" i="34"/>
  <c r="AR54" i="34"/>
  <c r="AD54" i="34"/>
  <c r="AX54" i="34"/>
  <c r="AJ54" i="34"/>
  <c r="BC54" i="34"/>
  <c r="BD54" i="34"/>
  <c r="AP54" i="34"/>
  <c r="BA54" i="34"/>
  <c r="AU54" i="34"/>
  <c r="AV54" i="34"/>
  <c r="AH54" i="34"/>
  <c r="AS54" i="34"/>
  <c r="AM54" i="34"/>
  <c r="AN54" i="34"/>
  <c r="AY54" i="34"/>
  <c r="AK54" i="34"/>
  <c r="AE54" i="34"/>
  <c r="BB55" i="34"/>
  <c r="AV55" i="34"/>
  <c r="AH55" i="34"/>
  <c r="AS55" i="34"/>
  <c r="AT55" i="34"/>
  <c r="AN55" i="34"/>
  <c r="AY55" i="34"/>
  <c r="AK55" i="34"/>
  <c r="AD29" i="34"/>
  <c r="AL55" i="34"/>
  <c r="AF55" i="34"/>
  <c r="AQ55" i="34"/>
  <c r="BC55" i="34"/>
  <c r="AW55" i="34"/>
  <c r="AI55" i="34"/>
  <c r="AU55" i="34"/>
  <c r="AO55" i="34"/>
  <c r="AZ55" i="34"/>
  <c r="AM55" i="34"/>
  <c r="AG55" i="34"/>
  <c r="AR55" i="34"/>
  <c r="AE55" i="34"/>
  <c r="AX55" i="34"/>
  <c r="AJ55" i="34"/>
  <c r="BD55" i="34"/>
  <c r="AP55" i="34"/>
  <c r="BA55" i="34"/>
  <c r="G69" i="34"/>
  <c r="G76" i="34" s="1"/>
  <c r="F69" i="34"/>
  <c r="F76" i="34" s="1"/>
  <c r="AO76" i="36"/>
  <c r="AI37" i="34"/>
  <c r="BA37" i="34"/>
  <c r="AL37" i="34"/>
  <c r="W37" i="34"/>
  <c r="AW37" i="34"/>
  <c r="Z37" i="34"/>
  <c r="AA37" i="34"/>
  <c r="AS37" i="34"/>
  <c r="AD37" i="34"/>
  <c r="O37" i="34"/>
  <c r="AO37" i="34"/>
  <c r="R37" i="34"/>
  <c r="S37" i="34"/>
  <c r="AK37" i="34"/>
  <c r="V37" i="34"/>
  <c r="BD37" i="34"/>
  <c r="AG37" i="34"/>
  <c r="AZ37" i="34"/>
  <c r="AC37" i="34"/>
  <c r="N37" i="34"/>
  <c r="AV37" i="34"/>
  <c r="Y37" i="34"/>
  <c r="AR37" i="34"/>
  <c r="U37" i="34"/>
  <c r="BC37" i="34"/>
  <c r="AN37" i="34"/>
  <c r="Q37" i="34"/>
  <c r="AJ37" i="34"/>
  <c r="M37" i="34"/>
  <c r="AU37" i="34"/>
  <c r="AF37" i="34"/>
  <c r="AX37" i="34"/>
  <c r="AY37" i="34"/>
  <c r="AB37" i="34"/>
  <c r="BB37" i="34"/>
  <c r="AM37" i="34"/>
  <c r="X37" i="34"/>
  <c r="AP37" i="34"/>
  <c r="AQ37" i="34"/>
  <c r="T37" i="34"/>
  <c r="AT37" i="34"/>
  <c r="AE37" i="34"/>
  <c r="P37" i="34"/>
  <c r="AH37" i="34"/>
  <c r="AK28" i="34"/>
  <c r="AK29" i="34"/>
  <c r="AS28" i="34"/>
  <c r="AS29" i="34"/>
  <c r="X28" i="34"/>
  <c r="X29" i="34" s="1"/>
  <c r="AF28" i="34"/>
  <c r="AF29" i="34"/>
  <c r="AN28" i="34"/>
  <c r="AN29" i="34"/>
  <c r="AV28" i="34"/>
  <c r="AV29" i="34"/>
  <c r="BC76" i="36"/>
  <c r="E87" i="36"/>
  <c r="E66" i="36" s="1"/>
  <c r="E76" i="36" s="1"/>
  <c r="E87" i="34"/>
  <c r="E66" i="34" s="1"/>
  <c r="E69" i="34"/>
  <c r="AN32" i="34"/>
  <c r="Y32" i="34"/>
  <c r="J32" i="34"/>
  <c r="AR32" i="34"/>
  <c r="U32" i="34"/>
  <c r="AF32" i="34"/>
  <c r="Q32" i="34"/>
  <c r="AY32" i="34"/>
  <c r="AJ32" i="34"/>
  <c r="M32" i="34"/>
  <c r="AU32" i="34"/>
  <c r="X32" i="34"/>
  <c r="I32" i="34"/>
  <c r="AQ32" i="34"/>
  <c r="AB32" i="34"/>
  <c r="AT32" i="34"/>
  <c r="AM32" i="34"/>
  <c r="P32" i="34"/>
  <c r="AX32" i="34"/>
  <c r="AI32" i="34"/>
  <c r="T32" i="34"/>
  <c r="AL32" i="34"/>
  <c r="AE32" i="34"/>
  <c r="H32" i="34"/>
  <c r="AP32" i="34"/>
  <c r="AA32" i="34"/>
  <c r="L32" i="34"/>
  <c r="AD32" i="34"/>
  <c r="W32" i="34"/>
  <c r="AW32" i="34"/>
  <c r="AH32" i="34"/>
  <c r="S32" i="34"/>
  <c r="AS32" i="34"/>
  <c r="V32" i="34"/>
  <c r="O32" i="34"/>
  <c r="AO32" i="34"/>
  <c r="Z32" i="34"/>
  <c r="K32" i="34"/>
  <c r="AK32" i="34"/>
  <c r="N32" i="34"/>
  <c r="AV32" i="34"/>
  <c r="AG32" i="34"/>
  <c r="R32" i="34"/>
  <c r="AZ32" i="34"/>
  <c r="AC32" i="34"/>
  <c r="AC41" i="34"/>
  <c r="AU41" i="34"/>
  <c r="X41" i="34"/>
  <c r="AH41" i="34"/>
  <c r="AZ41" i="34"/>
  <c r="U41" i="34"/>
  <c r="AM41" i="34"/>
  <c r="AW41" i="34"/>
  <c r="Z41" i="34"/>
  <c r="AR41" i="34"/>
  <c r="BB41" i="34"/>
  <c r="AE41" i="34"/>
  <c r="AO41" i="34"/>
  <c r="R41" i="34"/>
  <c r="AJ41" i="34"/>
  <c r="AT41" i="34"/>
  <c r="W41" i="34"/>
  <c r="AG41" i="34"/>
  <c r="AY41" i="34"/>
  <c r="AB41" i="34"/>
  <c r="AL41" i="34"/>
  <c r="BD41" i="34"/>
  <c r="Y41" i="34"/>
  <c r="AQ41" i="34"/>
  <c r="T41" i="34"/>
  <c r="BA41" i="34"/>
  <c r="AD41" i="34"/>
  <c r="AV41" i="34"/>
  <c r="Q41" i="34"/>
  <c r="AI41" i="34"/>
  <c r="AS41" i="34"/>
  <c r="V41" i="34"/>
  <c r="AN41" i="34"/>
  <c r="AX41" i="34"/>
  <c r="AA41" i="34"/>
  <c r="AK41" i="34"/>
  <c r="BC41" i="34"/>
  <c r="AF41" i="34"/>
  <c r="AP41" i="34"/>
  <c r="S41" i="34"/>
  <c r="AP56" i="34"/>
  <c r="BD56" i="34"/>
  <c r="AS56" i="34"/>
  <c r="AI51" i="34"/>
  <c r="AW51" i="34"/>
  <c r="BC51" i="34"/>
  <c r="BA51" i="34"/>
  <c r="AR87" i="36"/>
  <c r="AR66" i="36" s="1"/>
  <c r="AR76" i="36" s="1"/>
  <c r="L29" i="34"/>
  <c r="AO28" i="36"/>
  <c r="AO29" i="36"/>
  <c r="AA28" i="36"/>
  <c r="M28" i="36"/>
  <c r="M29" i="36"/>
  <c r="AK28" i="36"/>
  <c r="AK29" i="36" s="1"/>
  <c r="AR56" i="34"/>
  <c r="AG56" i="34"/>
  <c r="AU56" i="34"/>
  <c r="AY51" i="34"/>
  <c r="AN51" i="34"/>
  <c r="AL51" i="34"/>
  <c r="AJ51" i="34"/>
  <c r="Q70" i="36"/>
  <c r="L70" i="36"/>
  <c r="F70" i="36"/>
  <c r="AM70" i="36"/>
  <c r="BD70" i="36"/>
  <c r="AQ70" i="36"/>
  <c r="AQ76" i="36" s="1"/>
  <c r="J29" i="36"/>
  <c r="AY35" i="36"/>
  <c r="AW35" i="36"/>
  <c r="AQ35" i="36"/>
  <c r="O35" i="36"/>
  <c r="L35" i="36"/>
  <c r="AC35" i="36"/>
  <c r="AA35" i="36"/>
  <c r="Y35" i="36"/>
  <c r="W35" i="36"/>
  <c r="M35" i="36"/>
  <c r="S35" i="36"/>
  <c r="Q35" i="36"/>
  <c r="AG35" i="36"/>
  <c r="AL35" i="36"/>
  <c r="AD35" i="36"/>
  <c r="AE35" i="36"/>
  <c r="AV35" i="36"/>
  <c r="AT35" i="36"/>
  <c r="AR35" i="36"/>
  <c r="AP35" i="36"/>
  <c r="AN35" i="36"/>
  <c r="BC35" i="36"/>
  <c r="V35" i="36"/>
  <c r="N35" i="36"/>
  <c r="AI35" i="36"/>
  <c r="AZ35" i="36"/>
  <c r="BB35" i="36"/>
  <c r="X35" i="36"/>
  <c r="T35" i="36"/>
  <c r="R35" i="36"/>
  <c r="P35" i="36"/>
  <c r="K35" i="36"/>
  <c r="AF35" i="36"/>
  <c r="AB35" i="36"/>
  <c r="AX35" i="36"/>
  <c r="AS35" i="36"/>
  <c r="AJ35" i="36"/>
  <c r="E28" i="36"/>
  <c r="E29" i="36" s="1"/>
  <c r="AZ56" i="34"/>
  <c r="AO56" i="34"/>
  <c r="BC56" i="34"/>
  <c r="AH51" i="34"/>
  <c r="AV51" i="34"/>
  <c r="AT51" i="34"/>
  <c r="AR51" i="34"/>
  <c r="P29" i="34"/>
  <c r="AW28" i="36"/>
  <c r="AW29" i="36"/>
  <c r="AI56" i="34"/>
  <c r="AW56" i="34"/>
  <c r="AL56" i="34"/>
  <c r="AP51" i="34"/>
  <c r="BD51" i="34"/>
  <c r="BB51" i="34"/>
  <c r="AZ51" i="34"/>
  <c r="AQ87" i="34"/>
  <c r="AQ66" i="34" s="1"/>
  <c r="AQ76" i="34" s="1"/>
  <c r="X70" i="36"/>
  <c r="Z70" i="36"/>
  <c r="T70" i="36"/>
  <c r="N70" i="36"/>
  <c r="BA70" i="36"/>
  <c r="BA76" i="36" s="1"/>
  <c r="U35" i="36"/>
  <c r="AH28" i="36"/>
  <c r="AH29" i="36"/>
  <c r="AQ56" i="34"/>
  <c r="AF56" i="34"/>
  <c r="AT56" i="34"/>
  <c r="AX51" i="34"/>
  <c r="AE51" i="34"/>
  <c r="AC51" i="34"/>
  <c r="G29" i="34"/>
  <c r="AC29" i="34"/>
  <c r="Y70" i="36"/>
  <c r="W70" i="36"/>
  <c r="AU35" i="36"/>
  <c r="BD57" i="36"/>
  <c r="AW57" i="36"/>
  <c r="AM57" i="36"/>
  <c r="AL57" i="36"/>
  <c r="BC57" i="36"/>
  <c r="AV57" i="36"/>
  <c r="AK57" i="36"/>
  <c r="BB57" i="36"/>
  <c r="AT57" i="36"/>
  <c r="AJ57" i="36"/>
  <c r="BA57" i="36"/>
  <c r="AS57" i="36"/>
  <c r="AN57" i="36"/>
  <c r="AZ57" i="36"/>
  <c r="AR57" i="36"/>
  <c r="AH57" i="36"/>
  <c r="AX57" i="36"/>
  <c r="AO57" i="36"/>
  <c r="AP57" i="36"/>
  <c r="AI57" i="36"/>
  <c r="AG57" i="36"/>
  <c r="AY57" i="36"/>
  <c r="AU57" i="36"/>
  <c r="AY56" i="34"/>
  <c r="AN56" i="34"/>
  <c r="BB56" i="34"/>
  <c r="AG51" i="34"/>
  <c r="AM51" i="34"/>
  <c r="AV87" i="34"/>
  <c r="AV66" i="34" s="1"/>
  <c r="AV76" i="34" s="1"/>
  <c r="AE70" i="36"/>
  <c r="AN70" i="36"/>
  <c r="AH70" i="36"/>
  <c r="AB70" i="36"/>
  <c r="O70" i="36"/>
  <c r="AD70" i="36"/>
  <c r="BA35" i="36"/>
  <c r="Z35" i="36"/>
  <c r="AR33" i="36"/>
  <c r="AO33" i="36"/>
  <c r="N33" i="36"/>
  <c r="AH33" i="36"/>
  <c r="AZ33" i="36"/>
  <c r="Y33" i="36"/>
  <c r="T33" i="36"/>
  <c r="Q33" i="36"/>
  <c r="AT33" i="36"/>
  <c r="J33" i="36"/>
  <c r="AB33" i="36"/>
  <c r="AV33" i="36"/>
  <c r="AQ33" i="36"/>
  <c r="AN33" i="36"/>
  <c r="AK33" i="36"/>
  <c r="AG33" i="36"/>
  <c r="AY33" i="36"/>
  <c r="X33" i="36"/>
  <c r="S33" i="36"/>
  <c r="P33" i="36"/>
  <c r="M33" i="36"/>
  <c r="I33" i="36"/>
  <c r="AP33" i="36"/>
  <c r="BA33" i="36"/>
  <c r="AJ33" i="36"/>
  <c r="AF33" i="36"/>
  <c r="AX33" i="36"/>
  <c r="U33" i="36"/>
  <c r="AC33" i="36"/>
  <c r="O33" i="36"/>
  <c r="AI33" i="36"/>
  <c r="AD33" i="36"/>
  <c r="V33" i="36"/>
  <c r="AB29" i="36"/>
  <c r="F28" i="36"/>
  <c r="R28" i="36"/>
  <c r="R29" i="36" s="1"/>
  <c r="AK71" i="36"/>
  <c r="AE71" i="36"/>
  <c r="AF71" i="36"/>
  <c r="AG71" i="36"/>
  <c r="AA71" i="36"/>
  <c r="F67" i="36"/>
  <c r="F76" i="36" s="1"/>
  <c r="AN67" i="36"/>
  <c r="AN76" i="36" s="1"/>
  <c r="AW67" i="36"/>
  <c r="AW76" i="36" s="1"/>
  <c r="AX67" i="36"/>
  <c r="AX76" i="36" s="1"/>
  <c r="AY67" i="36"/>
  <c r="AY76" i="36" s="1"/>
  <c r="BC67" i="36"/>
  <c r="AQ56" i="36"/>
  <c r="AX56" i="36"/>
  <c r="AG56" i="36"/>
  <c r="AO32" i="36"/>
  <c r="S32" i="36"/>
  <c r="AY32" i="36"/>
  <c r="AP32" i="36"/>
  <c r="AI32" i="36"/>
  <c r="O32" i="36"/>
  <c r="AE48" i="36"/>
  <c r="AJ48" i="36"/>
  <c r="AQ48" i="36"/>
  <c r="AV48" i="36"/>
  <c r="AU49" i="36"/>
  <c r="AC49" i="36"/>
  <c r="BD49" i="36"/>
  <c r="AM49" i="36"/>
  <c r="AA33" i="36"/>
  <c r="R33" i="36"/>
  <c r="AU29" i="36"/>
  <c r="AC26" i="36"/>
  <c r="AQ28" i="36"/>
  <c r="AQ29" i="36"/>
  <c r="AL71" i="36"/>
  <c r="AM71" i="36"/>
  <c r="AN71" i="36"/>
  <c r="AH71" i="36"/>
  <c r="AG67" i="36"/>
  <c r="AV67" i="36"/>
  <c r="AV76" i="36" s="1"/>
  <c r="BD67" i="36"/>
  <c r="BD76" i="36" s="1"/>
  <c r="AO67" i="36"/>
  <c r="J67" i="36"/>
  <c r="K67" i="36"/>
  <c r="AR56" i="36"/>
  <c r="AY56" i="36"/>
  <c r="AU56" i="36"/>
  <c r="T32" i="36"/>
  <c r="W32" i="36"/>
  <c r="Y32" i="36"/>
  <c r="H32" i="36"/>
  <c r="L32" i="36"/>
  <c r="AM32" i="36"/>
  <c r="BC48" i="36"/>
  <c r="AK48" i="36"/>
  <c r="AR48" i="36"/>
  <c r="Y48" i="36"/>
  <c r="AV49" i="36"/>
  <c r="BA49" i="36"/>
  <c r="AG49" i="36"/>
  <c r="AN49" i="36"/>
  <c r="AU33" i="36"/>
  <c r="AB28" i="36"/>
  <c r="H29" i="36"/>
  <c r="AR44" i="36"/>
  <c r="AL44" i="36"/>
  <c r="BD44" i="36"/>
  <c r="AU44" i="36"/>
  <c r="Y44" i="36"/>
  <c r="T44" i="36"/>
  <c r="AK44" i="36"/>
  <c r="AF44" i="36"/>
  <c r="AY44" i="36"/>
  <c r="AV44" i="36"/>
  <c r="AQ44" i="36"/>
  <c r="BA44" i="36"/>
  <c r="BC44" i="36"/>
  <c r="AA44" i="36"/>
  <c r="X44" i="36"/>
  <c r="AP44" i="36"/>
  <c r="V44" i="36"/>
  <c r="AE44" i="36"/>
  <c r="AT44" i="36"/>
  <c r="AS44" i="36"/>
  <c r="AO44" i="36"/>
  <c r="AJ44" i="36"/>
  <c r="BB44" i="36"/>
  <c r="AX44" i="36"/>
  <c r="U44" i="36"/>
  <c r="AM44" i="36"/>
  <c r="AH44" i="36"/>
  <c r="AZ44" i="36"/>
  <c r="W44" i="36"/>
  <c r="X29" i="36"/>
  <c r="AD28" i="36"/>
  <c r="AD29" i="36" s="1"/>
  <c r="AR28" i="36"/>
  <c r="AR29" i="36"/>
  <c r="BA40" i="36"/>
  <c r="Z40" i="36"/>
  <c r="V40" i="36"/>
  <c r="S40" i="36"/>
  <c r="AL40" i="36"/>
  <c r="AC40" i="36"/>
  <c r="AW40" i="36"/>
  <c r="AS40" i="36"/>
  <c r="AP40" i="36"/>
  <c r="AK40" i="36"/>
  <c r="AZ40" i="36"/>
  <c r="Y40" i="36"/>
  <c r="U40" i="36"/>
  <c r="R40" i="36"/>
  <c r="AJ40" i="36"/>
  <c r="AB40" i="36"/>
  <c r="AV40" i="36"/>
  <c r="AG40" i="36"/>
  <c r="AO40" i="36"/>
  <c r="AI40" i="36"/>
  <c r="BD40" i="36"/>
  <c r="X40" i="36"/>
  <c r="AR40" i="36"/>
  <c r="Q40" i="36"/>
  <c r="AH40" i="36"/>
  <c r="BB40" i="36"/>
  <c r="AA40" i="36"/>
  <c r="W40" i="36"/>
  <c r="AF40" i="36"/>
  <c r="P40" i="36"/>
  <c r="AE40" i="36"/>
  <c r="L67" i="36"/>
  <c r="G67" i="36"/>
  <c r="G76" i="36" s="1"/>
  <c r="H67" i="36"/>
  <c r="I67" i="36"/>
  <c r="Q67" i="36"/>
  <c r="R67" i="36"/>
  <c r="Y49" i="36"/>
  <c r="AY49" i="36"/>
  <c r="AH49" i="36"/>
  <c r="AA49" i="36"/>
  <c r="AE33" i="36"/>
  <c r="I28" i="36"/>
  <c r="N29" i="36"/>
  <c r="N28" i="36"/>
  <c r="AE29" i="36"/>
  <c r="AS26" i="36"/>
  <c r="AZ71" i="36"/>
  <c r="AZ76" i="36" s="1"/>
  <c r="BA71" i="36"/>
  <c r="BB71" i="36"/>
  <c r="BB76" i="36" s="1"/>
  <c r="AV71" i="36"/>
  <c r="T67" i="36"/>
  <c r="N67" i="36"/>
  <c r="O67" i="36"/>
  <c r="P67" i="36"/>
  <c r="X67" i="36"/>
  <c r="Y67" i="36"/>
  <c r="AO56" i="36"/>
  <c r="BA56" i="36"/>
  <c r="AI56" i="36"/>
  <c r="U32" i="36"/>
  <c r="X32" i="36"/>
  <c r="AZ32" i="36"/>
  <c r="I32" i="36"/>
  <c r="M32" i="36"/>
  <c r="AN32" i="36"/>
  <c r="AF48" i="36"/>
  <c r="AM48" i="36"/>
  <c r="AS48" i="36"/>
  <c r="Z48" i="36"/>
  <c r="AW49" i="36"/>
  <c r="AD49" i="36"/>
  <c r="AR49" i="36"/>
  <c r="AO49" i="36"/>
  <c r="K33" i="36"/>
  <c r="AF29" i="36"/>
  <c r="AL29" i="36"/>
  <c r="Q28" i="36"/>
  <c r="Q29" i="36"/>
  <c r="Z49" i="36"/>
  <c r="BB49" i="36"/>
  <c r="AI49" i="36"/>
  <c r="AP49" i="36"/>
  <c r="L33" i="36"/>
  <c r="AG28" i="36"/>
  <c r="AG29" i="36"/>
  <c r="P71" i="36"/>
  <c r="J71" i="36"/>
  <c r="K71" i="36"/>
  <c r="L71" i="36"/>
  <c r="AU67" i="36"/>
  <c r="AU76" i="36" s="1"/>
  <c r="Z67" i="36"/>
  <c r="AB67" i="36"/>
  <c r="AC67" i="36"/>
  <c r="AD67" i="36"/>
  <c r="AL67" i="36"/>
  <c r="W29" i="36"/>
  <c r="AN56" i="36"/>
  <c r="BC56" i="36"/>
  <c r="V32" i="36"/>
  <c r="Z32" i="36"/>
  <c r="AC32" i="36"/>
  <c r="J32" i="36"/>
  <c r="AA48" i="36"/>
  <c r="AG48" i="36"/>
  <c r="AO48" i="36"/>
  <c r="AQ49" i="36"/>
  <c r="AX49" i="36"/>
  <c r="AE49" i="36"/>
  <c r="AS33" i="36"/>
  <c r="AL33" i="36"/>
  <c r="U26" i="36"/>
  <c r="Z28" i="36"/>
  <c r="Z29" i="36"/>
  <c r="AV28" i="36"/>
  <c r="AV29" i="36"/>
  <c r="C9" i="36"/>
  <c r="I62" i="38" l="1"/>
  <c r="J61" i="38" s="1"/>
  <c r="H63" i="38"/>
  <c r="H64" i="38" s="1"/>
  <c r="H77" i="38" s="1"/>
  <c r="H80" i="38" s="1"/>
  <c r="H81" i="38" s="1"/>
  <c r="H76" i="34"/>
  <c r="H60" i="34"/>
  <c r="E76" i="34"/>
  <c r="G60" i="34"/>
  <c r="E63" i="34"/>
  <c r="E64" i="34" s="1"/>
  <c r="F61" i="34"/>
  <c r="AC51" i="36"/>
  <c r="AF51" i="36"/>
  <c r="AQ51" i="36"/>
  <c r="AI51" i="36"/>
  <c r="AZ51" i="36"/>
  <c r="AV51" i="36"/>
  <c r="AP51" i="36"/>
  <c r="AH51" i="36"/>
  <c r="AB51" i="36"/>
  <c r="BD51" i="36"/>
  <c r="AO51" i="36"/>
  <c r="AG51" i="36"/>
  <c r="AE51" i="36"/>
  <c r="AU51" i="36"/>
  <c r="AN51" i="36"/>
  <c r="BB51" i="36"/>
  <c r="AY51" i="36"/>
  <c r="AL51" i="36"/>
  <c r="BC51" i="36"/>
  <c r="AD51" i="36"/>
  <c r="AX51" i="36"/>
  <c r="AS51" i="36"/>
  <c r="AK51" i="36"/>
  <c r="AT51" i="36"/>
  <c r="AR51" i="36"/>
  <c r="AM51" i="36"/>
  <c r="AJ51" i="36"/>
  <c r="BA51" i="36"/>
  <c r="AA51" i="36"/>
  <c r="AW51" i="36"/>
  <c r="BB57" i="34"/>
  <c r="AN57" i="34"/>
  <c r="AQ57" i="34"/>
  <c r="AT57" i="34"/>
  <c r="AW57" i="34"/>
  <c r="AI57" i="34"/>
  <c r="AL57" i="34"/>
  <c r="AO57" i="34"/>
  <c r="AZ57" i="34"/>
  <c r="BC57" i="34"/>
  <c r="AG57" i="34"/>
  <c r="AR57" i="34"/>
  <c r="AU57" i="34"/>
  <c r="AX57" i="34"/>
  <c r="AJ57" i="34"/>
  <c r="BA57" i="34"/>
  <c r="AM57" i="34"/>
  <c r="AP57" i="34"/>
  <c r="AS57" i="34"/>
  <c r="BD57" i="34"/>
  <c r="AH57" i="34"/>
  <c r="AK57" i="34"/>
  <c r="AV57" i="34"/>
  <c r="AY57" i="34"/>
  <c r="D46" i="20"/>
  <c r="M12" i="20"/>
  <c r="I87" i="36"/>
  <c r="I66" i="36" s="1"/>
  <c r="I76" i="36" s="1"/>
  <c r="I87" i="34"/>
  <c r="I66" i="34" s="1"/>
  <c r="I76" i="34" s="1"/>
  <c r="U28" i="36"/>
  <c r="U29" i="36"/>
  <c r="BB49" i="34"/>
  <c r="Z49" i="34"/>
  <c r="AA49" i="34"/>
  <c r="Y49" i="34"/>
  <c r="BA49" i="34"/>
  <c r="AS49" i="34"/>
  <c r="AE49" i="34"/>
  <c r="AW49" i="34"/>
  <c r="AX49" i="34"/>
  <c r="AQ49" i="34"/>
  <c r="AV49" i="34"/>
  <c r="AM49" i="34"/>
  <c r="AG49" i="34"/>
  <c r="AL49" i="34"/>
  <c r="AZ49" i="34"/>
  <c r="AB49" i="34"/>
  <c r="AY49" i="34"/>
  <c r="AO49" i="34"/>
  <c r="BD49" i="34"/>
  <c r="AC49" i="34"/>
  <c r="AP49" i="34"/>
  <c r="BC49" i="34"/>
  <c r="AH49" i="34"/>
  <c r="AT49" i="34"/>
  <c r="AU49" i="34"/>
  <c r="AF49" i="34"/>
  <c r="AN49" i="34"/>
  <c r="AR49" i="34"/>
  <c r="AJ49" i="34"/>
  <c r="AK49" i="34"/>
  <c r="AI49" i="34"/>
  <c r="AD49" i="34"/>
  <c r="AN59" i="36"/>
  <c r="BD59" i="36"/>
  <c r="AU59" i="36"/>
  <c r="AR59" i="36"/>
  <c r="BC59" i="36"/>
  <c r="AT59" i="36"/>
  <c r="AM59" i="36"/>
  <c r="BB59" i="36"/>
  <c r="AS59" i="36"/>
  <c r="AL59" i="36"/>
  <c r="BA59" i="36"/>
  <c r="AP59" i="36"/>
  <c r="AK59" i="36"/>
  <c r="AZ59" i="36"/>
  <c r="AJ59" i="36"/>
  <c r="AY59" i="36"/>
  <c r="AO59" i="36"/>
  <c r="AI59" i="36"/>
  <c r="AW59" i="36"/>
  <c r="AQ59" i="36"/>
  <c r="AX59" i="36"/>
  <c r="AV59" i="36"/>
  <c r="AY33" i="34"/>
  <c r="AJ33" i="34"/>
  <c r="AJ60" i="34" s="1"/>
  <c r="U33" i="34"/>
  <c r="U60" i="34" s="1"/>
  <c r="AM33" i="34"/>
  <c r="AM60" i="34" s="1"/>
  <c r="P33" i="34"/>
  <c r="P60" i="34" s="1"/>
  <c r="AP33" i="34"/>
  <c r="AP60" i="34" s="1"/>
  <c r="AQ33" i="34"/>
  <c r="AB33" i="34"/>
  <c r="M33" i="34"/>
  <c r="M60" i="34" s="1"/>
  <c r="AE33" i="34"/>
  <c r="AE60" i="34" s="1"/>
  <c r="AW33" i="34"/>
  <c r="AW60" i="34" s="1"/>
  <c r="AH33" i="34"/>
  <c r="AI33" i="34"/>
  <c r="AI60" i="34" s="1"/>
  <c r="T33" i="34"/>
  <c r="T60" i="34" s="1"/>
  <c r="AT33" i="34"/>
  <c r="AT60" i="34" s="1"/>
  <c r="W33" i="34"/>
  <c r="W60" i="34" s="1"/>
  <c r="AO33" i="34"/>
  <c r="AO60" i="34" s="1"/>
  <c r="Z33" i="34"/>
  <c r="Z60" i="34" s="1"/>
  <c r="AA33" i="34"/>
  <c r="AA60" i="34" s="1"/>
  <c r="L33" i="34"/>
  <c r="L60" i="34" s="1"/>
  <c r="AL33" i="34"/>
  <c r="AL60" i="34" s="1"/>
  <c r="O33" i="34"/>
  <c r="O60" i="34" s="1"/>
  <c r="AG33" i="34"/>
  <c r="R33" i="34"/>
  <c r="R60" i="34" s="1"/>
  <c r="S33" i="34"/>
  <c r="S60" i="34" s="1"/>
  <c r="BA33" i="34"/>
  <c r="BA60" i="34" s="1"/>
  <c r="AD33" i="34"/>
  <c r="AD60" i="34" s="1"/>
  <c r="AV33" i="34"/>
  <c r="AV60" i="34" s="1"/>
  <c r="Y33" i="34"/>
  <c r="Y60" i="34" s="1"/>
  <c r="J33" i="34"/>
  <c r="J60" i="34" s="1"/>
  <c r="K33" i="34"/>
  <c r="K60" i="34" s="1"/>
  <c r="AS33" i="34"/>
  <c r="V33" i="34"/>
  <c r="V60" i="34" s="1"/>
  <c r="AN33" i="34"/>
  <c r="AN60" i="34" s="1"/>
  <c r="Q33" i="34"/>
  <c r="Q60" i="34" s="1"/>
  <c r="AZ33" i="34"/>
  <c r="AK33" i="34"/>
  <c r="N33" i="34"/>
  <c r="N60" i="34" s="1"/>
  <c r="AF33" i="34"/>
  <c r="AF60" i="34" s="1"/>
  <c r="I33" i="34"/>
  <c r="I60" i="34" s="1"/>
  <c r="AR33" i="34"/>
  <c r="AR60" i="34" s="1"/>
  <c r="AC33" i="34"/>
  <c r="AC60" i="34" s="1"/>
  <c r="AU33" i="34"/>
  <c r="AU60" i="34" s="1"/>
  <c r="X33" i="34"/>
  <c r="X60" i="34" s="1"/>
  <c r="AX33" i="34"/>
  <c r="AX60" i="34" s="1"/>
  <c r="BB60" i="34"/>
  <c r="H76" i="36"/>
  <c r="AS28" i="36"/>
  <c r="AS29" i="36"/>
  <c r="AS42" i="36"/>
  <c r="Y42" i="36"/>
  <c r="AI42" i="36"/>
  <c r="BA42" i="36"/>
  <c r="AW42" i="36"/>
  <c r="U42" i="36"/>
  <c r="AO42" i="36"/>
  <c r="BD42" i="36"/>
  <c r="AC42" i="36"/>
  <c r="AV42" i="36"/>
  <c r="AR42" i="36"/>
  <c r="AN42" i="36"/>
  <c r="AH42" i="36"/>
  <c r="AZ42" i="36"/>
  <c r="X42" i="36"/>
  <c r="T42" i="36"/>
  <c r="AM42" i="36"/>
  <c r="AG42" i="36"/>
  <c r="AB42" i="36"/>
  <c r="AU42" i="36"/>
  <c r="AQ42" i="36"/>
  <c r="AF42" i="36"/>
  <c r="BC42" i="36"/>
  <c r="Z42" i="36"/>
  <c r="AT42" i="36"/>
  <c r="AP42" i="36"/>
  <c r="AK42" i="36"/>
  <c r="BB42" i="36"/>
  <c r="AA42" i="36"/>
  <c r="AJ42" i="36"/>
  <c r="AE42" i="36"/>
  <c r="AD42" i="36"/>
  <c r="W42" i="36"/>
  <c r="AY42" i="36"/>
  <c r="V42" i="36"/>
  <c r="AX42" i="36"/>
  <c r="S42" i="36"/>
  <c r="R42" i="36"/>
  <c r="AL42" i="36"/>
  <c r="BD58" i="36"/>
  <c r="AP58" i="36"/>
  <c r="AM58" i="36"/>
  <c r="AV58" i="36"/>
  <c r="AW58" i="36"/>
  <c r="AL58" i="36"/>
  <c r="BC58" i="36"/>
  <c r="AU58" i="36"/>
  <c r="AK58" i="36"/>
  <c r="BB58" i="36"/>
  <c r="AT58" i="36"/>
  <c r="AJ58" i="36"/>
  <c r="BA58" i="36"/>
  <c r="AS58" i="36"/>
  <c r="AI58" i="36"/>
  <c r="AZ58" i="36"/>
  <c r="AR58" i="36"/>
  <c r="AH58" i="36"/>
  <c r="AY58" i="36"/>
  <c r="AQ58" i="36"/>
  <c r="AO58" i="36"/>
  <c r="AX58" i="36"/>
  <c r="AN58" i="36"/>
  <c r="W39" i="36"/>
  <c r="AF39" i="36"/>
  <c r="P39" i="36"/>
  <c r="AH39" i="36"/>
  <c r="BA39" i="36"/>
  <c r="AT39" i="36"/>
  <c r="AQ39" i="36"/>
  <c r="AM39" i="36"/>
  <c r="AG39" i="36"/>
  <c r="AC39" i="36"/>
  <c r="V39" i="36"/>
  <c r="S39" i="36"/>
  <c r="O39" i="36"/>
  <c r="AW39" i="36"/>
  <c r="AX39" i="36"/>
  <c r="X39" i="36"/>
  <c r="BD39" i="36"/>
  <c r="AP39" i="36"/>
  <c r="AL39" i="36"/>
  <c r="BC39" i="36"/>
  <c r="AZ39" i="36"/>
  <c r="AS39" i="36"/>
  <c r="R39" i="36"/>
  <c r="AK39" i="36"/>
  <c r="AE39" i="36"/>
  <c r="AB39" i="36"/>
  <c r="AR39" i="36"/>
  <c r="Q39" i="36"/>
  <c r="Y39" i="36"/>
  <c r="AD39" i="36"/>
  <c r="AA39" i="36"/>
  <c r="AN39" i="36"/>
  <c r="AJ39" i="36"/>
  <c r="AI39" i="36"/>
  <c r="BB39" i="36"/>
  <c r="AU39" i="36"/>
  <c r="Z39" i="36"/>
  <c r="U39" i="36"/>
  <c r="AY39" i="36"/>
  <c r="AV39" i="36"/>
  <c r="T39" i="36"/>
  <c r="AO39" i="36"/>
  <c r="AC28" i="36"/>
  <c r="AC29" i="36" s="1"/>
  <c r="AD30" i="36"/>
  <c r="AO30" i="36"/>
  <c r="AU30" i="36"/>
  <c r="AQ30" i="36"/>
  <c r="AL30" i="36"/>
  <c r="I30" i="36"/>
  <c r="F30" i="36"/>
  <c r="F60" i="36" s="1"/>
  <c r="AX30" i="36"/>
  <c r="W30" i="36"/>
  <c r="S30" i="36"/>
  <c r="N30" i="36"/>
  <c r="AF30" i="36"/>
  <c r="Z30" i="36"/>
  <c r="AT30" i="36"/>
  <c r="AP30" i="36"/>
  <c r="AK30" i="36"/>
  <c r="H30" i="36"/>
  <c r="AC30" i="36"/>
  <c r="AI30" i="36"/>
  <c r="V30" i="36"/>
  <c r="R30" i="36"/>
  <c r="M30" i="36"/>
  <c r="J30" i="36"/>
  <c r="Q30" i="36"/>
  <c r="AW30" i="36"/>
  <c r="AS30" i="36"/>
  <c r="AN30" i="36"/>
  <c r="AH30" i="36"/>
  <c r="AE30" i="36"/>
  <c r="AB30" i="36"/>
  <c r="AV30" i="36"/>
  <c r="AR30" i="36"/>
  <c r="AM30" i="36"/>
  <c r="L30" i="36"/>
  <c r="AG30" i="36"/>
  <c r="T30" i="36"/>
  <c r="E62" i="36"/>
  <c r="P30" i="36"/>
  <c r="G30" i="36"/>
  <c r="O30" i="36"/>
  <c r="K30" i="36"/>
  <c r="AJ30" i="36"/>
  <c r="AA30" i="36"/>
  <c r="Y30" i="36"/>
  <c r="X30" i="36"/>
  <c r="U30" i="36"/>
  <c r="Q38" i="36"/>
  <c r="AK38" i="36"/>
  <c r="AE38" i="36"/>
  <c r="Z38" i="36"/>
  <c r="AQ38" i="36"/>
  <c r="R38" i="36"/>
  <c r="AN38" i="36"/>
  <c r="AJ38" i="36"/>
  <c r="T38" i="36"/>
  <c r="S38" i="36"/>
  <c r="AU38" i="36"/>
  <c r="AP38" i="36"/>
  <c r="P38" i="36"/>
  <c r="AI38" i="36"/>
  <c r="BB38" i="36"/>
  <c r="AY38" i="36"/>
  <c r="W38" i="36"/>
  <c r="AM38" i="36"/>
  <c r="AH38" i="36"/>
  <c r="AD38" i="36"/>
  <c r="AA38" i="36"/>
  <c r="AT38" i="36"/>
  <c r="O38" i="36"/>
  <c r="AG38" i="36"/>
  <c r="BA38" i="36"/>
  <c r="AW38" i="36"/>
  <c r="V38" i="36"/>
  <c r="AL38" i="36"/>
  <c r="AF38" i="36"/>
  <c r="AZ38" i="36"/>
  <c r="AV38" i="36"/>
  <c r="U38" i="36"/>
  <c r="AO38" i="36"/>
  <c r="X38" i="36"/>
  <c r="AX38" i="36"/>
  <c r="AS38" i="36"/>
  <c r="N38" i="36"/>
  <c r="AR38" i="36"/>
  <c r="BD38" i="36"/>
  <c r="BC38" i="36"/>
  <c r="AC38" i="36"/>
  <c r="AB38" i="36"/>
  <c r="Y38" i="36"/>
  <c r="AY60" i="34"/>
  <c r="H29" i="34"/>
  <c r="AS34" i="36"/>
  <c r="R34" i="36"/>
  <c r="AL34" i="36"/>
  <c r="AA34" i="36"/>
  <c r="AY34" i="36"/>
  <c r="U34" i="36"/>
  <c r="AO34" i="36"/>
  <c r="N34" i="36"/>
  <c r="AH34" i="36"/>
  <c r="BA34" i="36"/>
  <c r="AV34" i="36"/>
  <c r="AR34" i="36"/>
  <c r="Q34" i="36"/>
  <c r="AK34" i="36"/>
  <c r="J34" i="36"/>
  <c r="AC34" i="36"/>
  <c r="X34" i="36"/>
  <c r="T34" i="36"/>
  <c r="AN34" i="36"/>
  <c r="M34" i="36"/>
  <c r="AG34" i="36"/>
  <c r="AZ34" i="36"/>
  <c r="AU34" i="36"/>
  <c r="AQ34" i="36"/>
  <c r="P34" i="36"/>
  <c r="AJ34" i="36"/>
  <c r="AF34" i="36"/>
  <c r="AB34" i="36"/>
  <c r="AT34" i="36"/>
  <c r="AX34" i="36"/>
  <c r="O34" i="36"/>
  <c r="AI34" i="36"/>
  <c r="BB34" i="36"/>
  <c r="Y34" i="36"/>
  <c r="Z34" i="36"/>
  <c r="L34" i="36"/>
  <c r="K34" i="36"/>
  <c r="W34" i="36"/>
  <c r="AE34" i="36"/>
  <c r="V34" i="36"/>
  <c r="AD34" i="36"/>
  <c r="S34" i="36"/>
  <c r="AW34" i="36"/>
  <c r="AP34" i="36"/>
  <c r="AM34" i="36"/>
  <c r="AI55" i="36"/>
  <c r="AE55" i="36"/>
  <c r="AT55" i="36"/>
  <c r="AH55" i="36"/>
  <c r="BB55" i="36"/>
  <c r="AS55" i="36"/>
  <c r="AV55" i="36"/>
  <c r="BA55" i="36"/>
  <c r="AP55" i="36"/>
  <c r="AG55" i="36"/>
  <c r="AZ55" i="36"/>
  <c r="AR55" i="36"/>
  <c r="AM55" i="36"/>
  <c r="BD55" i="36"/>
  <c r="AY55" i="36"/>
  <c r="AQ55" i="36"/>
  <c r="AL55" i="36"/>
  <c r="AF55" i="36"/>
  <c r="AX55" i="36"/>
  <c r="AN55" i="36"/>
  <c r="AK55" i="36"/>
  <c r="AO55" i="36"/>
  <c r="AW55" i="36"/>
  <c r="AJ55" i="36"/>
  <c r="BC55" i="36"/>
  <c r="AU55" i="36"/>
  <c r="AQ53" i="36"/>
  <c r="BA53" i="36"/>
  <c r="AP53" i="36"/>
  <c r="AO53" i="36"/>
  <c r="AI53" i="36"/>
  <c r="AD53" i="36"/>
  <c r="AS53" i="36"/>
  <c r="AR53" i="36"/>
  <c r="AH53" i="36"/>
  <c r="AC53" i="36"/>
  <c r="AN53" i="36"/>
  <c r="AG53" i="36"/>
  <c r="AZ53" i="36"/>
  <c r="AM53" i="36"/>
  <c r="BD53" i="36"/>
  <c r="AT53" i="36"/>
  <c r="AL53" i="36"/>
  <c r="AF53" i="36"/>
  <c r="AY53" i="36"/>
  <c r="AK53" i="36"/>
  <c r="BC53" i="36"/>
  <c r="AX53" i="36"/>
  <c r="AJ53" i="36"/>
  <c r="AE53" i="36"/>
  <c r="AW53" i="36"/>
  <c r="AU53" i="36"/>
  <c r="BB53" i="36"/>
  <c r="AV53" i="36"/>
  <c r="BD43" i="36"/>
  <c r="AC43" i="36"/>
  <c r="Y43" i="36"/>
  <c r="U43" i="36"/>
  <c r="AM43" i="36"/>
  <c r="AF43" i="36"/>
  <c r="AZ43" i="36"/>
  <c r="AV43" i="36"/>
  <c r="AR43" i="36"/>
  <c r="AL43" i="36"/>
  <c r="BC43" i="36"/>
  <c r="AB43" i="36"/>
  <c r="X43" i="36"/>
  <c r="T43" i="36"/>
  <c r="AK43" i="36"/>
  <c r="AP43" i="36"/>
  <c r="AA43" i="36"/>
  <c r="W43" i="36"/>
  <c r="S43" i="36"/>
  <c r="AG43" i="36"/>
  <c r="AD43" i="36"/>
  <c r="Z43" i="36"/>
  <c r="V43" i="36"/>
  <c r="AN43" i="36"/>
  <c r="AW43" i="36"/>
  <c r="AU43" i="36"/>
  <c r="AI43" i="36"/>
  <c r="AT43" i="36"/>
  <c r="AE43" i="36"/>
  <c r="AS43" i="36"/>
  <c r="BB43" i="36"/>
  <c r="AQ43" i="36"/>
  <c r="BA43" i="36"/>
  <c r="AO43" i="36"/>
  <c r="AY43" i="36"/>
  <c r="AJ43" i="36"/>
  <c r="AX43" i="36"/>
  <c r="AH43" i="36"/>
  <c r="AR52" i="36"/>
  <c r="AJ52" i="36"/>
  <c r="BB52" i="36"/>
  <c r="AQ52" i="36"/>
  <c r="AY52" i="36"/>
  <c r="AD52" i="36"/>
  <c r="AP52" i="36"/>
  <c r="AI52" i="36"/>
  <c r="BA52" i="36"/>
  <c r="AV52" i="36"/>
  <c r="AO52" i="36"/>
  <c r="AH52" i="36"/>
  <c r="AC52" i="36"/>
  <c r="AU52" i="36"/>
  <c r="AN52" i="36"/>
  <c r="BD52" i="36"/>
  <c r="AX52" i="36"/>
  <c r="AG52" i="36"/>
  <c r="AL52" i="36"/>
  <c r="BC52" i="36"/>
  <c r="AB52" i="36"/>
  <c r="AK52" i="36"/>
  <c r="AF52" i="36"/>
  <c r="AE52" i="36"/>
  <c r="AZ52" i="36"/>
  <c r="AW52" i="36"/>
  <c r="AT52" i="36"/>
  <c r="AS52" i="36"/>
  <c r="AM52" i="36"/>
  <c r="AK60" i="34"/>
  <c r="AB60" i="34"/>
  <c r="BC60" i="34"/>
  <c r="AI31" i="36"/>
  <c r="H31" i="36"/>
  <c r="AA31" i="36"/>
  <c r="AU31" i="36"/>
  <c r="AQ31" i="36"/>
  <c r="AM31" i="36"/>
  <c r="K31" i="36"/>
  <c r="AE31" i="36"/>
  <c r="AX31" i="36"/>
  <c r="W31" i="36"/>
  <c r="S31" i="36"/>
  <c r="AK31" i="36"/>
  <c r="AH31" i="36"/>
  <c r="G31" i="36"/>
  <c r="Z31" i="36"/>
  <c r="AS31" i="36"/>
  <c r="AP31" i="36"/>
  <c r="M31" i="36"/>
  <c r="J31" i="36"/>
  <c r="AD31" i="36"/>
  <c r="AW31" i="36"/>
  <c r="AT31" i="36"/>
  <c r="R31" i="36"/>
  <c r="AG31" i="36"/>
  <c r="AC31" i="36"/>
  <c r="Y31" i="36"/>
  <c r="V31" i="36"/>
  <c r="AO31" i="36"/>
  <c r="L31" i="36"/>
  <c r="AB31" i="36"/>
  <c r="X31" i="36"/>
  <c r="T31" i="36"/>
  <c r="AN31" i="36"/>
  <c r="U31" i="36"/>
  <c r="O31" i="36"/>
  <c r="I31" i="36"/>
  <c r="Q31" i="36"/>
  <c r="AF31" i="36"/>
  <c r="P31" i="36"/>
  <c r="N31" i="36"/>
  <c r="AY31" i="36"/>
  <c r="AV31" i="36"/>
  <c r="AL31" i="36"/>
  <c r="AJ31" i="36"/>
  <c r="AR31" i="36"/>
  <c r="I29" i="36"/>
  <c r="F29" i="36"/>
  <c r="AM76" i="36"/>
  <c r="AA29" i="36"/>
  <c r="BD60" i="34"/>
  <c r="I63" i="38" l="1"/>
  <c r="I64" i="38" s="1"/>
  <c r="I77" i="38" s="1"/>
  <c r="I80" i="38" s="1"/>
  <c r="I81" i="38" s="1"/>
  <c r="J62" i="38"/>
  <c r="K61" i="38" s="1"/>
  <c r="E77" i="34"/>
  <c r="E80" i="34" s="1"/>
  <c r="E81" i="34" s="1"/>
  <c r="AS60" i="34"/>
  <c r="T60" i="36"/>
  <c r="AG60" i="34"/>
  <c r="AQ60" i="34"/>
  <c r="F62" i="34"/>
  <c r="G61" i="34" s="1"/>
  <c r="AH60" i="34"/>
  <c r="AZ60" i="34"/>
  <c r="AZ60" i="36"/>
  <c r="D47" i="20"/>
  <c r="N12" i="20"/>
  <c r="AY60" i="36"/>
  <c r="N60" i="36"/>
  <c r="AU60" i="36"/>
  <c r="AP46" i="36"/>
  <c r="AI46" i="36"/>
  <c r="AE46" i="36"/>
  <c r="AX46" i="36"/>
  <c r="AO46" i="36"/>
  <c r="AO60" i="36" s="1"/>
  <c r="AH46" i="36"/>
  <c r="AH60" i="36" s="1"/>
  <c r="BA46" i="36"/>
  <c r="BA60" i="36" s="1"/>
  <c r="Z46" i="36"/>
  <c r="AN46" i="36"/>
  <c r="AN60" i="36" s="1"/>
  <c r="AG46" i="36"/>
  <c r="AG60" i="36" s="1"/>
  <c r="AC46" i="36"/>
  <c r="AC60" i="36" s="1"/>
  <c r="AU46" i="36"/>
  <c r="AM46" i="36"/>
  <c r="AM60" i="36" s="1"/>
  <c r="W46" i="36"/>
  <c r="W60" i="36" s="1"/>
  <c r="AZ46" i="36"/>
  <c r="AW46" i="36"/>
  <c r="AS46" i="36"/>
  <c r="X46" i="36"/>
  <c r="BD46" i="36"/>
  <c r="AB46" i="36"/>
  <c r="Y46" i="36"/>
  <c r="Y60" i="36" s="1"/>
  <c r="AD46" i="36"/>
  <c r="AL46" i="36"/>
  <c r="AL60" i="36" s="1"/>
  <c r="AF46" i="36"/>
  <c r="AY46" i="36"/>
  <c r="AT46" i="36"/>
  <c r="AR46" i="36"/>
  <c r="AR60" i="36" s="1"/>
  <c r="AK46" i="36"/>
  <c r="AK60" i="36" s="1"/>
  <c r="BB46" i="36"/>
  <c r="BB60" i="36" s="1"/>
  <c r="AA46" i="36"/>
  <c r="AA60" i="36" s="1"/>
  <c r="V46" i="36"/>
  <c r="V60" i="36" s="1"/>
  <c r="BC46" i="36"/>
  <c r="AV46" i="36"/>
  <c r="AQ46" i="36"/>
  <c r="AJ46" i="36"/>
  <c r="AJ60" i="36"/>
  <c r="L60" i="36"/>
  <c r="S60" i="36"/>
  <c r="K60" i="36"/>
  <c r="H60" i="36"/>
  <c r="O60" i="36"/>
  <c r="Q60" i="36"/>
  <c r="AF60" i="36"/>
  <c r="G60" i="36"/>
  <c r="J60" i="36"/>
  <c r="U60" i="36"/>
  <c r="P60" i="36"/>
  <c r="AB60" i="36"/>
  <c r="M60" i="36"/>
  <c r="AT60" i="36"/>
  <c r="I60" i="36"/>
  <c r="AP54" i="36"/>
  <c r="AP60" i="36" s="1"/>
  <c r="AO54" i="36"/>
  <c r="AQ54" i="36"/>
  <c r="AQ60" i="36" s="1"/>
  <c r="BB54" i="36"/>
  <c r="AT54" i="36"/>
  <c r="AX54" i="36"/>
  <c r="AX60" i="36" s="1"/>
  <c r="AI54" i="36"/>
  <c r="AI60" i="36" s="1"/>
  <c r="AD54" i="36"/>
  <c r="AD60" i="36" s="1"/>
  <c r="AS54" i="36"/>
  <c r="AS60" i="36" s="1"/>
  <c r="AR54" i="36"/>
  <c r="AH54" i="36"/>
  <c r="BA54" i="36"/>
  <c r="AN54" i="36"/>
  <c r="AG54" i="36"/>
  <c r="AZ54" i="36"/>
  <c r="AM54" i="36"/>
  <c r="BD54" i="36"/>
  <c r="BD60" i="36" s="1"/>
  <c r="AY54" i="36"/>
  <c r="AK54" i="36"/>
  <c r="BC54" i="36"/>
  <c r="AV54" i="36"/>
  <c r="AV60" i="36" s="1"/>
  <c r="AJ54" i="36"/>
  <c r="AF54" i="36"/>
  <c r="AE54" i="36"/>
  <c r="AE60" i="36" s="1"/>
  <c r="AW54" i="36"/>
  <c r="AW60" i="36" s="1"/>
  <c r="AU54" i="36"/>
  <c r="AL54" i="36"/>
  <c r="X60" i="36"/>
  <c r="F61" i="36"/>
  <c r="E63" i="36"/>
  <c r="E64" i="36" s="1"/>
  <c r="E77" i="36" s="1"/>
  <c r="E80" i="36" s="1"/>
  <c r="E81" i="36" s="1"/>
  <c r="R60" i="36"/>
  <c r="Z60" i="36"/>
  <c r="J87" i="34"/>
  <c r="J66" i="34" s="1"/>
  <c r="J76" i="34" s="1"/>
  <c r="J87" i="36"/>
  <c r="J66" i="36" s="1"/>
  <c r="J76" i="36" s="1"/>
  <c r="K62" i="38" l="1"/>
  <c r="L61" i="38" s="1"/>
  <c r="J63" i="38"/>
  <c r="J64" i="38" s="1"/>
  <c r="J77" i="38" s="1"/>
  <c r="J80" i="38" s="1"/>
  <c r="J81" i="38" s="1"/>
  <c r="F63" i="34"/>
  <c r="F64" i="34" s="1"/>
  <c r="F77" i="34" s="1"/>
  <c r="F80" i="34" s="1"/>
  <c r="F81" i="34" s="1"/>
  <c r="G62" i="34"/>
  <c r="H61" i="34" s="1"/>
  <c r="K87" i="34"/>
  <c r="K66" i="34" s="1"/>
  <c r="K76" i="34" s="1"/>
  <c r="K87" i="36"/>
  <c r="K66" i="36" s="1"/>
  <c r="K76" i="36" s="1"/>
  <c r="D48" i="20"/>
  <c r="O12" i="20"/>
  <c r="F62" i="36"/>
  <c r="G61" i="36" s="1"/>
  <c r="G62" i="36" s="1"/>
  <c r="H61" i="36" s="1"/>
  <c r="BC60" i="36"/>
  <c r="L62" i="38" l="1"/>
  <c r="M61" i="38" s="1"/>
  <c r="K63" i="38"/>
  <c r="K64" i="38" s="1"/>
  <c r="K77" i="38" s="1"/>
  <c r="K80" i="38" s="1"/>
  <c r="K81" i="38" s="1"/>
  <c r="G63" i="34"/>
  <c r="G64" i="34" s="1"/>
  <c r="G77" i="34" s="1"/>
  <c r="G80" i="34" s="1"/>
  <c r="G81" i="34" s="1"/>
  <c r="H62" i="34"/>
  <c r="I61" i="34" s="1"/>
  <c r="D49" i="20"/>
  <c r="P12" i="20"/>
  <c r="L87" i="36"/>
  <c r="L66" i="36" s="1"/>
  <c r="L76" i="36" s="1"/>
  <c r="L87" i="34"/>
  <c r="L66" i="34" s="1"/>
  <c r="L76" i="34" s="1"/>
  <c r="G63" i="36"/>
  <c r="G64" i="36" s="1"/>
  <c r="G77" i="36" s="1"/>
  <c r="G80" i="36" s="1"/>
  <c r="H62" i="36"/>
  <c r="I61" i="36" s="1"/>
  <c r="F63" i="36"/>
  <c r="F64" i="36" s="1"/>
  <c r="F77" i="36" s="1"/>
  <c r="F80" i="36" s="1"/>
  <c r="F81" i="36" s="1"/>
  <c r="M62" i="38" l="1"/>
  <c r="N61" i="38" s="1"/>
  <c r="L63" i="38"/>
  <c r="L64" i="38" s="1"/>
  <c r="L77" i="38" s="1"/>
  <c r="L80" i="38" s="1"/>
  <c r="L81" i="38" s="1"/>
  <c r="H63" i="34"/>
  <c r="H64" i="34" s="1"/>
  <c r="H77" i="34" s="1"/>
  <c r="H80" i="34" s="1"/>
  <c r="H81" i="34" s="1"/>
  <c r="I62" i="34"/>
  <c r="J61" i="34" s="1"/>
  <c r="G81" i="36"/>
  <c r="M87" i="36"/>
  <c r="M66" i="36" s="1"/>
  <c r="M76" i="36" s="1"/>
  <c r="M87" i="34"/>
  <c r="M66" i="34" s="1"/>
  <c r="M76" i="34" s="1"/>
  <c r="I62" i="36"/>
  <c r="J61" i="36" s="1"/>
  <c r="H63" i="36"/>
  <c r="H64" i="36" s="1"/>
  <c r="H77" i="36" s="1"/>
  <c r="H80" i="36" s="1"/>
  <c r="D50" i="20"/>
  <c r="Q12" i="20"/>
  <c r="N62" i="38" l="1"/>
  <c r="O61" i="38" s="1"/>
  <c r="M63" i="38"/>
  <c r="M64" i="38" s="1"/>
  <c r="M77" i="38" s="1"/>
  <c r="M80" i="38" s="1"/>
  <c r="M81" i="38" s="1"/>
  <c r="I63" i="36"/>
  <c r="I64" i="36" s="1"/>
  <c r="I77" i="36" s="1"/>
  <c r="I80" i="36" s="1"/>
  <c r="J62" i="34"/>
  <c r="K61" i="34" s="1"/>
  <c r="I63" i="34"/>
  <c r="I64" i="34" s="1"/>
  <c r="I77" i="34" s="1"/>
  <c r="I80" i="34" s="1"/>
  <c r="I81" i="34" s="1"/>
  <c r="H81" i="36"/>
  <c r="N87" i="34"/>
  <c r="N66" i="34" s="1"/>
  <c r="N76" i="34" s="1"/>
  <c r="N87" i="36"/>
  <c r="N66" i="36" s="1"/>
  <c r="N76" i="36" s="1"/>
  <c r="R12" i="20"/>
  <c r="D51" i="20"/>
  <c r="J62" i="36"/>
  <c r="K61" i="36" s="1"/>
  <c r="O62" i="38" l="1"/>
  <c r="P61" i="38" s="1"/>
  <c r="N63" i="38"/>
  <c r="N64" i="38" s="1"/>
  <c r="N77" i="38" s="1"/>
  <c r="N80" i="38" s="1"/>
  <c r="N81" i="38" s="1"/>
  <c r="J63" i="34"/>
  <c r="J64" i="34" s="1"/>
  <c r="J77" i="34" s="1"/>
  <c r="J80" i="34" s="1"/>
  <c r="J81" i="34" s="1"/>
  <c r="I81" i="36"/>
  <c r="K62" i="34"/>
  <c r="L61" i="34" s="1"/>
  <c r="O87" i="36"/>
  <c r="O66" i="36" s="1"/>
  <c r="O76" i="36" s="1"/>
  <c r="O87" i="34"/>
  <c r="O66" i="34" s="1"/>
  <c r="O76" i="34" s="1"/>
  <c r="K62" i="36"/>
  <c r="L61" i="36" s="1"/>
  <c r="J63" i="36"/>
  <c r="J64" i="36" s="1"/>
  <c r="J77" i="36" s="1"/>
  <c r="J80" i="36" s="1"/>
  <c r="D52" i="20"/>
  <c r="S12" i="20"/>
  <c r="K63" i="34" l="1"/>
  <c r="K64" i="34" s="1"/>
  <c r="K77" i="34" s="1"/>
  <c r="K80" i="34" s="1"/>
  <c r="K81" i="34" s="1"/>
  <c r="P62" i="38"/>
  <c r="Q61" i="38" s="1"/>
  <c r="O63" i="38"/>
  <c r="O64" i="38" s="1"/>
  <c r="O77" i="38" s="1"/>
  <c r="O80" i="38" s="1"/>
  <c r="O81" i="38" s="1"/>
  <c r="J81" i="36"/>
  <c r="L62" i="34"/>
  <c r="M61" i="34" s="1"/>
  <c r="L62" i="36"/>
  <c r="M61" i="36" s="1"/>
  <c r="K63" i="36"/>
  <c r="K64" i="36" s="1"/>
  <c r="K77" i="36" s="1"/>
  <c r="K80" i="36" s="1"/>
  <c r="P87" i="34"/>
  <c r="P66" i="34" s="1"/>
  <c r="P76" i="34" s="1"/>
  <c r="P87" i="36"/>
  <c r="P66" i="36" s="1"/>
  <c r="P76" i="36" s="1"/>
  <c r="D53" i="20"/>
  <c r="T12" i="20"/>
  <c r="K81" i="36" l="1"/>
  <c r="Q62" i="38"/>
  <c r="R61" i="38" s="1"/>
  <c r="P63" i="38"/>
  <c r="P64" i="38" s="1"/>
  <c r="P77" i="38" s="1"/>
  <c r="P80" i="38" s="1"/>
  <c r="P81" i="38" s="1"/>
  <c r="M62" i="34"/>
  <c r="N61" i="34" s="1"/>
  <c r="L63" i="34"/>
  <c r="L64" i="34" s="1"/>
  <c r="L77" i="34" s="1"/>
  <c r="L80" i="34" s="1"/>
  <c r="L81" i="34" s="1"/>
  <c r="M62" i="36"/>
  <c r="N61" i="36" s="1"/>
  <c r="L63" i="36"/>
  <c r="L64" i="36" s="1"/>
  <c r="L77" i="36" s="1"/>
  <c r="L80" i="36" s="1"/>
  <c r="L81" i="36" s="1"/>
  <c r="Q87" i="34"/>
  <c r="Q66" i="34" s="1"/>
  <c r="Q76" i="34" s="1"/>
  <c r="Q87" i="36"/>
  <c r="Q66" i="36" s="1"/>
  <c r="Q76" i="36" s="1"/>
  <c r="U12" i="20"/>
  <c r="D54" i="20"/>
  <c r="R62" i="38" l="1"/>
  <c r="S61" i="38" s="1"/>
  <c r="Q63" i="38"/>
  <c r="Q64" i="38" s="1"/>
  <c r="Q77" i="38" s="1"/>
  <c r="Q80" i="38" s="1"/>
  <c r="Q81" i="38" s="1"/>
  <c r="N62" i="34"/>
  <c r="O61" i="34" s="1"/>
  <c r="M63" i="34"/>
  <c r="M64" i="34" s="1"/>
  <c r="M77" i="34" s="1"/>
  <c r="M80" i="34" s="1"/>
  <c r="M81" i="34" s="1"/>
  <c r="N62" i="36"/>
  <c r="O61" i="36" s="1"/>
  <c r="M63" i="36"/>
  <c r="M64" i="36" s="1"/>
  <c r="M77" i="36" s="1"/>
  <c r="M80" i="36" s="1"/>
  <c r="M81" i="36" s="1"/>
  <c r="D55" i="20"/>
  <c r="V12" i="20"/>
  <c r="R87" i="36"/>
  <c r="R66" i="36" s="1"/>
  <c r="R76" i="36" s="1"/>
  <c r="R87" i="34"/>
  <c r="R66" i="34" s="1"/>
  <c r="R76" i="34" s="1"/>
  <c r="S62" i="38" l="1"/>
  <c r="T61" i="38" s="1"/>
  <c r="R63" i="38"/>
  <c r="R64" i="38" s="1"/>
  <c r="R77" i="38" s="1"/>
  <c r="R80" i="38" s="1"/>
  <c r="R81" i="38" s="1"/>
  <c r="N63" i="34"/>
  <c r="N64" i="34" s="1"/>
  <c r="N77" i="34" s="1"/>
  <c r="N80" i="34" s="1"/>
  <c r="N81" i="34" s="1"/>
  <c r="O62" i="34"/>
  <c r="P61" i="34" s="1"/>
  <c r="O62" i="36"/>
  <c r="P61" i="36" s="1"/>
  <c r="N63" i="36"/>
  <c r="N64" i="36" s="1"/>
  <c r="N77" i="36" s="1"/>
  <c r="N80" i="36" s="1"/>
  <c r="N81" i="36" s="1"/>
  <c r="S87" i="34"/>
  <c r="S66" i="34" s="1"/>
  <c r="S76" i="34" s="1"/>
  <c r="S87" i="36"/>
  <c r="S66" i="36" s="1"/>
  <c r="S76" i="36" s="1"/>
  <c r="D56" i="20"/>
  <c r="W12" i="20"/>
  <c r="T62" i="38" l="1"/>
  <c r="U61" i="38" s="1"/>
  <c r="S63" i="38"/>
  <c r="S64" i="38" s="1"/>
  <c r="S77" i="38" s="1"/>
  <c r="S80" i="38" s="1"/>
  <c r="S81" i="38" s="1"/>
  <c r="O63" i="34"/>
  <c r="O64" i="34" s="1"/>
  <c r="O77" i="34" s="1"/>
  <c r="O80" i="34" s="1"/>
  <c r="O81" i="34" s="1"/>
  <c r="P62" i="34"/>
  <c r="Q61" i="34" s="1"/>
  <c r="T87" i="36"/>
  <c r="T66" i="36" s="1"/>
  <c r="T76" i="36" s="1"/>
  <c r="T87" i="34"/>
  <c r="T66" i="34" s="1"/>
  <c r="T76" i="34" s="1"/>
  <c r="P62" i="36"/>
  <c r="Q61" i="36" s="1"/>
  <c r="D57" i="20"/>
  <c r="X12" i="20"/>
  <c r="O63" i="36"/>
  <c r="O64" i="36" s="1"/>
  <c r="O77" i="36" s="1"/>
  <c r="O80" i="36" s="1"/>
  <c r="O81" i="36" s="1"/>
  <c r="U62" i="38" l="1"/>
  <c r="V61" i="38" s="1"/>
  <c r="T63" i="38"/>
  <c r="T64" i="38" s="1"/>
  <c r="T77" i="38" s="1"/>
  <c r="T80" i="38" s="1"/>
  <c r="T81" i="38" s="1"/>
  <c r="P63" i="34"/>
  <c r="P64" i="34" s="1"/>
  <c r="P77" i="34" s="1"/>
  <c r="P80" i="34" s="1"/>
  <c r="P81" i="34" s="1"/>
  <c r="P63" i="36"/>
  <c r="P64" i="36" s="1"/>
  <c r="P77" i="36" s="1"/>
  <c r="P80" i="36" s="1"/>
  <c r="P81" i="36" s="1"/>
  <c r="Q62" i="34"/>
  <c r="R61" i="34" s="1"/>
  <c r="U87" i="36"/>
  <c r="U66" i="36" s="1"/>
  <c r="U76" i="36" s="1"/>
  <c r="U87" i="34"/>
  <c r="U66" i="34" s="1"/>
  <c r="U76" i="34" s="1"/>
  <c r="D58" i="20"/>
  <c r="Y12" i="20"/>
  <c r="Q62" i="36"/>
  <c r="R61" i="36" s="1"/>
  <c r="V62" i="38" l="1"/>
  <c r="W61" i="38" s="1"/>
  <c r="U63" i="38"/>
  <c r="U64" i="38" s="1"/>
  <c r="U77" i="38" s="1"/>
  <c r="U80" i="38" s="1"/>
  <c r="U81" i="38" s="1"/>
  <c r="Q63" i="34"/>
  <c r="Q64" i="34" s="1"/>
  <c r="Q77" i="34" s="1"/>
  <c r="Q80" i="34" s="1"/>
  <c r="Q81" i="34" s="1"/>
  <c r="R62" i="34"/>
  <c r="S61" i="34" s="1"/>
  <c r="V87" i="34"/>
  <c r="V66" i="34" s="1"/>
  <c r="V76" i="34" s="1"/>
  <c r="V87" i="36"/>
  <c r="V66" i="36" s="1"/>
  <c r="V76" i="36" s="1"/>
  <c r="D59" i="20"/>
  <c r="Z12" i="20"/>
  <c r="R62" i="36"/>
  <c r="S61" i="36" s="1"/>
  <c r="Q63" i="36"/>
  <c r="Q64" i="36" s="1"/>
  <c r="Q77" i="36" s="1"/>
  <c r="Q80" i="36" s="1"/>
  <c r="Q81" i="36" s="1"/>
  <c r="V63" i="38" l="1"/>
  <c r="V64" i="38" s="1"/>
  <c r="V77" i="38" s="1"/>
  <c r="V80" i="38" s="1"/>
  <c r="V81" i="38" s="1"/>
  <c r="W62" i="38"/>
  <c r="X61" i="38" s="1"/>
  <c r="R63" i="34"/>
  <c r="R64" i="34" s="1"/>
  <c r="R77" i="34" s="1"/>
  <c r="R80" i="34" s="1"/>
  <c r="R81" i="34" s="1"/>
  <c r="R63" i="36"/>
  <c r="R64" i="36" s="1"/>
  <c r="R77" i="36" s="1"/>
  <c r="R80" i="36" s="1"/>
  <c r="R81" i="36" s="1"/>
  <c r="S62" i="34"/>
  <c r="T61" i="34" s="1"/>
  <c r="W87" i="34"/>
  <c r="W66" i="34" s="1"/>
  <c r="W76" i="34" s="1"/>
  <c r="W87" i="36"/>
  <c r="W66" i="36" s="1"/>
  <c r="W76" i="36" s="1"/>
  <c r="D60" i="20"/>
  <c r="AA12" i="20"/>
  <c r="S62" i="36"/>
  <c r="T61" i="36" s="1"/>
  <c r="X62" i="38" l="1"/>
  <c r="Y61" i="38" s="1"/>
  <c r="W63" i="38"/>
  <c r="W64" i="38" s="1"/>
  <c r="W77" i="38" s="1"/>
  <c r="W80" i="38" s="1"/>
  <c r="W81" i="38" s="1"/>
  <c r="T62" i="34"/>
  <c r="U61" i="34" s="1"/>
  <c r="S63" i="34"/>
  <c r="S64" i="34" s="1"/>
  <c r="S77" i="34" s="1"/>
  <c r="S80" i="34" s="1"/>
  <c r="S81" i="34" s="1"/>
  <c r="X87" i="34"/>
  <c r="X66" i="34" s="1"/>
  <c r="X76" i="34" s="1"/>
  <c r="X87" i="36"/>
  <c r="X66" i="36" s="1"/>
  <c r="X76" i="36" s="1"/>
  <c r="S63" i="36"/>
  <c r="S64" i="36" s="1"/>
  <c r="S77" i="36" s="1"/>
  <c r="S80" i="36" s="1"/>
  <c r="S81" i="36" s="1"/>
  <c r="AB12" i="20"/>
  <c r="D61" i="20"/>
  <c r="T62" i="36"/>
  <c r="U61" i="36" s="1"/>
  <c r="Y62" i="38" l="1"/>
  <c r="Z61" i="38" s="1"/>
  <c r="X63" i="38"/>
  <c r="X64" i="38" s="1"/>
  <c r="X77" i="38" s="1"/>
  <c r="X80" i="38" s="1"/>
  <c r="X81" i="38" s="1"/>
  <c r="T63" i="34"/>
  <c r="T64" i="34" s="1"/>
  <c r="T77" i="34" s="1"/>
  <c r="T80" i="34" s="1"/>
  <c r="T81" i="34" s="1"/>
  <c r="U62" i="34"/>
  <c r="V61" i="34" s="1"/>
  <c r="U62" i="36"/>
  <c r="V61" i="36" s="1"/>
  <c r="T63" i="36"/>
  <c r="T64" i="36" s="1"/>
  <c r="T77" i="36" s="1"/>
  <c r="T80" i="36" s="1"/>
  <c r="T81" i="36" s="1"/>
  <c r="D62" i="20"/>
  <c r="AC12" i="20"/>
  <c r="Y87" i="34"/>
  <c r="Y66" i="34" s="1"/>
  <c r="Y76" i="34" s="1"/>
  <c r="Y87" i="36"/>
  <c r="Y66" i="36" s="1"/>
  <c r="Y76" i="36" s="1"/>
  <c r="Z62" i="38" l="1"/>
  <c r="AA61" i="38" s="1"/>
  <c r="Y63" i="38"/>
  <c r="Y64" i="38" s="1"/>
  <c r="Y77" i="38" s="1"/>
  <c r="Y80" i="38" s="1"/>
  <c r="Y81" i="38" s="1"/>
  <c r="U63" i="34"/>
  <c r="U64" i="34" s="1"/>
  <c r="U77" i="34" s="1"/>
  <c r="U80" i="34" s="1"/>
  <c r="U81" i="34" s="1"/>
  <c r="V62" i="34"/>
  <c r="W61" i="34" s="1"/>
  <c r="Z87" i="36"/>
  <c r="Z66" i="36" s="1"/>
  <c r="Z76" i="36" s="1"/>
  <c r="Z87" i="34"/>
  <c r="Z66" i="34" s="1"/>
  <c r="Z76" i="34" s="1"/>
  <c r="AD12" i="20"/>
  <c r="D63" i="20"/>
  <c r="V62" i="36"/>
  <c r="W61" i="36" s="1"/>
  <c r="U63" i="36"/>
  <c r="U64" i="36" s="1"/>
  <c r="U77" i="36" s="1"/>
  <c r="U80" i="36" s="1"/>
  <c r="U81" i="36" s="1"/>
  <c r="AA62" i="38" l="1"/>
  <c r="AB61" i="38" s="1"/>
  <c r="Z63" i="38"/>
  <c r="Z64" i="38" s="1"/>
  <c r="Z77" i="38" s="1"/>
  <c r="Z80" i="38" s="1"/>
  <c r="Z81" i="38" s="1"/>
  <c r="V63" i="34"/>
  <c r="V64" i="34" s="1"/>
  <c r="V77" i="34" s="1"/>
  <c r="V80" i="34" s="1"/>
  <c r="V81" i="34" s="1"/>
  <c r="W62" i="34"/>
  <c r="X61" i="34" s="1"/>
  <c r="D64" i="20"/>
  <c r="AE12" i="20"/>
  <c r="AA87" i="34"/>
  <c r="AA66" i="34" s="1"/>
  <c r="AA76" i="34" s="1"/>
  <c r="AA87" i="36"/>
  <c r="AA66" i="36" s="1"/>
  <c r="AA76" i="36" s="1"/>
  <c r="W62" i="36"/>
  <c r="X61" i="36" s="1"/>
  <c r="V63" i="36"/>
  <c r="V64" i="36" s="1"/>
  <c r="V77" i="36" s="1"/>
  <c r="V80" i="36" s="1"/>
  <c r="V81" i="36" s="1"/>
  <c r="AB62" i="38" l="1"/>
  <c r="AC61" i="38" s="1"/>
  <c r="AA63" i="38"/>
  <c r="AA64" i="38" s="1"/>
  <c r="AA77" i="38" s="1"/>
  <c r="AA80" i="38" s="1"/>
  <c r="AA81" i="38" s="1"/>
  <c r="C4" i="38" s="1"/>
  <c r="G30" i="29" s="1"/>
  <c r="W63" i="34"/>
  <c r="W64" i="34" s="1"/>
  <c r="W77" i="34" s="1"/>
  <c r="W80" i="34" s="1"/>
  <c r="W81" i="34" s="1"/>
  <c r="X62" i="34"/>
  <c r="Y61" i="34" s="1"/>
  <c r="AB87" i="34"/>
  <c r="AB66" i="34" s="1"/>
  <c r="AB76" i="34" s="1"/>
  <c r="AB87" i="36"/>
  <c r="AB66" i="36" s="1"/>
  <c r="AB76" i="36" s="1"/>
  <c r="D65" i="20"/>
  <c r="AF12" i="20"/>
  <c r="X62" i="36"/>
  <c r="Y61" i="36" s="1"/>
  <c r="W63" i="36"/>
  <c r="W64" i="36" s="1"/>
  <c r="W77" i="36" s="1"/>
  <c r="W80" i="36" s="1"/>
  <c r="W81" i="36" s="1"/>
  <c r="AC62" i="38" l="1"/>
  <c r="AD61" i="38" s="1"/>
  <c r="AB63" i="38"/>
  <c r="AB64" i="38" s="1"/>
  <c r="AB77" i="38" s="1"/>
  <c r="AB80" i="38" s="1"/>
  <c r="AB81" i="38" s="1"/>
  <c r="X63" i="34"/>
  <c r="X64" i="34" s="1"/>
  <c r="X77" i="34" s="1"/>
  <c r="X80" i="34" s="1"/>
  <c r="X81" i="34" s="1"/>
  <c r="Y62" i="34"/>
  <c r="Z61" i="34" s="1"/>
  <c r="AC87" i="34"/>
  <c r="AC66" i="34" s="1"/>
  <c r="AC76" i="34" s="1"/>
  <c r="AC87" i="36"/>
  <c r="AC66" i="36" s="1"/>
  <c r="AC76" i="36" s="1"/>
  <c r="D66" i="20"/>
  <c r="AG12" i="20"/>
  <c r="Y62" i="36"/>
  <c r="Z61" i="36" s="1"/>
  <c r="X63" i="36"/>
  <c r="X64" i="36" s="1"/>
  <c r="X77" i="36" s="1"/>
  <c r="X80" i="36" s="1"/>
  <c r="X81" i="36" s="1"/>
  <c r="AD62" i="38" l="1"/>
  <c r="AE61" i="38" s="1"/>
  <c r="AC63" i="38"/>
  <c r="AC64" i="38" s="1"/>
  <c r="AC77" i="38" s="1"/>
  <c r="AC80" i="38" s="1"/>
  <c r="AC81" i="38" s="1"/>
  <c r="Y63" i="34"/>
  <c r="Y64" i="34" s="1"/>
  <c r="Y77" i="34" s="1"/>
  <c r="Y80" i="34" s="1"/>
  <c r="Y81" i="34" s="1"/>
  <c r="Z62" i="34"/>
  <c r="AA61" i="34" s="1"/>
  <c r="AH12" i="20"/>
  <c r="D67" i="20"/>
  <c r="AD87" i="36"/>
  <c r="AD66" i="36" s="1"/>
  <c r="AD76" i="36" s="1"/>
  <c r="AD87" i="34"/>
  <c r="AD66" i="34" s="1"/>
  <c r="AD76" i="34" s="1"/>
  <c r="Z62" i="36"/>
  <c r="AA61" i="36" s="1"/>
  <c r="Y63" i="36"/>
  <c r="Y64" i="36" s="1"/>
  <c r="Y77" i="36" s="1"/>
  <c r="Y80" i="36" s="1"/>
  <c r="Y81" i="36" s="1"/>
  <c r="AD63" i="38" l="1"/>
  <c r="AD64" i="38" s="1"/>
  <c r="AD77" i="38" s="1"/>
  <c r="AD80" i="38" s="1"/>
  <c r="AD81" i="38" s="1"/>
  <c r="AE62" i="38"/>
  <c r="AF61" i="38" s="1"/>
  <c r="Z63" i="36"/>
  <c r="Z64" i="36" s="1"/>
  <c r="Z77" i="36" s="1"/>
  <c r="Z80" i="36" s="1"/>
  <c r="Z81" i="36" s="1"/>
  <c r="Z63" i="34"/>
  <c r="Z64" i="34" s="1"/>
  <c r="Z77" i="34" s="1"/>
  <c r="Z80" i="34" s="1"/>
  <c r="Z81" i="34" s="1"/>
  <c r="AA62" i="34"/>
  <c r="AB61" i="34" s="1"/>
  <c r="AA62" i="36"/>
  <c r="AB61" i="36" s="1"/>
  <c r="D68" i="20"/>
  <c r="AI12" i="20"/>
  <c r="AE87" i="36"/>
  <c r="AE66" i="36" s="1"/>
  <c r="AE76" i="36" s="1"/>
  <c r="AE87" i="34"/>
  <c r="AE66" i="34" s="1"/>
  <c r="AE76" i="34" s="1"/>
  <c r="AF62" i="38" l="1"/>
  <c r="AG61" i="38" s="1"/>
  <c r="AE63" i="38"/>
  <c r="AE64" i="38" s="1"/>
  <c r="AE77" i="38" s="1"/>
  <c r="AE80" i="38" s="1"/>
  <c r="AE81" i="38" s="1"/>
  <c r="AB62" i="34"/>
  <c r="AC61" i="34" s="1"/>
  <c r="AA63" i="34"/>
  <c r="AA64" i="34" s="1"/>
  <c r="AA77" i="34" s="1"/>
  <c r="AA80" i="34" s="1"/>
  <c r="AA81" i="34" s="1"/>
  <c r="C4" i="34" s="1"/>
  <c r="G29" i="29" s="1"/>
  <c r="AF87" i="36"/>
  <c r="AF66" i="36" s="1"/>
  <c r="AF76" i="36" s="1"/>
  <c r="AF87" i="34"/>
  <c r="AF66" i="34" s="1"/>
  <c r="AF76" i="34" s="1"/>
  <c r="AB62" i="36"/>
  <c r="AC61" i="36" s="1"/>
  <c r="D69" i="20"/>
  <c r="AJ12" i="20"/>
  <c r="AA63" i="36"/>
  <c r="AA64" i="36" s="1"/>
  <c r="AA77" i="36" s="1"/>
  <c r="AA80" i="36" s="1"/>
  <c r="AA81" i="36" s="1"/>
  <c r="AF63" i="38" l="1"/>
  <c r="AF64" i="38" s="1"/>
  <c r="AF77" i="38" s="1"/>
  <c r="AF80" i="38" s="1"/>
  <c r="AF81" i="38" s="1"/>
  <c r="AG62" i="38"/>
  <c r="AH61" i="38" s="1"/>
  <c r="AB63" i="34"/>
  <c r="AB64" i="34" s="1"/>
  <c r="AB77" i="34" s="1"/>
  <c r="AB80" i="34" s="1"/>
  <c r="AB81" i="34" s="1"/>
  <c r="AC62" i="34"/>
  <c r="AD61" i="34" s="1"/>
  <c r="AB63" i="36"/>
  <c r="AB64" i="36" s="1"/>
  <c r="AB77" i="36" s="1"/>
  <c r="AB80" i="36" s="1"/>
  <c r="AB81" i="36" s="1"/>
  <c r="AC62" i="36"/>
  <c r="AD61" i="36" s="1"/>
  <c r="C4" i="36"/>
  <c r="G28" i="29" s="1"/>
  <c r="AG87" i="36"/>
  <c r="AG66" i="36" s="1"/>
  <c r="AG76" i="36" s="1"/>
  <c r="AG87" i="34"/>
  <c r="AG66" i="34" s="1"/>
  <c r="AG76" i="34" s="1"/>
  <c r="D70" i="20"/>
  <c r="AK12" i="20"/>
  <c r="AH62" i="38" l="1"/>
  <c r="AI61" i="38" s="1"/>
  <c r="AG63" i="38"/>
  <c r="AG64" i="38" s="1"/>
  <c r="AG77" i="38" s="1"/>
  <c r="AG80" i="38" s="1"/>
  <c r="AG81" i="38" s="1"/>
  <c r="AC63" i="34"/>
  <c r="AC64" i="34" s="1"/>
  <c r="AC77" i="34" s="1"/>
  <c r="AC80" i="34" s="1"/>
  <c r="AC81" i="34" s="1"/>
  <c r="AC63" i="36"/>
  <c r="AC64" i="36" s="1"/>
  <c r="AC77" i="36" s="1"/>
  <c r="AC80" i="36" s="1"/>
  <c r="AC81" i="36" s="1"/>
  <c r="AD62" i="34"/>
  <c r="AE61" i="34" s="1"/>
  <c r="AH87" i="36"/>
  <c r="AH66" i="36" s="1"/>
  <c r="AH76" i="36" s="1"/>
  <c r="AH87" i="34"/>
  <c r="AH66" i="34" s="1"/>
  <c r="AH76" i="34" s="1"/>
  <c r="AD62" i="36"/>
  <c r="AE61" i="36" s="1"/>
  <c r="D71" i="20"/>
  <c r="AL12" i="20"/>
  <c r="AI62" i="38" l="1"/>
  <c r="AJ61" i="38" s="1"/>
  <c r="AH63" i="38"/>
  <c r="AH64" i="38" s="1"/>
  <c r="AH77" i="38" s="1"/>
  <c r="AH80" i="38" s="1"/>
  <c r="AH81" i="38" s="1"/>
  <c r="AE62" i="34"/>
  <c r="AF61" i="34" s="1"/>
  <c r="AD63" i="34"/>
  <c r="AD64" i="34" s="1"/>
  <c r="AD77" i="34" s="1"/>
  <c r="AD80" i="34" s="1"/>
  <c r="AD81" i="34" s="1"/>
  <c r="AE62" i="36"/>
  <c r="AF61" i="36" s="1"/>
  <c r="AD63" i="36"/>
  <c r="AD64" i="36" s="1"/>
  <c r="AD77" i="36" s="1"/>
  <c r="AD80" i="36" s="1"/>
  <c r="AD81" i="36" s="1"/>
  <c r="AI87" i="36"/>
  <c r="AI66" i="36" s="1"/>
  <c r="AI76" i="36" s="1"/>
  <c r="AI87" i="34"/>
  <c r="AI66" i="34" s="1"/>
  <c r="AI76" i="34" s="1"/>
  <c r="D72" i="20"/>
  <c r="AM12" i="20"/>
  <c r="AJ62" i="38" l="1"/>
  <c r="AK61" i="38" s="1"/>
  <c r="AI63" i="38"/>
  <c r="AI64" i="38" s="1"/>
  <c r="AI77" i="38" s="1"/>
  <c r="AI80" i="38" s="1"/>
  <c r="AI81" i="38" s="1"/>
  <c r="C5" i="38" s="1"/>
  <c r="H30" i="29" s="1"/>
  <c r="AF62" i="34"/>
  <c r="AG61" i="34" s="1"/>
  <c r="AE63" i="34"/>
  <c r="AE64" i="34" s="1"/>
  <c r="AE77" i="34" s="1"/>
  <c r="AE80" i="34" s="1"/>
  <c r="AE81" i="34" s="1"/>
  <c r="AJ87" i="36"/>
  <c r="AJ66" i="36" s="1"/>
  <c r="AJ76" i="36" s="1"/>
  <c r="AJ87" i="34"/>
  <c r="AJ66" i="34" s="1"/>
  <c r="AJ76" i="34" s="1"/>
  <c r="AF62" i="36"/>
  <c r="AG61" i="36" s="1"/>
  <c r="AE63" i="36"/>
  <c r="AE64" i="36" s="1"/>
  <c r="AE77" i="36" s="1"/>
  <c r="AE80" i="36" s="1"/>
  <c r="AE81" i="36" s="1"/>
  <c r="D73" i="20"/>
  <c r="AN12" i="20"/>
  <c r="AK62" i="38" l="1"/>
  <c r="AL61" i="38" s="1"/>
  <c r="AJ63" i="38"/>
  <c r="AJ64" i="38" s="1"/>
  <c r="AJ77" i="38" s="1"/>
  <c r="AJ80" i="38" s="1"/>
  <c r="AJ81" i="38" s="1"/>
  <c r="AF63" i="34"/>
  <c r="AF64" i="34" s="1"/>
  <c r="AF77" i="34" s="1"/>
  <c r="AF80" i="34" s="1"/>
  <c r="AF81" i="34" s="1"/>
  <c r="AG62" i="34"/>
  <c r="AH61" i="34" s="1"/>
  <c r="D75" i="20"/>
  <c r="AO12" i="20"/>
  <c r="AF63" i="36"/>
  <c r="AF64" i="36" s="1"/>
  <c r="AF77" i="36" s="1"/>
  <c r="AF80" i="36" s="1"/>
  <c r="AF81" i="36" s="1"/>
  <c r="AG62" i="36"/>
  <c r="AH61" i="36" s="1"/>
  <c r="AK87" i="34"/>
  <c r="AK66" i="34" s="1"/>
  <c r="AK76" i="34" s="1"/>
  <c r="AK87" i="36"/>
  <c r="AK66" i="36" s="1"/>
  <c r="AK76" i="36" s="1"/>
  <c r="AL62" i="38" l="1"/>
  <c r="AM61" i="38" s="1"/>
  <c r="AK63" i="38"/>
  <c r="AK64" i="38" s="1"/>
  <c r="AK77" i="38" s="1"/>
  <c r="AK80" i="38" s="1"/>
  <c r="AK81" i="38" s="1"/>
  <c r="AG63" i="34"/>
  <c r="AG64" i="34" s="1"/>
  <c r="AG77" i="34" s="1"/>
  <c r="AG80" i="34" s="1"/>
  <c r="AG81" i="34" s="1"/>
  <c r="AG63" i="36"/>
  <c r="AG64" i="36" s="1"/>
  <c r="AG77" i="36" s="1"/>
  <c r="AG80" i="36" s="1"/>
  <c r="AG81" i="36" s="1"/>
  <c r="AH62" i="34"/>
  <c r="AI61" i="34" s="1"/>
  <c r="AL87" i="34"/>
  <c r="AL66" i="34" s="1"/>
  <c r="AL76" i="34" s="1"/>
  <c r="AL87" i="36"/>
  <c r="AL66" i="36" s="1"/>
  <c r="AL76" i="36" s="1"/>
  <c r="AH62" i="36"/>
  <c r="AI61" i="36" s="1"/>
  <c r="AL63" i="38" l="1"/>
  <c r="AL64" i="38" s="1"/>
  <c r="AL77" i="38" s="1"/>
  <c r="AL80" i="38" s="1"/>
  <c r="AL81" i="38" s="1"/>
  <c r="AM62" i="38"/>
  <c r="AN61" i="38" s="1"/>
  <c r="AH63" i="34"/>
  <c r="AH64" i="34" s="1"/>
  <c r="AH77" i="34" s="1"/>
  <c r="AH80" i="34" s="1"/>
  <c r="AH81" i="34" s="1"/>
  <c r="AH63" i="36"/>
  <c r="AH64" i="36" s="1"/>
  <c r="AH77" i="36" s="1"/>
  <c r="AH80" i="36" s="1"/>
  <c r="AH81" i="36" s="1"/>
  <c r="AI62" i="34"/>
  <c r="AJ61" i="34" s="1"/>
  <c r="AI62" i="36"/>
  <c r="AJ61" i="36" s="1"/>
  <c r="AN62" i="38" l="1"/>
  <c r="AO61" i="38" s="1"/>
  <c r="AM63" i="38"/>
  <c r="AM64" i="38" s="1"/>
  <c r="AM77" i="38" s="1"/>
  <c r="AM80" i="38" s="1"/>
  <c r="AM81" i="38" s="1"/>
  <c r="AI63" i="36"/>
  <c r="AI64" i="36" s="1"/>
  <c r="AI77" i="36" s="1"/>
  <c r="AI80" i="36" s="1"/>
  <c r="AI81" i="36" s="1"/>
  <c r="C5" i="36" s="1"/>
  <c r="H28" i="29" s="1"/>
  <c r="AI63" i="34"/>
  <c r="AI64" i="34" s="1"/>
  <c r="AI77" i="34" s="1"/>
  <c r="AI80" i="34" s="1"/>
  <c r="AI81" i="34" s="1"/>
  <c r="C5" i="34" s="1"/>
  <c r="H29" i="29" s="1"/>
  <c r="AJ62" i="34"/>
  <c r="AK61" i="34" s="1"/>
  <c r="AJ62" i="36"/>
  <c r="AK61" i="36" s="1"/>
  <c r="AN63" i="38" l="1"/>
  <c r="AN64" i="38" s="1"/>
  <c r="AN77" i="38" s="1"/>
  <c r="AN80" i="38" s="1"/>
  <c r="AN81" i="38" s="1"/>
  <c r="AO62" i="38"/>
  <c r="AP61" i="38" s="1"/>
  <c r="AJ63" i="36"/>
  <c r="AJ64" i="36" s="1"/>
  <c r="AJ77" i="36" s="1"/>
  <c r="AJ80" i="36" s="1"/>
  <c r="AJ81" i="36" s="1"/>
  <c r="AJ63" i="34"/>
  <c r="AJ64" i="34" s="1"/>
  <c r="AJ77" i="34" s="1"/>
  <c r="AJ80" i="34" s="1"/>
  <c r="AJ81" i="34" s="1"/>
  <c r="AK62" i="34"/>
  <c r="AL61" i="34" s="1"/>
  <c r="AK62" i="36"/>
  <c r="AL61" i="36" s="1"/>
  <c r="AP62" i="38" l="1"/>
  <c r="AQ61" i="38" s="1"/>
  <c r="AO63" i="38"/>
  <c r="AO64" i="38" s="1"/>
  <c r="AO77" i="38" s="1"/>
  <c r="AO80" i="38" s="1"/>
  <c r="AO81" i="38" s="1"/>
  <c r="AK63" i="34"/>
  <c r="AK64" i="34" s="1"/>
  <c r="AK77" i="34" s="1"/>
  <c r="AK80" i="34" s="1"/>
  <c r="AK81" i="34" s="1"/>
  <c r="AL62" i="34"/>
  <c r="AM61" i="34" s="1"/>
  <c r="AK63" i="36"/>
  <c r="AK64" i="36" s="1"/>
  <c r="AK77" i="36" s="1"/>
  <c r="AK80" i="36" s="1"/>
  <c r="AK81" i="36" s="1"/>
  <c r="AL62" i="36"/>
  <c r="AM61" i="36" s="1"/>
  <c r="AQ62" i="38" l="1"/>
  <c r="AR61" i="38" s="1"/>
  <c r="AP63" i="38"/>
  <c r="AP64" i="38" s="1"/>
  <c r="AP77" i="38" s="1"/>
  <c r="AP80" i="38" s="1"/>
  <c r="AP81" i="38" s="1"/>
  <c r="AL63" i="34"/>
  <c r="AL64" i="34" s="1"/>
  <c r="AL77" i="34" s="1"/>
  <c r="AL80" i="34" s="1"/>
  <c r="AL81" i="34" s="1"/>
  <c r="AM62" i="34"/>
  <c r="AN61" i="34" s="1"/>
  <c r="AL63" i="36"/>
  <c r="AL64" i="36" s="1"/>
  <c r="AL77" i="36" s="1"/>
  <c r="AL80" i="36" s="1"/>
  <c r="AL81" i="36" s="1"/>
  <c r="AM62" i="36"/>
  <c r="AN61" i="36" s="1"/>
  <c r="AR62" i="38" l="1"/>
  <c r="AS61" i="38" s="1"/>
  <c r="AQ63" i="38"/>
  <c r="AQ64" i="38" s="1"/>
  <c r="AQ77" i="38" s="1"/>
  <c r="AQ80" i="38" s="1"/>
  <c r="AQ81" i="38" s="1"/>
  <c r="C6" i="38" s="1"/>
  <c r="I30" i="29" s="1"/>
  <c r="AN62" i="34"/>
  <c r="AO61" i="34" s="1"/>
  <c r="AM63" i="34"/>
  <c r="AM64" i="34" s="1"/>
  <c r="AM77" i="34" s="1"/>
  <c r="AM80" i="34" s="1"/>
  <c r="AM81" i="34" s="1"/>
  <c r="AM63" i="36"/>
  <c r="AM64" i="36" s="1"/>
  <c r="AM77" i="36" s="1"/>
  <c r="AM80" i="36" s="1"/>
  <c r="AM81" i="36" s="1"/>
  <c r="AN62" i="36"/>
  <c r="AO61" i="36" s="1"/>
  <c r="AS62" i="38" l="1"/>
  <c r="AT61" i="38" s="1"/>
  <c r="AR63" i="38"/>
  <c r="AR64" i="38" s="1"/>
  <c r="AR77" i="38" s="1"/>
  <c r="AR80" i="38" s="1"/>
  <c r="AR81" i="38" s="1"/>
  <c r="AN63" i="34"/>
  <c r="AN64" i="34" s="1"/>
  <c r="AN77" i="34" s="1"/>
  <c r="AN80" i="34" s="1"/>
  <c r="AN81" i="34" s="1"/>
  <c r="AO62" i="34"/>
  <c r="AP61" i="34" s="1"/>
  <c r="AN63" i="36"/>
  <c r="AN64" i="36" s="1"/>
  <c r="AN77" i="36" s="1"/>
  <c r="AN80" i="36" s="1"/>
  <c r="AN81" i="36" s="1"/>
  <c r="AO62" i="36"/>
  <c r="AP61" i="36" s="1"/>
  <c r="AT62" i="38" l="1"/>
  <c r="AU61" i="38" s="1"/>
  <c r="AS63" i="38"/>
  <c r="AS64" i="38" s="1"/>
  <c r="AS77" i="38" s="1"/>
  <c r="AS80" i="38" s="1"/>
  <c r="AS81" i="38" s="1"/>
  <c r="AO63" i="34"/>
  <c r="AO64" i="34" s="1"/>
  <c r="AO77" i="34" s="1"/>
  <c r="AO80" i="34" s="1"/>
  <c r="AO81" i="34" s="1"/>
  <c r="AP62" i="34"/>
  <c r="AQ61" i="34" s="1"/>
  <c r="AP62" i="36"/>
  <c r="AQ61" i="36" s="1"/>
  <c r="AO63" i="36"/>
  <c r="AO64" i="36" s="1"/>
  <c r="AO77" i="36" s="1"/>
  <c r="AO80" i="36" s="1"/>
  <c r="AO81" i="36" s="1"/>
  <c r="AU62" i="38" l="1"/>
  <c r="AV61" i="38" s="1"/>
  <c r="AT63" i="38"/>
  <c r="AT64" i="38" s="1"/>
  <c r="AT77" i="38" s="1"/>
  <c r="AT80" i="38" s="1"/>
  <c r="AT81" i="38" s="1"/>
  <c r="AP63" i="34"/>
  <c r="AP64" i="34" s="1"/>
  <c r="AP77" i="34" s="1"/>
  <c r="AP80" i="34" s="1"/>
  <c r="AP81" i="34" s="1"/>
  <c r="AQ62" i="34"/>
  <c r="AR61" i="34" s="1"/>
  <c r="AQ62" i="36"/>
  <c r="AR61" i="36" s="1"/>
  <c r="AP63" i="36"/>
  <c r="AP64" i="36" s="1"/>
  <c r="AP77" i="36" s="1"/>
  <c r="AP80" i="36" s="1"/>
  <c r="AP81" i="36" s="1"/>
  <c r="AV62" i="38" l="1"/>
  <c r="AW61" i="38" s="1"/>
  <c r="AU63" i="38"/>
  <c r="AU64" i="38" s="1"/>
  <c r="AU77" i="38" s="1"/>
  <c r="AU80" i="38" s="1"/>
  <c r="AU81" i="38" s="1"/>
  <c r="AQ63" i="34"/>
  <c r="AQ64" i="34" s="1"/>
  <c r="AQ77" i="34" s="1"/>
  <c r="AQ80" i="34" s="1"/>
  <c r="AQ81" i="34" s="1"/>
  <c r="C6" i="34" s="1"/>
  <c r="I29" i="29" s="1"/>
  <c r="AR62" i="34"/>
  <c r="AS61" i="34" s="1"/>
  <c r="AR62" i="36"/>
  <c r="AS61" i="36" s="1"/>
  <c r="AQ63" i="36"/>
  <c r="AQ64" i="36" s="1"/>
  <c r="AQ77" i="36" s="1"/>
  <c r="AQ80" i="36" s="1"/>
  <c r="AQ81" i="36" s="1"/>
  <c r="AW62" i="38" l="1"/>
  <c r="AX61" i="38" s="1"/>
  <c r="AV63" i="38"/>
  <c r="AV64" i="38" s="1"/>
  <c r="AV77" i="38" s="1"/>
  <c r="AV80" i="38" s="1"/>
  <c r="AV81" i="38" s="1"/>
  <c r="AR63" i="34"/>
  <c r="AR64" i="34" s="1"/>
  <c r="AR77" i="34" s="1"/>
  <c r="AR80" i="34" s="1"/>
  <c r="AR81" i="34" s="1"/>
  <c r="AS62" i="34"/>
  <c r="AT61" i="34" s="1"/>
  <c r="C6" i="36"/>
  <c r="I28" i="29" s="1"/>
  <c r="AR63" i="36"/>
  <c r="AR64" i="36" s="1"/>
  <c r="AR77" i="36" s="1"/>
  <c r="AR80" i="36" s="1"/>
  <c r="AR81" i="36" s="1"/>
  <c r="AS62" i="36"/>
  <c r="AT61" i="36" s="1"/>
  <c r="AX62" i="38" l="1"/>
  <c r="AY61" i="38" s="1"/>
  <c r="AW63" i="38"/>
  <c r="AW64" i="38" s="1"/>
  <c r="AW77" i="38" s="1"/>
  <c r="AW80" i="38" s="1"/>
  <c r="AW81" i="38" s="1"/>
  <c r="AS63" i="34"/>
  <c r="AS64" i="34" s="1"/>
  <c r="AS77" i="34" s="1"/>
  <c r="AS80" i="34" s="1"/>
  <c r="AS81" i="34" s="1"/>
  <c r="AS63" i="36"/>
  <c r="AS64" i="36" s="1"/>
  <c r="AS77" i="36" s="1"/>
  <c r="AS80" i="36" s="1"/>
  <c r="AS81" i="36" s="1"/>
  <c r="AT62" i="34"/>
  <c r="AU61" i="34" s="1"/>
  <c r="AT62" i="36"/>
  <c r="AU61" i="36" s="1"/>
  <c r="AY62" i="38" l="1"/>
  <c r="AZ61" i="38" s="1"/>
  <c r="AX63" i="38"/>
  <c r="AX64" i="38" s="1"/>
  <c r="AX77" i="38" s="1"/>
  <c r="AX80" i="38" s="1"/>
  <c r="AX81" i="38" s="1"/>
  <c r="AT63" i="34"/>
  <c r="AT64" i="34" s="1"/>
  <c r="AT77" i="34" s="1"/>
  <c r="AT80" i="34" s="1"/>
  <c r="AT81" i="34" s="1"/>
  <c r="AU62" i="34"/>
  <c r="AV61" i="34" s="1"/>
  <c r="AT63" i="36"/>
  <c r="AT64" i="36" s="1"/>
  <c r="AT77" i="36" s="1"/>
  <c r="AT80" i="36" s="1"/>
  <c r="AT81" i="36" s="1"/>
  <c r="AU62" i="36"/>
  <c r="AV61" i="36" s="1"/>
  <c r="AZ62" i="38" l="1"/>
  <c r="BA61" i="38" s="1"/>
  <c r="AY63" i="38"/>
  <c r="AY64" i="38" s="1"/>
  <c r="AY77" i="38" s="1"/>
  <c r="AY80" i="38" s="1"/>
  <c r="AY81" i="38" s="1"/>
  <c r="AV62" i="34"/>
  <c r="AW61" i="34" s="1"/>
  <c r="AU63" i="34"/>
  <c r="AU64" i="34" s="1"/>
  <c r="AU77" i="34" s="1"/>
  <c r="AU80" i="34" s="1"/>
  <c r="AU81" i="34" s="1"/>
  <c r="AV62" i="36"/>
  <c r="AW61" i="36" s="1"/>
  <c r="AU63" i="36"/>
  <c r="AU64" i="36" s="1"/>
  <c r="AU77" i="36" s="1"/>
  <c r="AU80" i="36" s="1"/>
  <c r="AU81" i="36" s="1"/>
  <c r="BA62" i="38" l="1"/>
  <c r="BB61" i="38" s="1"/>
  <c r="AZ63" i="38"/>
  <c r="AZ64" i="38" s="1"/>
  <c r="AZ77" i="38" s="1"/>
  <c r="AZ80" i="38" s="1"/>
  <c r="AZ81" i="38" s="1"/>
  <c r="AV63" i="36"/>
  <c r="AV64" i="36" s="1"/>
  <c r="AV77" i="36" s="1"/>
  <c r="AV80" i="36" s="1"/>
  <c r="AV81" i="36" s="1"/>
  <c r="AV63" i="34"/>
  <c r="AV64" i="34" s="1"/>
  <c r="AV77" i="34" s="1"/>
  <c r="AV80" i="34" s="1"/>
  <c r="AV81" i="34" s="1"/>
  <c r="AW62" i="34"/>
  <c r="AX61" i="34" s="1"/>
  <c r="AW62" i="36"/>
  <c r="AX61" i="36" s="1"/>
  <c r="BB62" i="38" l="1"/>
  <c r="BC61" i="38" s="1"/>
  <c r="BA63" i="38"/>
  <c r="BA64" i="38" s="1"/>
  <c r="BA77" i="38" s="1"/>
  <c r="BA80" i="38" s="1"/>
  <c r="BA81" i="38" s="1"/>
  <c r="AW63" i="34"/>
  <c r="AW64" i="34" s="1"/>
  <c r="AW77" i="34" s="1"/>
  <c r="AW80" i="34" s="1"/>
  <c r="AW81" i="34" s="1"/>
  <c r="AX62" i="34"/>
  <c r="AY61" i="34" s="1"/>
  <c r="AW63" i="36"/>
  <c r="AW64" i="36" s="1"/>
  <c r="AW77" i="36" s="1"/>
  <c r="AW80" i="36" s="1"/>
  <c r="AW81" i="36" s="1"/>
  <c r="AX62" i="36"/>
  <c r="AY61" i="36" s="1"/>
  <c r="BC62" i="38" l="1"/>
  <c r="BD61" i="38" s="1"/>
  <c r="BB63" i="38"/>
  <c r="BB64" i="38" s="1"/>
  <c r="BB77" i="38" s="1"/>
  <c r="BB80" i="38" s="1"/>
  <c r="BB81" i="38" s="1"/>
  <c r="AY62" i="34"/>
  <c r="AZ61" i="34" s="1"/>
  <c r="AX63" i="34"/>
  <c r="AX64" i="34" s="1"/>
  <c r="AX77" i="34" s="1"/>
  <c r="AX80" i="34" s="1"/>
  <c r="AX81" i="34" s="1"/>
  <c r="AX63" i="36"/>
  <c r="AX64" i="36" s="1"/>
  <c r="AX77" i="36" s="1"/>
  <c r="AX80" i="36" s="1"/>
  <c r="AX81" i="36" s="1"/>
  <c r="AY62" i="36"/>
  <c r="AZ61" i="36" s="1"/>
  <c r="BD62" i="38" l="1"/>
  <c r="BD63" i="38" s="1"/>
  <c r="BD64" i="38" s="1"/>
  <c r="BD77" i="38" s="1"/>
  <c r="BD80" i="38" s="1"/>
  <c r="BC63" i="38"/>
  <c r="BC64" i="38" s="1"/>
  <c r="BC77" i="38" s="1"/>
  <c r="BC80" i="38" s="1"/>
  <c r="BC81" i="38" s="1"/>
  <c r="AY63" i="34"/>
  <c r="AY64" i="34" s="1"/>
  <c r="AY77" i="34" s="1"/>
  <c r="AY80" i="34" s="1"/>
  <c r="AY81" i="34" s="1"/>
  <c r="AZ62" i="34"/>
  <c r="BA61" i="34" s="1"/>
  <c r="AZ62" i="36"/>
  <c r="BA61" i="36" s="1"/>
  <c r="AY63" i="36"/>
  <c r="AY64" i="36" s="1"/>
  <c r="AY77" i="36" s="1"/>
  <c r="AY80" i="36" s="1"/>
  <c r="AY81" i="36" s="1"/>
  <c r="BD81" i="38" l="1"/>
  <c r="C7" i="38" s="1"/>
  <c r="J30" i="29" s="1"/>
  <c r="M30" i="29" s="1"/>
  <c r="N30" i="29" s="1"/>
  <c r="AZ63" i="34"/>
  <c r="AZ64" i="34" s="1"/>
  <c r="AZ77" i="34" s="1"/>
  <c r="AZ80" i="34" s="1"/>
  <c r="AZ81" i="34" s="1"/>
  <c r="BA62" i="34"/>
  <c r="BB61" i="34" s="1"/>
  <c r="BA62" i="36"/>
  <c r="BB61" i="36" s="1"/>
  <c r="AZ63" i="36"/>
  <c r="AZ64" i="36" s="1"/>
  <c r="AZ77" i="36" s="1"/>
  <c r="AZ80" i="36" s="1"/>
  <c r="AZ81" i="36" s="1"/>
  <c r="BA63" i="34" l="1"/>
  <c r="BA64" i="34" s="1"/>
  <c r="BA77" i="34" s="1"/>
  <c r="BA80" i="34" s="1"/>
  <c r="BA81" i="34" s="1"/>
  <c r="BB62" i="34"/>
  <c r="BC61" i="34" s="1"/>
  <c r="BB62" i="36"/>
  <c r="BC61" i="36" s="1"/>
  <c r="BA63" i="36"/>
  <c r="BA64" i="36" s="1"/>
  <c r="BA77" i="36" s="1"/>
  <c r="BA80" i="36" s="1"/>
  <c r="BA81" i="36" s="1"/>
  <c r="BB63" i="34" l="1"/>
  <c r="BB64" i="34" s="1"/>
  <c r="BB77" i="34" s="1"/>
  <c r="BB80" i="34" s="1"/>
  <c r="BB81" i="34" s="1"/>
  <c r="BC62" i="34"/>
  <c r="BD61" i="34" s="1"/>
  <c r="BD62" i="34" s="1"/>
  <c r="BD63" i="34" s="1"/>
  <c r="BD64" i="34" s="1"/>
  <c r="BD77" i="34" s="1"/>
  <c r="BD80" i="34" s="1"/>
  <c r="BC62" i="36"/>
  <c r="BD61" i="36" s="1"/>
  <c r="BB63" i="36"/>
  <c r="BB64" i="36" s="1"/>
  <c r="BB77" i="36" s="1"/>
  <c r="BB80" i="36" s="1"/>
  <c r="BB81" i="36" s="1"/>
  <c r="BC63" i="34" l="1"/>
  <c r="BC64" i="34" s="1"/>
  <c r="BC77" i="34" s="1"/>
  <c r="BC80" i="34" s="1"/>
  <c r="BC81" i="34" s="1"/>
  <c r="BD81" i="34" s="1"/>
  <c r="C7" i="34" s="1"/>
  <c r="J29" i="29" s="1"/>
  <c r="M29" i="29" s="1"/>
  <c r="N29" i="29" s="1"/>
  <c r="O30" i="29" s="1"/>
  <c r="BD62" i="36"/>
  <c r="BD63" i="36" s="1"/>
  <c r="BD64" i="36" s="1"/>
  <c r="BD77" i="36" s="1"/>
  <c r="BD80" i="36" s="1"/>
  <c r="BC63" i="36"/>
  <c r="BC64" i="36" s="1"/>
  <c r="BC77" i="36" s="1"/>
  <c r="BC80" i="36" s="1"/>
  <c r="BC81" i="36" s="1"/>
  <c r="BD81" i="36" l="1"/>
  <c r="C7" i="36" s="1"/>
  <c r="J28" i="29"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Elly Watson</author>
  </authors>
  <commentList>
    <comment ref="C9" authorId="0" shapeId="0" xr:uid="{00000000-0006-0000-0500-000001000000}">
      <text>
        <r>
          <rPr>
            <b/>
            <sz val="10"/>
            <color indexed="81"/>
            <rFont val="Tahoma"/>
            <family val="2"/>
          </rPr>
          <t xml:space="preserve">Ofgem:  </t>
        </r>
        <r>
          <rPr>
            <sz val="10"/>
            <color indexed="81"/>
            <rFont val="Tahoma"/>
            <family val="2"/>
          </rPr>
          <t xml:space="preserve">Check that this is the first year of investment across all options (including baseline). 
If this is not the first year of investment across all options hardcode the first year of investment in cell C9.  
For further guidance please refer to Appendix A of the </t>
        </r>
        <r>
          <rPr>
            <b/>
            <sz val="10"/>
            <color indexed="81"/>
            <rFont val="Tahoma"/>
            <family val="2"/>
          </rPr>
          <t>Supplementary guidance: queries and clarification</t>
        </r>
        <r>
          <rPr>
            <sz val="10"/>
            <color indexed="81"/>
            <rFont val="Tahoma"/>
            <family val="2"/>
          </rPr>
          <t xml:space="preserve"> document.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Elly Watson</author>
  </authors>
  <commentList>
    <comment ref="C9" authorId="0" shapeId="0" xr:uid="{00000000-0006-0000-0600-000001000000}">
      <text>
        <r>
          <rPr>
            <b/>
            <sz val="10"/>
            <color indexed="81"/>
            <rFont val="Tahoma"/>
            <family val="2"/>
          </rPr>
          <t xml:space="preserve">Ofgem:  </t>
        </r>
        <r>
          <rPr>
            <sz val="10"/>
            <color indexed="81"/>
            <rFont val="Tahoma"/>
            <family val="2"/>
          </rPr>
          <t xml:space="preserve">Check that this is the first year of investment across all options (including baseline). 
If this is not the first year of investment across all options hardcode the first year of investment in cell C9.  
For further guidance please refer to Appendix A of the </t>
        </r>
        <r>
          <rPr>
            <b/>
            <sz val="10"/>
            <color indexed="81"/>
            <rFont val="Tahoma"/>
            <family val="2"/>
          </rPr>
          <t>Supplementary guidance: queries and clarification</t>
        </r>
        <r>
          <rPr>
            <sz val="10"/>
            <color indexed="81"/>
            <rFont val="Tahoma"/>
            <family val="2"/>
          </rPr>
          <t xml:space="preserve"> document.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Elly Watson</author>
  </authors>
  <commentList>
    <comment ref="C9" authorId="0" shapeId="0" xr:uid="{64A53857-DF94-42AC-BC40-F3FB43BBC232}">
      <text>
        <r>
          <rPr>
            <b/>
            <sz val="10"/>
            <color indexed="81"/>
            <rFont val="Tahoma"/>
            <family val="2"/>
          </rPr>
          <t xml:space="preserve">Ofgem:  </t>
        </r>
        <r>
          <rPr>
            <sz val="10"/>
            <color indexed="81"/>
            <rFont val="Tahoma"/>
            <family val="2"/>
          </rPr>
          <t xml:space="preserve">Check that this is the first year of investment across all options (including baseline). 
If this is not the first year of investment across all options hardcode the first year of investment in cell C9.  
For further guidance please refer to Appendix A of the </t>
        </r>
        <r>
          <rPr>
            <b/>
            <sz val="10"/>
            <color indexed="81"/>
            <rFont val="Tahoma"/>
            <family val="2"/>
          </rPr>
          <t>Supplementary guidance: queries and clarification</t>
        </r>
        <r>
          <rPr>
            <sz val="10"/>
            <color indexed="81"/>
            <rFont val="Tahoma"/>
            <family val="2"/>
          </rPr>
          <t xml:space="preserve"> document.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Simpson, Alannah</author>
  </authors>
  <commentList>
    <comment ref="C5" authorId="0" shapeId="0" xr:uid="{FCB09E2F-DC98-42AD-96CE-5F7041DA8C17}">
      <text>
        <r>
          <rPr>
            <b/>
            <sz val="9"/>
            <color indexed="81"/>
            <rFont val="Tahoma"/>
            <family val="2"/>
          </rPr>
          <t>Simpson, Alannah:</t>
        </r>
        <r>
          <rPr>
            <sz val="9"/>
            <color indexed="81"/>
            <rFont val="Tahoma"/>
            <family val="2"/>
          </rPr>
          <t xml:space="preserve">
Z:\E - NIA Programme\01. Archive\01. Non Project\Reports IFI LCNF &amp; NIA\Regulatory Reports\2020_21\E4\Cable Data\Price Estimates on Cables\2021 Price Estimates on Cables.xls</t>
        </r>
      </text>
    </comment>
    <comment ref="D5" authorId="0" shapeId="0" xr:uid="{584353B7-307D-4138-87AA-A6EBCA35CF60}">
      <text>
        <r>
          <rPr>
            <b/>
            <sz val="9"/>
            <color indexed="81"/>
            <rFont val="Tahoma"/>
            <family val="2"/>
          </rPr>
          <t>Simpson, Alannah:</t>
        </r>
        <r>
          <rPr>
            <sz val="9"/>
            <color indexed="81"/>
            <rFont val="Tahoma"/>
            <family val="2"/>
          </rPr>
          <t xml:space="preserve">
Z:\E - NIA Programme\01. Archive\01. Non Project\Reports IFI LCNF &amp; NIA\Regulatory Reports\2019_20\Losses Strategy\Evidence\Cable upsizing\Calculations\Cable losses reductions calculations V4 2020 update.xlsx</t>
        </r>
      </text>
    </comment>
    <comment ref="B19" authorId="0" shapeId="0" xr:uid="{C039CF70-5959-466A-AA2D-90A109A07D78}">
      <text>
        <r>
          <rPr>
            <b/>
            <sz val="9"/>
            <color indexed="81"/>
            <rFont val="Tahoma"/>
            <family val="2"/>
          </rPr>
          <t>Simpson, Alannah:</t>
        </r>
        <r>
          <rPr>
            <sz val="9"/>
            <color indexed="81"/>
            <rFont val="Tahoma"/>
            <family val="2"/>
          </rPr>
          <t xml:space="preserve">
£1250 per 10m as per bidoyng</t>
        </r>
      </text>
    </comment>
    <comment ref="B20" authorId="0" shapeId="0" xr:uid="{F8DBB89F-3467-4BB6-BACC-4BF6F880092D}">
      <text>
        <r>
          <rPr>
            <b/>
            <sz val="9"/>
            <color indexed="81"/>
            <rFont val="Tahoma"/>
            <family val="2"/>
          </rPr>
          <t>Simpson, Alannah:</t>
        </r>
        <r>
          <rPr>
            <sz val="9"/>
            <color indexed="81"/>
            <rFont val="Tahoma"/>
            <family val="2"/>
          </rPr>
          <t xml:space="preserve">
assume cable reaches half of life on average</t>
        </r>
      </text>
    </comment>
  </commentList>
</comments>
</file>

<file path=xl/sharedStrings.xml><?xml version="1.0" encoding="utf-8"?>
<sst xmlns="http://schemas.openxmlformats.org/spreadsheetml/2006/main" count="1028" uniqueCount="392">
  <si>
    <t>Assumed Asset Life (Years)</t>
  </si>
  <si>
    <t>2016 Depreciation</t>
  </si>
  <si>
    <t>2017 Depreciation</t>
  </si>
  <si>
    <t>2018 Depreciation</t>
  </si>
  <si>
    <t>2019 Depreciation</t>
  </si>
  <si>
    <t>2020 Depreciation</t>
  </si>
  <si>
    <t>2021 Depreciation</t>
  </si>
  <si>
    <t>Depreciation</t>
  </si>
  <si>
    <t>Cost of Capital</t>
  </si>
  <si>
    <t>Discount Rate &lt;= 30 years</t>
  </si>
  <si>
    <t>Discount Rate &gt; 30 years</t>
  </si>
  <si>
    <t>Investment</t>
  </si>
  <si>
    <t>Capitalised investment</t>
  </si>
  <si>
    <t>Capitalisation rates</t>
  </si>
  <si>
    <t>Tab</t>
  </si>
  <si>
    <t>RIIO-ED1</t>
  </si>
  <si>
    <t>Net benefits</t>
  </si>
  <si>
    <t>Discounted net benefits</t>
  </si>
  <si>
    <t>Cumulative discounted net benefits</t>
  </si>
  <si>
    <t>RIIO-ED2</t>
  </si>
  <si>
    <t>RIIO-ED3</t>
  </si>
  <si>
    <t>RIIO-ED4</t>
  </si>
  <si>
    <t>RIIO-ED5</t>
  </si>
  <si>
    <t>RIIO-ED6</t>
  </si>
  <si>
    <t>Colour code:</t>
  </si>
  <si>
    <t>User populated cells</t>
  </si>
  <si>
    <t>Instructions</t>
  </si>
  <si>
    <t>Options considered</t>
  </si>
  <si>
    <t>Decision</t>
  </si>
  <si>
    <t>Adopted</t>
  </si>
  <si>
    <t>Comment</t>
  </si>
  <si>
    <t>2022 Depreciation</t>
  </si>
  <si>
    <t>2023 Depreciation</t>
  </si>
  <si>
    <t>Closing RAV balance</t>
  </si>
  <si>
    <t>Opening RAV balance</t>
  </si>
  <si>
    <t>Losses</t>
  </si>
  <si>
    <t>Other 2 (specify)</t>
  </si>
  <si>
    <t>Option summary</t>
  </si>
  <si>
    <t>£m</t>
  </si>
  <si>
    <t>(2)</t>
  </si>
  <si>
    <t>%</t>
  </si>
  <si>
    <t>(3)=(1)x(2)</t>
  </si>
  <si>
    <t>(4)=(1)-(3)</t>
  </si>
  <si>
    <t>(7)=(4)+(5)+(6)</t>
  </si>
  <si>
    <t>Calculation</t>
  </si>
  <si>
    <t>Units</t>
  </si>
  <si>
    <t>Option no.</t>
  </si>
  <si>
    <t>List below all options considered to meet the stated aim</t>
  </si>
  <si>
    <t>List below the short list of those options which have been costed within this CBA workbook</t>
  </si>
  <si>
    <t>RIIO-ED7</t>
  </si>
  <si>
    <r>
      <t>(5)</t>
    </r>
    <r>
      <rPr>
        <vertAlign val="subscript"/>
        <sz val="10"/>
        <color theme="1"/>
        <rFont val="Gill Sans MT"/>
        <family val="2"/>
      </rPr>
      <t>2016</t>
    </r>
    <r>
      <rPr>
        <sz val="10"/>
        <color theme="1"/>
        <rFont val="Gill Sans MT"/>
        <family val="2"/>
      </rPr>
      <t>=(3)</t>
    </r>
    <r>
      <rPr>
        <vertAlign val="subscript"/>
        <sz val="10"/>
        <color theme="1"/>
        <rFont val="Gill Sans MT"/>
        <family val="2"/>
      </rPr>
      <t>2016</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</si>
  <si>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2017</t>
    </r>
    <r>
      <rPr>
        <sz val="10"/>
        <color theme="1"/>
        <rFont val="Gill Sans MT"/>
        <family val="2"/>
      </rPr>
      <t>=(3)</t>
    </r>
    <r>
      <rPr>
        <vertAlign val="subscript"/>
        <sz val="10"/>
        <color theme="1"/>
        <rFont val="Gill Sans MT"/>
        <family val="2"/>
      </rPr>
      <t>2017</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</si>
  <si>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2018</t>
    </r>
    <r>
      <rPr>
        <sz val="10"/>
        <color theme="1"/>
        <rFont val="Gill Sans MT"/>
        <family val="2"/>
      </rPr>
      <t>=(3)</t>
    </r>
    <r>
      <rPr>
        <vertAlign val="subscript"/>
        <sz val="10"/>
        <color theme="1"/>
        <rFont val="Gill Sans MT"/>
        <family val="2"/>
      </rPr>
      <t>2018</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</si>
  <si>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2019</t>
    </r>
    <r>
      <rPr>
        <sz val="10"/>
        <color theme="1"/>
        <rFont val="Gill Sans MT"/>
        <family val="2"/>
      </rPr>
      <t>=(3)</t>
    </r>
    <r>
      <rPr>
        <vertAlign val="subscript"/>
        <sz val="10"/>
        <color theme="1"/>
        <rFont val="Gill Sans MT"/>
        <family val="2"/>
      </rPr>
      <t>2019</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</si>
  <si>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2020</t>
    </r>
    <r>
      <rPr>
        <sz val="10"/>
        <color theme="1"/>
        <rFont val="Gill Sans MT"/>
        <family val="2"/>
      </rPr>
      <t>=(3)</t>
    </r>
    <r>
      <rPr>
        <vertAlign val="subscript"/>
        <sz val="10"/>
        <color theme="1"/>
        <rFont val="Gill Sans MT"/>
        <family val="2"/>
      </rPr>
      <t>2020</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</si>
  <si>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2021</t>
    </r>
    <r>
      <rPr>
        <sz val="10"/>
        <color theme="1"/>
        <rFont val="Gill Sans MT"/>
        <family val="2"/>
      </rPr>
      <t>=(3)</t>
    </r>
    <r>
      <rPr>
        <vertAlign val="subscript"/>
        <sz val="10"/>
        <color theme="1"/>
        <rFont val="Gill Sans MT"/>
        <family val="2"/>
      </rPr>
      <t>2021</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</si>
  <si>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2022</t>
    </r>
    <r>
      <rPr>
        <sz val="10"/>
        <color theme="1"/>
        <rFont val="Gill Sans MT"/>
        <family val="2"/>
      </rPr>
      <t>=(3)</t>
    </r>
    <r>
      <rPr>
        <vertAlign val="subscript"/>
        <sz val="10"/>
        <color theme="1"/>
        <rFont val="Gill Sans MT"/>
        <family val="2"/>
      </rPr>
      <t>2022</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</si>
  <si>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2023</t>
    </r>
    <r>
      <rPr>
        <sz val="10"/>
        <color theme="1"/>
        <rFont val="Gill Sans MT"/>
        <family val="2"/>
      </rPr>
      <t>=(3)</t>
    </r>
    <r>
      <rPr>
        <vertAlign val="subscript"/>
        <sz val="10"/>
        <color theme="1"/>
        <rFont val="Gill Sans MT"/>
        <family val="2"/>
      </rPr>
      <t>2023</t>
    </r>
    <r>
      <rPr>
        <sz val="10"/>
        <color theme="1"/>
        <rFont val="Gill Sans MT"/>
        <family val="2"/>
      </rPr>
      <t>*Dep_rate</t>
    </r>
    <r>
      <rPr>
        <vertAlign val="subscript"/>
        <sz val="10"/>
        <color theme="1"/>
        <rFont val="Gill Sans MT"/>
        <family val="2"/>
      </rPr>
      <t>t</t>
    </r>
  </si>
  <si>
    <r>
      <t>(5)=∑(5)</t>
    </r>
    <r>
      <rPr>
        <vertAlign val="subscript"/>
        <sz val="10"/>
        <color theme="1"/>
        <rFont val="Gill Sans MT"/>
        <family val="2"/>
      </rPr>
      <t>t</t>
    </r>
  </si>
  <si>
    <r>
      <t>(6</t>
    </r>
    <r>
      <rPr>
        <vertAlign val="superscript"/>
        <sz val="10"/>
        <color theme="1"/>
        <rFont val="Gill Sans MT"/>
        <family val="2"/>
      </rPr>
      <t>op</t>
    </r>
    <r>
      <rPr>
        <sz val="10"/>
        <color theme="1"/>
        <rFont val="Gill Sans MT"/>
        <family val="2"/>
      </rPr>
      <t>)</t>
    </r>
    <r>
      <rPr>
        <vertAlign val="subscript"/>
        <sz val="10"/>
        <color theme="1"/>
        <rFont val="Gill Sans MT"/>
        <family val="2"/>
      </rPr>
      <t>t</t>
    </r>
    <r>
      <rPr>
        <sz val="10"/>
        <color theme="1"/>
        <rFont val="Gill Sans MT"/>
        <family val="2"/>
      </rPr>
      <t>=(6</t>
    </r>
    <r>
      <rPr>
        <vertAlign val="superscript"/>
        <sz val="10"/>
        <color theme="1"/>
        <rFont val="Gill Sans MT"/>
        <family val="2"/>
      </rPr>
      <t>cl</t>
    </r>
    <r>
      <rPr>
        <sz val="10"/>
        <color theme="1"/>
        <rFont val="Gill Sans MT"/>
        <family val="2"/>
      </rPr>
      <t>)</t>
    </r>
    <r>
      <rPr>
        <vertAlign val="subscript"/>
        <sz val="10"/>
        <color theme="1"/>
        <rFont val="Gill Sans MT"/>
        <family val="2"/>
      </rPr>
      <t>t-1</t>
    </r>
  </si>
  <si>
    <t>pre-tax WACC</t>
  </si>
  <si>
    <t>Discount factor</t>
  </si>
  <si>
    <t>=1/[(1+SRTP)^n]</t>
  </si>
  <si>
    <t>The user should populate the light blue cells. All other cells are either fixed or auto-populated.</t>
  </si>
  <si>
    <t>Discount rate for safety</t>
  </si>
  <si>
    <r>
      <t>(6)=avg[(6</t>
    </r>
    <r>
      <rPr>
        <vertAlign val="superscript"/>
        <sz val="10"/>
        <color theme="1"/>
        <rFont val="Gill Sans MT"/>
        <family val="2"/>
      </rPr>
      <t>cl</t>
    </r>
    <r>
      <rPr>
        <sz val="10"/>
        <color theme="1"/>
        <rFont val="Gill Sans MT"/>
        <family val="2"/>
      </rPr>
      <t>),(6</t>
    </r>
    <r>
      <rPr>
        <vertAlign val="superscript"/>
        <sz val="10"/>
        <color theme="1"/>
        <rFont val="Gill Sans MT"/>
        <family val="2"/>
      </rPr>
      <t>op</t>
    </r>
    <r>
      <rPr>
        <sz val="10"/>
        <color theme="1"/>
        <rFont val="Gill Sans MT"/>
        <family val="2"/>
      </rPr>
      <t>)]xWACC</t>
    </r>
  </si>
  <si>
    <r>
      <t>(6</t>
    </r>
    <r>
      <rPr>
        <vertAlign val="superscript"/>
        <sz val="10"/>
        <color theme="1"/>
        <rFont val="Gill Sans MT"/>
        <family val="2"/>
      </rPr>
      <t>cl</t>
    </r>
    <r>
      <rPr>
        <sz val="10"/>
        <color theme="1"/>
        <rFont val="Gill Sans MT"/>
        <family val="2"/>
      </rPr>
      <t>)=(3)-(5)+(6</t>
    </r>
    <r>
      <rPr>
        <vertAlign val="superscript"/>
        <sz val="10"/>
        <color theme="1"/>
        <rFont val="Gill Sans MT"/>
        <family val="2"/>
      </rPr>
      <t>op</t>
    </r>
    <r>
      <rPr>
        <sz val="10"/>
        <color theme="1"/>
        <rFont val="Gill Sans MT"/>
        <family val="2"/>
      </rPr>
      <t>)</t>
    </r>
  </si>
  <si>
    <t>Fatality</t>
  </si>
  <si>
    <t>Major injury</t>
  </si>
  <si>
    <t>RPI INDICES</t>
  </si>
  <si>
    <t>Using yearly averages (April to March)</t>
  </si>
  <si>
    <t>2011/12</t>
  </si>
  <si>
    <t>Index</t>
  </si>
  <si>
    <t>Discount factor (safety)</t>
  </si>
  <si>
    <t>=1/[(1+PTPR)^n]</t>
  </si>
  <si>
    <t>Use this sheet to provide details of assumptions and calculation methodology used in CBA model</t>
  </si>
  <si>
    <t>Guidance for CBA spreadsheet model</t>
  </si>
  <si>
    <t>If investment is to replace an existing asset / asset class, please state the condition of the asset / asset class (HI / CI etc.)</t>
  </si>
  <si>
    <t xml:space="preserve">Rejected </t>
  </si>
  <si>
    <t>first year of investment out flow</t>
  </si>
  <si>
    <t>Oil leakage</t>
  </si>
  <si>
    <t>Term (years from first out flow)</t>
  </si>
  <si>
    <t>Parameters</t>
  </si>
  <si>
    <t>Prices</t>
  </si>
  <si>
    <t>MWh</t>
  </si>
  <si>
    <t>Mins</t>
  </si>
  <si>
    <t>tCO2e</t>
  </si>
  <si>
    <t>Litres</t>
  </si>
  <si>
    <r>
      <rPr>
        <u/>
        <vertAlign val="superscript"/>
        <sz val="10"/>
        <color theme="10"/>
        <rFont val="Calibri"/>
        <family val="2"/>
      </rPr>
      <t>1</t>
    </r>
    <r>
      <rPr>
        <u/>
        <sz val="10"/>
        <color theme="10"/>
        <rFont val="Calibri"/>
        <family val="2"/>
      </rPr>
      <t xml:space="preserve">  https://www.gov.uk/carbon-valuation </t>
    </r>
  </si>
  <si>
    <t>Investment to be expensed</t>
  </si>
  <si>
    <t>(1) = investment + DNO benefits</t>
  </si>
  <si>
    <t>Total Net DNO benefits</t>
  </si>
  <si>
    <t>Total DNO net benefits before capitalisation</t>
  </si>
  <si>
    <t>NPV (£m)</t>
  </si>
  <si>
    <t xml:space="preserve">Provide a description of the stated aim / investment decision contained within this CBA analysis workbook, along with a list of options considered to meet the aim.  
Also include here the short list of options contained within this workbook which have been fully costed and specify which option has been adopted following CBA and included in your business plan submission. </t>
  </si>
  <si>
    <t xml:space="preserve">Please highlight your chosen option by colouring the worksheet tab yellow.  </t>
  </si>
  <si>
    <t>Costs entered should correspond to values set out in company business plans i.e. should exclude RPEs and include ongoing efficiencies consistent with assumptions contained in your business plan submission.</t>
  </si>
  <si>
    <t>Total societal net benefits</t>
  </si>
  <si>
    <t>NPVs based on payback periods</t>
  </si>
  <si>
    <t>16 years</t>
  </si>
  <si>
    <t>24 years</t>
  </si>
  <si>
    <t>32 years</t>
  </si>
  <si>
    <t>45 years</t>
  </si>
  <si>
    <t>DNO view</t>
  </si>
  <si>
    <r>
      <t>If more options are costed, please copy</t>
    </r>
    <r>
      <rPr>
        <i/>
        <sz val="10"/>
        <color theme="1"/>
        <rFont val="Gill Sans MT"/>
        <family val="2"/>
      </rPr>
      <t xml:space="preserve"> Option 1</t>
    </r>
    <r>
      <rPr>
        <sz val="10"/>
        <color theme="1"/>
        <rFont val="Gill Sans MT"/>
        <family val="2"/>
      </rPr>
      <t xml:space="preserve"> and </t>
    </r>
    <r>
      <rPr>
        <i/>
        <sz val="10"/>
        <color theme="1"/>
        <rFont val="Gill Sans MT"/>
        <family val="2"/>
      </rPr>
      <t>workings 1</t>
    </r>
    <r>
      <rPr>
        <sz val="10"/>
        <color theme="1"/>
        <rFont val="Gill Sans MT"/>
        <family val="2"/>
      </rPr>
      <t xml:space="preserve"> worksheets and add detail to the short list table above.</t>
    </r>
  </si>
  <si>
    <t>2012/13</t>
  </si>
  <si>
    <t>2024 Depreciation</t>
  </si>
  <si>
    <t>2025 Depreciation</t>
  </si>
  <si>
    <t>2026 Depreciation</t>
  </si>
  <si>
    <t>2027 Depreciation</t>
  </si>
  <si>
    <t>2028 Depreciation</t>
  </si>
  <si>
    <t>2029 Depreciation</t>
  </si>
  <si>
    <t>2030 Depreciation</t>
  </si>
  <si>
    <t>2031 Depreciation</t>
  </si>
  <si>
    <t>2032 Depreciation</t>
  </si>
  <si>
    <t>2033 Depreciation</t>
  </si>
  <si>
    <t>2034 Depreciation</t>
  </si>
  <si>
    <t>2035 Depreciation</t>
  </si>
  <si>
    <t>2036 Depreciation</t>
  </si>
  <si>
    <t>2037 Depreciation</t>
  </si>
  <si>
    <t>2038 Depreciation</t>
  </si>
  <si>
    <t>2039 Depreciation</t>
  </si>
  <si>
    <t>2040 Depreciation</t>
  </si>
  <si>
    <t>2041 Depreciation</t>
  </si>
  <si>
    <t>2042 Depreciation</t>
  </si>
  <si>
    <t>2043 Depreciation</t>
  </si>
  <si>
    <t>2044 Depreciation</t>
  </si>
  <si>
    <t>2045 Depreciation</t>
  </si>
  <si>
    <r>
      <t>(5)</t>
    </r>
    <r>
      <rPr>
        <vertAlign val="subscript"/>
        <sz val="10"/>
        <color theme="1"/>
        <rFont val="Gill Sans MT"/>
        <family val="2"/>
      </rPr>
      <t>2024</t>
    </r>
    <r>
      <rPr>
        <sz val="10"/>
        <color theme="1"/>
        <rFont val="Gill Sans MT"/>
        <family val="2"/>
      </rPr>
      <t>=(3)</t>
    </r>
    <r>
      <rPr>
        <vertAlign val="subscript"/>
        <sz val="10"/>
        <color theme="1"/>
        <rFont val="Gill Sans MT"/>
        <family val="2"/>
      </rPr>
      <t>2024</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</si>
  <si>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2025</t>
    </r>
    <r>
      <rPr>
        <sz val="10"/>
        <color theme="1"/>
        <rFont val="Gill Sans MT"/>
        <family val="2"/>
      </rPr>
      <t>=(3)</t>
    </r>
    <r>
      <rPr>
        <vertAlign val="subscript"/>
        <sz val="10"/>
        <color theme="1"/>
        <rFont val="Gill Sans MT"/>
        <family val="2"/>
      </rPr>
      <t>2025</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</si>
  <si>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2026</t>
    </r>
    <r>
      <rPr>
        <sz val="10"/>
        <color theme="1"/>
        <rFont val="Gill Sans MT"/>
        <family val="2"/>
      </rPr>
      <t>=(3)</t>
    </r>
    <r>
      <rPr>
        <vertAlign val="subscript"/>
        <sz val="10"/>
        <color theme="1"/>
        <rFont val="Gill Sans MT"/>
        <family val="2"/>
      </rPr>
      <t>2026</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</si>
  <si>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2027</t>
    </r>
    <r>
      <rPr>
        <sz val="10"/>
        <color theme="1"/>
        <rFont val="Gill Sans MT"/>
        <family val="2"/>
      </rPr>
      <t>=(3)</t>
    </r>
    <r>
      <rPr>
        <vertAlign val="subscript"/>
        <sz val="10"/>
        <color theme="1"/>
        <rFont val="Gill Sans MT"/>
        <family val="2"/>
      </rPr>
      <t>2027</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</si>
  <si>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2028</t>
    </r>
    <r>
      <rPr>
        <sz val="10"/>
        <color theme="1"/>
        <rFont val="Gill Sans MT"/>
        <family val="2"/>
      </rPr>
      <t>=(3)</t>
    </r>
    <r>
      <rPr>
        <vertAlign val="subscript"/>
        <sz val="10"/>
        <color theme="1"/>
        <rFont val="Gill Sans MT"/>
        <family val="2"/>
      </rPr>
      <t>2028</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</si>
  <si>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2029</t>
    </r>
    <r>
      <rPr>
        <sz val="10"/>
        <color theme="1"/>
        <rFont val="Gill Sans MT"/>
        <family val="2"/>
      </rPr>
      <t>=(3)</t>
    </r>
    <r>
      <rPr>
        <vertAlign val="subscript"/>
        <sz val="10"/>
        <color theme="1"/>
        <rFont val="Gill Sans MT"/>
        <family val="2"/>
      </rPr>
      <t>2029</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</si>
  <si>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2030</t>
    </r>
    <r>
      <rPr>
        <sz val="10"/>
        <color theme="1"/>
        <rFont val="Gill Sans MT"/>
        <family val="2"/>
      </rPr>
      <t>=(3)</t>
    </r>
    <r>
      <rPr>
        <vertAlign val="subscript"/>
        <sz val="10"/>
        <color theme="1"/>
        <rFont val="Gill Sans MT"/>
        <family val="2"/>
      </rPr>
      <t>2030</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</si>
  <si>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2031</t>
    </r>
    <r>
      <rPr>
        <sz val="10"/>
        <color theme="1"/>
        <rFont val="Gill Sans MT"/>
        <family val="2"/>
      </rPr>
      <t>=(3)</t>
    </r>
    <r>
      <rPr>
        <vertAlign val="subscript"/>
        <sz val="10"/>
        <color theme="1"/>
        <rFont val="Gill Sans MT"/>
        <family val="2"/>
      </rPr>
      <t>2031</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</si>
  <si>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2032</t>
    </r>
    <r>
      <rPr>
        <sz val="10"/>
        <color theme="1"/>
        <rFont val="Gill Sans MT"/>
        <family val="2"/>
      </rPr>
      <t>=(3)</t>
    </r>
    <r>
      <rPr>
        <vertAlign val="subscript"/>
        <sz val="10"/>
        <color theme="1"/>
        <rFont val="Gill Sans MT"/>
        <family val="2"/>
      </rPr>
      <t>2032</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</si>
  <si>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2033</t>
    </r>
    <r>
      <rPr>
        <sz val="10"/>
        <color theme="1"/>
        <rFont val="Gill Sans MT"/>
        <family val="2"/>
      </rPr>
      <t>=(3)</t>
    </r>
    <r>
      <rPr>
        <vertAlign val="subscript"/>
        <sz val="10"/>
        <color theme="1"/>
        <rFont val="Gill Sans MT"/>
        <family val="2"/>
      </rPr>
      <t>2033</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</si>
  <si>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2034</t>
    </r>
    <r>
      <rPr>
        <sz val="10"/>
        <color theme="1"/>
        <rFont val="Gill Sans MT"/>
        <family val="2"/>
      </rPr>
      <t>=(3)</t>
    </r>
    <r>
      <rPr>
        <vertAlign val="subscript"/>
        <sz val="10"/>
        <color theme="1"/>
        <rFont val="Gill Sans MT"/>
        <family val="2"/>
      </rPr>
      <t>2034</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</si>
  <si>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2035</t>
    </r>
    <r>
      <rPr>
        <sz val="10"/>
        <color theme="1"/>
        <rFont val="Gill Sans MT"/>
        <family val="2"/>
      </rPr>
      <t>=(3)</t>
    </r>
    <r>
      <rPr>
        <vertAlign val="subscript"/>
        <sz val="10"/>
        <color theme="1"/>
        <rFont val="Gill Sans MT"/>
        <family val="2"/>
      </rPr>
      <t>2035</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</si>
  <si>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2036</t>
    </r>
    <r>
      <rPr>
        <sz val="10"/>
        <color theme="1"/>
        <rFont val="Gill Sans MT"/>
        <family val="2"/>
      </rPr>
      <t>=(3)</t>
    </r>
    <r>
      <rPr>
        <vertAlign val="subscript"/>
        <sz val="10"/>
        <color theme="1"/>
        <rFont val="Gill Sans MT"/>
        <family val="2"/>
      </rPr>
      <t>2036</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</si>
  <si>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2037</t>
    </r>
    <r>
      <rPr>
        <sz val="10"/>
        <color theme="1"/>
        <rFont val="Gill Sans MT"/>
        <family val="2"/>
      </rPr>
      <t>=(3)</t>
    </r>
    <r>
      <rPr>
        <vertAlign val="subscript"/>
        <sz val="10"/>
        <color theme="1"/>
        <rFont val="Gill Sans MT"/>
        <family val="2"/>
      </rPr>
      <t>2037</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</si>
  <si>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2038</t>
    </r>
    <r>
      <rPr>
        <sz val="10"/>
        <color theme="1"/>
        <rFont val="Gill Sans MT"/>
        <family val="2"/>
      </rPr>
      <t>=(3)</t>
    </r>
    <r>
      <rPr>
        <vertAlign val="subscript"/>
        <sz val="10"/>
        <color theme="1"/>
        <rFont val="Gill Sans MT"/>
        <family val="2"/>
      </rPr>
      <t>2038</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</si>
  <si>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2039</t>
    </r>
    <r>
      <rPr>
        <sz val="10"/>
        <color theme="1"/>
        <rFont val="Gill Sans MT"/>
        <family val="2"/>
      </rPr>
      <t>=(3)</t>
    </r>
    <r>
      <rPr>
        <vertAlign val="subscript"/>
        <sz val="10"/>
        <color theme="1"/>
        <rFont val="Gill Sans MT"/>
        <family val="2"/>
      </rPr>
      <t>2039</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</si>
  <si>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2040</t>
    </r>
    <r>
      <rPr>
        <sz val="10"/>
        <color theme="1"/>
        <rFont val="Gill Sans MT"/>
        <family val="2"/>
      </rPr>
      <t>=(3)</t>
    </r>
    <r>
      <rPr>
        <vertAlign val="subscript"/>
        <sz val="10"/>
        <color theme="1"/>
        <rFont val="Gill Sans MT"/>
        <family val="2"/>
      </rPr>
      <t>2040</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</si>
  <si>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2041</t>
    </r>
    <r>
      <rPr>
        <sz val="10"/>
        <color theme="1"/>
        <rFont val="Gill Sans MT"/>
        <family val="2"/>
      </rPr>
      <t>=(3)</t>
    </r>
    <r>
      <rPr>
        <vertAlign val="subscript"/>
        <sz val="10"/>
        <color theme="1"/>
        <rFont val="Gill Sans MT"/>
        <family val="2"/>
      </rPr>
      <t>2041</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</si>
  <si>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2042</t>
    </r>
    <r>
      <rPr>
        <sz val="10"/>
        <color theme="1"/>
        <rFont val="Gill Sans MT"/>
        <family val="2"/>
      </rPr>
      <t>=(3)</t>
    </r>
    <r>
      <rPr>
        <vertAlign val="subscript"/>
        <sz val="10"/>
        <color theme="1"/>
        <rFont val="Gill Sans MT"/>
        <family val="2"/>
      </rPr>
      <t>2042</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</si>
  <si>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2043</t>
    </r>
    <r>
      <rPr>
        <sz val="10"/>
        <color theme="1"/>
        <rFont val="Gill Sans MT"/>
        <family val="2"/>
      </rPr>
      <t>=(3)</t>
    </r>
    <r>
      <rPr>
        <vertAlign val="subscript"/>
        <sz val="10"/>
        <color theme="1"/>
        <rFont val="Gill Sans MT"/>
        <family val="2"/>
      </rPr>
      <t>2043</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</si>
  <si>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2044</t>
    </r>
    <r>
      <rPr>
        <sz val="10"/>
        <color theme="1"/>
        <rFont val="Gill Sans MT"/>
        <family val="2"/>
      </rPr>
      <t>=(3)</t>
    </r>
    <r>
      <rPr>
        <vertAlign val="subscript"/>
        <sz val="10"/>
        <color theme="1"/>
        <rFont val="Gill Sans MT"/>
        <family val="2"/>
      </rPr>
      <t>2044</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</si>
  <si>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2045</t>
    </r>
    <r>
      <rPr>
        <sz val="10"/>
        <color theme="1"/>
        <rFont val="Gill Sans MT"/>
        <family val="2"/>
      </rPr>
      <t>=(3)</t>
    </r>
    <r>
      <rPr>
        <vertAlign val="subscript"/>
        <sz val="10"/>
        <color theme="1"/>
        <rFont val="Gill Sans MT"/>
        <family val="2"/>
      </rPr>
      <t>2045</t>
    </r>
    <r>
      <rPr>
        <sz val="10"/>
        <color theme="1"/>
        <rFont val="Gill Sans MT"/>
        <family val="2"/>
      </rPr>
      <t>*Dep_rate</t>
    </r>
    <r>
      <rPr>
        <vertAlign val="subscript"/>
        <sz val="10"/>
        <color theme="1"/>
        <rFont val="Gill Sans MT"/>
        <family val="2"/>
      </rPr>
      <t>t</t>
    </r>
  </si>
  <si>
    <t xml:space="preserve">http://www.hse.gov.uk/risk/theory/alarpcheck.htm  </t>
  </si>
  <si>
    <t xml:space="preserve">http://www.defra.gov.uk/publications/2012/05/30/pb13773-2012-ghg-conversion/  </t>
  </si>
  <si>
    <t>note: 2016 to 2030 DECC's updated traded sector carbon values published Oct 2012, 2031 onwards based on DECC carbon values published Oct 2011.</t>
  </si>
  <si>
    <r>
      <rPr>
        <u/>
        <vertAlign val="superscript"/>
        <sz val="10"/>
        <color theme="10"/>
        <rFont val="Calibri"/>
        <family val="2"/>
      </rPr>
      <t xml:space="preserve">2 </t>
    </r>
    <r>
      <rPr>
        <u/>
        <sz val="10"/>
        <color theme="10"/>
        <rFont val="Calibri"/>
        <family val="2"/>
      </rPr>
      <t xml:space="preserve">http://www.hse.gov.uk/risk/theory/alarpcheck.htm   </t>
    </r>
  </si>
  <si>
    <t>Diversions</t>
  </si>
  <si>
    <t>Reinforcement</t>
  </si>
  <si>
    <t>ESQCR</t>
  </si>
  <si>
    <t>Asset Replacement</t>
  </si>
  <si>
    <t>Refurbishment</t>
  </si>
  <si>
    <t>Civil Works</t>
  </si>
  <si>
    <t>Operational IT &amp; Telecoms</t>
  </si>
  <si>
    <t>Legal &amp; Safety</t>
  </si>
  <si>
    <t>QoS</t>
  </si>
  <si>
    <t>Flooding</t>
  </si>
  <si>
    <t>BT21CN</t>
  </si>
  <si>
    <t>Technical losses and other environmental</t>
  </si>
  <si>
    <t>High impact Low Probability (HILP)</t>
  </si>
  <si>
    <t>Critical National Infrastructure</t>
  </si>
  <si>
    <t>Black Start</t>
  </si>
  <si>
    <t>Rising Mains and Laterals</t>
  </si>
  <si>
    <t>Undergrounding Within/ Outside designated areas</t>
  </si>
  <si>
    <t>Worst Served Customers</t>
  </si>
  <si>
    <t>Inspections &amp; Maintenance</t>
  </si>
  <si>
    <t>Tree Cutting</t>
  </si>
  <si>
    <t>NOC's Other</t>
  </si>
  <si>
    <t>Network Design &amp; Engineering</t>
  </si>
  <si>
    <t>Project Management</t>
  </si>
  <si>
    <t>Engineering Mgt &amp; Clerical Support</t>
  </si>
  <si>
    <t>System Mapping - Cartographical</t>
  </si>
  <si>
    <t>Control Centre</t>
  </si>
  <si>
    <t xml:space="preserve">Call Centre </t>
  </si>
  <si>
    <t>Stores</t>
  </si>
  <si>
    <t>Operational Training</t>
  </si>
  <si>
    <t>Vehicles &amp; Transport</t>
  </si>
  <si>
    <t>Atypicals Non Sev Weather</t>
  </si>
  <si>
    <t>Smart Meters</t>
  </si>
  <si>
    <t>Network Policy</t>
  </si>
  <si>
    <t>HR &amp; Non-operational Training</t>
  </si>
  <si>
    <t>Finance &amp; Regulation</t>
  </si>
  <si>
    <t>CEO</t>
  </si>
  <si>
    <t>IT &amp; Telecoms</t>
  </si>
  <si>
    <t>Property Mgt</t>
  </si>
  <si>
    <t>Non Op Capex</t>
  </si>
  <si>
    <t>Total investment</t>
  </si>
  <si>
    <t>Please specify</t>
  </si>
  <si>
    <t>High Value Projects</t>
  </si>
  <si>
    <t>Trouble Call / faults</t>
  </si>
  <si>
    <t xml:space="preserve">ONIs </t>
  </si>
  <si>
    <t>CO2e associated with losses</t>
  </si>
  <si>
    <t>Other GHG emissions (CO2e) i.e. not associated with losses</t>
  </si>
  <si>
    <t xml:space="preserve">note: figures taken from 2012 Guideline to Defra / DECC's GHG conversion factors for company reporting, 'new 2010' factor annex 3 table 3(c).  </t>
  </si>
  <si>
    <t>Losses (£/MWh)</t>
  </si>
  <si>
    <t>CML (£s per minute lost)</t>
  </si>
  <si>
    <t>Cost per litre oil (£/litre)</t>
  </si>
  <si>
    <t>CI (£s per interruption)</t>
  </si>
  <si>
    <t>no.</t>
  </si>
  <si>
    <r>
      <rPr>
        <u/>
        <vertAlign val="superscript"/>
        <sz val="10"/>
        <color theme="10"/>
        <rFont val="Calibri"/>
        <family val="2"/>
      </rPr>
      <t>3</t>
    </r>
    <r>
      <rPr>
        <u/>
        <sz val="10"/>
        <color theme="10"/>
        <rFont val="Calibri"/>
        <family val="2"/>
      </rPr>
      <t xml:space="preserve"> http://www.defra.gov.uk/publications/2012/05/30/pb13773-2012-ghg-conversion/  </t>
    </r>
  </si>
  <si>
    <t>Other 3 (specify)</t>
  </si>
  <si>
    <t>Reduced losses</t>
  </si>
  <si>
    <t>Reduced emissions associated with losses</t>
  </si>
  <si>
    <t>Reduced number of customers interrupted</t>
  </si>
  <si>
    <t>Reduced customer minutes lost</t>
  </si>
  <si>
    <t>Reduced oil leakage</t>
  </si>
  <si>
    <t>Non-DNO (eg societal) benefits</t>
  </si>
  <si>
    <t>Working 1</t>
  </si>
  <si>
    <t>Show any calculation used to derive the values in your CBA</t>
  </si>
  <si>
    <t>Fixed data</t>
  </si>
  <si>
    <t>Enter pre-tax WACC and prices consistent with your business plan</t>
  </si>
  <si>
    <t>Other formula</t>
  </si>
  <si>
    <r>
      <t>Enter costs / benef</t>
    </r>
    <r>
      <rPr>
        <sz val="10"/>
        <rFont val="Gill Sans MT"/>
        <family val="2"/>
      </rPr>
      <t xml:space="preserve">its in 2012/13 prices </t>
    </r>
    <r>
      <rPr>
        <sz val="10"/>
        <color theme="1"/>
        <rFont val="Gill Sans MT"/>
        <family val="2"/>
      </rPr>
      <t>(£m).</t>
    </r>
  </si>
  <si>
    <r>
      <t xml:space="preserve">Copy </t>
    </r>
    <r>
      <rPr>
        <i/>
        <sz val="10"/>
        <color theme="1"/>
        <rFont val="Gill Sans MT"/>
        <family val="2"/>
      </rPr>
      <t xml:space="preserve">Option 1 worksheet &amp; workings 1 </t>
    </r>
    <r>
      <rPr>
        <sz val="10"/>
        <color theme="1"/>
        <rFont val="Gill Sans MT"/>
        <family val="2"/>
      </rPr>
      <t xml:space="preserve">for each CBA option and label these </t>
    </r>
    <r>
      <rPr>
        <i/>
        <sz val="10"/>
        <color theme="1"/>
        <rFont val="Gill Sans MT"/>
        <family val="2"/>
      </rPr>
      <t>option 2 &amp; workings 2</t>
    </r>
    <r>
      <rPr>
        <sz val="10"/>
        <color theme="1"/>
        <rFont val="Gill Sans MT"/>
        <family val="2"/>
      </rPr>
      <t xml:space="preserve"> etc.</t>
    </r>
  </si>
  <si>
    <r>
      <t xml:space="preserve">Use the relevant </t>
    </r>
    <r>
      <rPr>
        <i/>
        <sz val="10"/>
        <color theme="1"/>
        <rFont val="Gill Sans MT"/>
        <family val="2"/>
      </rPr>
      <t>Workings worksheet</t>
    </r>
    <r>
      <rPr>
        <sz val="10"/>
        <color theme="1"/>
        <rFont val="Gill Sans MT"/>
        <family val="2"/>
      </rPr>
      <t xml:space="preserve"> to demonstrate any calculation/information that can support the costs and benefits you have entered for each option.  This is free fill and provides you with an opportunity to show additional underlying data you believe will assist Ofgem in evaluating/understanding your CBA.</t>
    </r>
  </si>
  <si>
    <t>Summation formula</t>
  </si>
  <si>
    <t>Option 1</t>
  </si>
  <si>
    <t>Costs should be entered as negative values.</t>
  </si>
  <si>
    <t>Benefits (i.e. avoided costs) should be entered a positive values.</t>
  </si>
  <si>
    <t>Societal benefits (£m) i.e. costs avoided</t>
  </si>
  <si>
    <t>version number</t>
  </si>
  <si>
    <t>changes made</t>
  </si>
  <si>
    <t>Template CBA RIIO ED1 v1.xls</t>
  </si>
  <si>
    <t>Template CBA RIIO ED1 v2.xls</t>
  </si>
  <si>
    <t>Template CBA RIIO ED1 v3.xls</t>
  </si>
  <si>
    <t>initial draft RIIO-GD1 model issued for demo purposes</t>
  </si>
  <si>
    <t>-</t>
  </si>
  <si>
    <t>date</t>
  </si>
  <si>
    <t>use / purpose</t>
  </si>
  <si>
    <t>draft RIIO-ED1 model demonstrated during the CBA meeting held on the 19 March</t>
  </si>
  <si>
    <t>updated the model to reflect ED1 rather than GD1</t>
  </si>
  <si>
    <t>28/03/2013
03/04/2013</t>
  </si>
  <si>
    <t>updated to reflect discussions at the CBA meeting including straight line depreciation assumption for ED1, addition of fixed parameter assumptions for non-monetary items
re-issued on 3 April to correct CI/CML fixed data transpose error</t>
  </si>
  <si>
    <t>Template CBA RIIO ED1 v4.xls</t>
  </si>
  <si>
    <t>final version of CBA spreadsheet to take into account worked examples</t>
  </si>
  <si>
    <t>issued to DNOs to complete the 2 worked examples (leaking cable and QoS)</t>
  </si>
  <si>
    <t>1,000 kg = 1 tonne</t>
  </si>
  <si>
    <t>1,000 kWh = 1 MWh</t>
  </si>
  <si>
    <t>1 kg = 1,000g</t>
  </si>
  <si>
    <t>Power sector emissions are anticipated to reduce to 10g/kWh by 2050</t>
  </si>
  <si>
    <t>assume a linear decarbonisation pathway from 2009/10 until 2050</t>
  </si>
  <si>
    <t>Beyond 2050 keep emissions at 10g/kWh</t>
  </si>
  <si>
    <t>2009/10</t>
  </si>
  <si>
    <t>2010/11</t>
  </si>
  <si>
    <t>2013/14</t>
  </si>
  <si>
    <t>2014/15</t>
  </si>
  <si>
    <t>2015/16</t>
  </si>
  <si>
    <t>2016/17</t>
  </si>
  <si>
    <t>2017/18</t>
  </si>
  <si>
    <t>2018/19</t>
  </si>
  <si>
    <t>2019/20</t>
  </si>
  <si>
    <t>2012/21</t>
  </si>
  <si>
    <t>2021/22</t>
  </si>
  <si>
    <t>2022/23</t>
  </si>
  <si>
    <t>2023/24</t>
  </si>
  <si>
    <t>2024/25</t>
  </si>
  <si>
    <t>2025/26</t>
  </si>
  <si>
    <t>2026/27</t>
  </si>
  <si>
    <t>2027/28</t>
  </si>
  <si>
    <t>2028/29</t>
  </si>
  <si>
    <t>2029/30</t>
  </si>
  <si>
    <t>2030/31</t>
  </si>
  <si>
    <t>2031/32</t>
  </si>
  <si>
    <t>2032/33</t>
  </si>
  <si>
    <t>2033/34</t>
  </si>
  <si>
    <t>2034/35</t>
  </si>
  <si>
    <t>2035/36</t>
  </si>
  <si>
    <t>2036/37</t>
  </si>
  <si>
    <t>2037/38</t>
  </si>
  <si>
    <t>2038/39</t>
  </si>
  <si>
    <t>2039/40</t>
  </si>
  <si>
    <t>2040/41</t>
  </si>
  <si>
    <t>2041/42</t>
  </si>
  <si>
    <t>2042/43</t>
  </si>
  <si>
    <t>2043/44</t>
  </si>
  <si>
    <t>2044/45</t>
  </si>
  <si>
    <t>2045/46</t>
  </si>
  <si>
    <t>2046/47</t>
  </si>
  <si>
    <t>2047/48</t>
  </si>
  <si>
    <t>2048/49</t>
  </si>
  <si>
    <t>2049/50</t>
  </si>
  <si>
    <t>check</t>
  </si>
  <si>
    <t>g CO2e per kWh</t>
  </si>
  <si>
    <t>(Defra)</t>
  </si>
  <si>
    <t>assumption; power sector should reduce to 10 g CO2e/kWh</t>
  </si>
  <si>
    <t>p.a. reduction in carbon intensity</t>
  </si>
  <si>
    <t>enter DNO specific pre-tax WACC figure</t>
  </si>
  <si>
    <t>Customer interruptions (CI)</t>
  </si>
  <si>
    <t>Customer minutes lost (CML)</t>
  </si>
  <si>
    <t>Societal net benefits (impact relative to business as usual scenario)</t>
  </si>
  <si>
    <t xml:space="preserve">Avoided DNO costs </t>
  </si>
  <si>
    <t>CBA Option 1 - Option 1</t>
  </si>
  <si>
    <r>
      <t xml:space="preserve">Workings / assumptions used for costing </t>
    </r>
    <r>
      <rPr>
        <b/>
        <sz val="14"/>
        <color rgb="FF0070C0"/>
        <rFont val="Calibri"/>
        <family val="2"/>
        <scheme val="minor"/>
      </rPr>
      <t>Baseline</t>
    </r>
  </si>
  <si>
    <t>Baseline scenario</t>
  </si>
  <si>
    <t>Working baseline</t>
  </si>
  <si>
    <t>Show any calculation used to derive the values in your baseline scenario</t>
  </si>
  <si>
    <t>enter text</t>
  </si>
  <si>
    <t>2012/13 prices</t>
  </si>
  <si>
    <r>
      <t>Cost per fatality (£m)</t>
    </r>
    <r>
      <rPr>
        <vertAlign val="superscript"/>
        <sz val="10"/>
        <rFont val="Gill Sans MT"/>
        <family val="2"/>
      </rPr>
      <t>2</t>
    </r>
  </si>
  <si>
    <r>
      <t>Cost per major injury (£m)</t>
    </r>
    <r>
      <rPr>
        <vertAlign val="superscript"/>
        <sz val="10"/>
        <rFont val="Gill Sans MT"/>
        <family val="2"/>
      </rPr>
      <t>2</t>
    </r>
  </si>
  <si>
    <r>
      <t>Electricity GHG conversion factor (tonnes per MWh)</t>
    </r>
    <r>
      <rPr>
        <vertAlign val="superscript"/>
        <sz val="10"/>
        <rFont val="Gill Sans MT"/>
        <family val="2"/>
      </rPr>
      <t>3</t>
    </r>
  </si>
  <si>
    <r>
      <t>Traded carbon price (£/t 2010/11)</t>
    </r>
    <r>
      <rPr>
        <vertAlign val="superscript"/>
        <sz val="10"/>
        <color theme="1"/>
        <rFont val="Gill Sans MT"/>
        <family val="2"/>
      </rPr>
      <t>1</t>
    </r>
  </si>
  <si>
    <t>traded carbon price (£/t 2012/13 prices)</t>
  </si>
  <si>
    <t>updated to reflect DNO feedback following completion of worked examples
main changes include:
- included baseline scenario worksheet
- removed VOLL as CI/CML method of monetising loss of supply was viewed as robust method
- amended the CO2 conversion factor associated with losses to take into account assumptions regarding future decarbonisation of electricity
- updated fixed data parameters to 2012/13 prices</t>
  </si>
  <si>
    <t>Where a 'do minimum option' exists, Option 1 should represent your 'do minimum' or 'reference scenario' e.g. do nothing, ongoing maintenance of existing asset or the option which requires the minimum investment .</t>
  </si>
  <si>
    <t>Decarbonisation of electricity assumption:</t>
  </si>
  <si>
    <t>Where losses are entered in terms of MWh, the CO2e associated with those losses will be calculated based on an assumed GHG conversion factor.   The tCO2e are monetised using DECC traded carbon values.</t>
  </si>
  <si>
    <t>Connections</t>
  </si>
  <si>
    <t>Total avoided DNO costs</t>
  </si>
  <si>
    <t>Enter values as increments (delta) relative to your reference scenario. If this is your reference scenario enter 0. Reductions are entered as positive numbers and increases as negative numbers.</t>
  </si>
  <si>
    <t>2003/04</t>
  </si>
  <si>
    <t>2004/05</t>
  </si>
  <si>
    <t>2005/06</t>
  </si>
  <si>
    <t>2006/07</t>
  </si>
  <si>
    <t>2007/08</t>
  </si>
  <si>
    <t>2008/09</t>
  </si>
  <si>
    <t>convert to</t>
  </si>
  <si>
    <t xml:space="preserve">     Convert from</t>
  </si>
  <si>
    <t>note: HSE values as at Q3 2003</t>
  </si>
  <si>
    <r>
      <t>Reduced emissions (not associated with losses)</t>
    </r>
    <r>
      <rPr>
        <vertAlign val="superscript"/>
        <sz val="10"/>
        <color theme="1"/>
        <rFont val="Gill Sans MT"/>
        <family val="2"/>
      </rPr>
      <t>1</t>
    </r>
  </si>
  <si>
    <r>
      <t>Reduced probability of fatality</t>
    </r>
    <r>
      <rPr>
        <vertAlign val="superscript"/>
        <sz val="10"/>
        <color theme="1"/>
        <rFont val="Gill Sans MT"/>
        <family val="2"/>
      </rPr>
      <t>2</t>
    </r>
  </si>
  <si>
    <r>
      <t>Reduced probability of major injury</t>
    </r>
    <r>
      <rPr>
        <vertAlign val="superscript"/>
        <sz val="10"/>
        <color theme="1"/>
        <rFont val="Gill Sans MT"/>
        <family val="2"/>
      </rPr>
      <t>2</t>
    </r>
  </si>
  <si>
    <r>
      <rPr>
        <sz val="10"/>
        <color theme="1"/>
        <rFont val="Gill Sans MT"/>
        <family val="2"/>
      </rPr>
      <t>Inc</t>
    </r>
    <r>
      <rPr>
        <sz val="10"/>
        <color theme="1"/>
        <rFont val="Gill Sans MT"/>
        <family val="2"/>
      </rPr>
      <t>ludes all GHG not associated with losses e.g. SF6 converted to tCO2e using Defra conversion factors</t>
    </r>
  </si>
  <si>
    <t>All other GHG emissions not associated with losses should be entered in row 90 to avoid double counting.</t>
  </si>
  <si>
    <r>
      <t xml:space="preserve">Enter costs and benefits </t>
    </r>
    <r>
      <rPr>
        <i/>
        <sz val="10"/>
        <color theme="1"/>
        <rFont val="Gill Sans MT"/>
        <family val="2"/>
      </rPr>
      <t>over and above the baseline scenario</t>
    </r>
    <r>
      <rPr>
        <sz val="10"/>
        <color theme="1"/>
        <rFont val="Gill Sans MT"/>
        <family val="2"/>
      </rPr>
      <t xml:space="preserve"> i.e. the marginal or incremental costs / benefits of the option being considered.  
Enter capitalisation rates consistent with your business plan.</t>
    </r>
  </si>
  <si>
    <t xml:space="preserve">Enter costs and benefits associated with the baseline scenario.   The baseline scenario represents status quo; that is the cost of business as usual in the absence of any investment intervention. 
Where business as usual is not an option i.e. an investment intervention of some kind is required DNOs should chose the option with the lowest investment to represent the baseline scenario.
</t>
  </si>
  <si>
    <r>
      <t>removed '</t>
    </r>
    <r>
      <rPr>
        <strike/>
        <sz val="11"/>
        <color theme="1"/>
        <rFont val="Calibri"/>
        <family val="2"/>
        <scheme val="minor"/>
      </rPr>
      <t>do minimum</t>
    </r>
    <r>
      <rPr>
        <sz val="11"/>
        <color theme="1"/>
        <rFont val="Calibri"/>
        <family val="2"/>
        <scheme val="minor"/>
      </rPr>
      <t xml:space="preserve">' text in cell B9 of </t>
    </r>
    <r>
      <rPr>
        <i/>
        <sz val="11"/>
        <color theme="1"/>
        <rFont val="Calibri"/>
        <family val="2"/>
        <scheme val="minor"/>
      </rPr>
      <t>Option summary</t>
    </r>
    <r>
      <rPr>
        <sz val="11"/>
        <color theme="1"/>
        <rFont val="Calibri"/>
        <family val="2"/>
        <scheme val="minor"/>
      </rPr>
      <t xml:space="preserve"> worksheet</t>
    </r>
  </si>
  <si>
    <r>
      <t xml:space="preserve">Inserted clarification comment in cell C9 of the </t>
    </r>
    <r>
      <rPr>
        <i/>
        <sz val="11"/>
        <color theme="1"/>
        <rFont val="Calibri"/>
        <family val="2"/>
        <scheme val="minor"/>
      </rPr>
      <t>Option 1</t>
    </r>
    <r>
      <rPr>
        <sz val="11"/>
        <color theme="1"/>
        <rFont val="Calibri"/>
        <family val="2"/>
        <scheme val="minor"/>
      </rPr>
      <t xml:space="preserve"> worksheet.</t>
    </r>
  </si>
  <si>
    <r>
      <t xml:space="preserve">Purpose of CBA: describe the </t>
    </r>
    <r>
      <rPr>
        <b/>
        <sz val="10"/>
        <color rgb="FF0070C0"/>
        <rFont val="Gill Sans MT"/>
        <family val="2"/>
      </rPr>
      <t xml:space="preserve">primary driver </t>
    </r>
    <r>
      <rPr>
        <b/>
        <sz val="10"/>
        <color theme="1"/>
        <rFont val="Gill Sans MT"/>
        <family val="2"/>
      </rPr>
      <t xml:space="preserve">of the investment decision </t>
    </r>
  </si>
  <si>
    <t>Options considered / project name</t>
  </si>
  <si>
    <r>
      <t xml:space="preserve">Clarified text in cell B1 of </t>
    </r>
    <r>
      <rPr>
        <i/>
        <sz val="11"/>
        <color theme="1"/>
        <rFont val="Calibri"/>
        <family val="2"/>
        <scheme val="minor"/>
      </rPr>
      <t>Option summary</t>
    </r>
    <r>
      <rPr>
        <sz val="11"/>
        <color theme="1"/>
        <rFont val="Calibri"/>
        <family val="2"/>
        <scheme val="minor"/>
      </rPr>
      <t xml:space="preserve"> worksheet.</t>
    </r>
  </si>
  <si>
    <r>
      <t xml:space="preserve">Clarified text in cell F26 of </t>
    </r>
    <r>
      <rPr>
        <i/>
        <sz val="11"/>
        <color theme="1"/>
        <rFont val="Calibri"/>
        <family val="2"/>
        <scheme val="minor"/>
      </rPr>
      <t>Option summary</t>
    </r>
    <r>
      <rPr>
        <sz val="11"/>
        <color theme="1"/>
        <rFont val="Calibri"/>
        <family val="2"/>
        <scheme val="minor"/>
      </rPr>
      <t xml:space="preserve"> worksheet.</t>
    </r>
  </si>
  <si>
    <t>For the chosen option only, provide detail of where CBA expenditure included in this CBA is reported in the BPDT pack. e.g. LV swtichgear BPDT CV3 rows 15 to 22.</t>
  </si>
  <si>
    <t>Baseline</t>
  </si>
  <si>
    <t>Constrained volume avoided</t>
  </si>
  <si>
    <t>Source</t>
  </si>
  <si>
    <t>Description</t>
  </si>
  <si>
    <t>Faster and cheaper connections provided via ANM services as well as environmental benefits created by connecting more renewable generation</t>
  </si>
  <si>
    <t>LV 95sqmm</t>
  </si>
  <si>
    <t>LV 185sqmm</t>
  </si>
  <si>
    <t>Cable cost  (£/km)</t>
  </si>
  <si>
    <t>Losses/km/year (MWh)</t>
  </si>
  <si>
    <t>Losses saving/km/year from upsizing</t>
  </si>
  <si>
    <t>MWh/km/year</t>
  </si>
  <si>
    <t xml:space="preserve">Cable life </t>
  </si>
  <si>
    <t>years</t>
  </si>
  <si>
    <t>Loss savings per MWh/year</t>
  </si>
  <si>
    <t>per MWh</t>
  </si>
  <si>
    <t>Upsize LV 185 vs 95sqmm (new installations)</t>
  </si>
  <si>
    <t>Excavation cost per km</t>
  </si>
  <si>
    <t>Reviewed 2020 - analysis still valid</t>
  </si>
  <si>
    <t>LV 95 and 185sqmm losses per km</t>
  </si>
  <si>
    <t>11kV 70 and 150sqmm losses per km</t>
  </si>
  <si>
    <t>33kV 95 to 240sqmm losses saving</t>
  </si>
  <si>
    <t>Reviewed by Bob Hopkins 2018</t>
  </si>
  <si>
    <t>Cable Cost</t>
  </si>
  <si>
    <t>Based on Bidoyng £1250 saving per excavation</t>
  </si>
  <si>
    <t>LV 300sqmm</t>
  </si>
  <si>
    <t>LV 95sqmm cable</t>
  </si>
  <si>
    <t>LV 185sqmm cable</t>
  </si>
  <si>
    <t>Option 3</t>
  </si>
  <si>
    <t>LV 300sqmm cable</t>
  </si>
  <si>
    <t>300sqmm Jointing Cost</t>
  </si>
  <si>
    <t>NPV benefit over 40 years</t>
  </si>
  <si>
    <t>NPV benefit per meter</t>
  </si>
  <si>
    <t>benefit/m upsizing 185 to 300sqmm</t>
  </si>
  <si>
    <t>Additional Cost 95 to 185sqmm</t>
  </si>
  <si>
    <t>Additional Cost 95 to 300sqmm</t>
  </si>
  <si>
    <t>Additional Cost 185 to 300sqmm</t>
  </si>
  <si>
    <t>per meter</t>
  </si>
  <si>
    <t xml:space="preserve">Cost uplift for additional 300sqmm Jointing Cost, transport, manual handling and time </t>
  </si>
  <si>
    <t>Losses Saving 95 to 185sqmm</t>
  </si>
  <si>
    <t>MWh/km</t>
  </si>
  <si>
    <t>Losses saving (40 year life)</t>
  </si>
  <si>
    <t>Excavation Cost</t>
  </si>
  <si>
    <t>Loss of life on Cable</t>
  </si>
  <si>
    <t>Total Excavation Cost on top of cable cost</t>
  </si>
  <si>
    <t>Losses saving 185 to 300sqmm</t>
  </si>
  <si>
    <t>Upsize LV 300 vs 95sqmm (new installations)</t>
  </si>
  <si>
    <t>Losses Saving 95 to 300sqmm</t>
  </si>
  <si>
    <t>includes additional jointing cost. Benefit less than 185sqmm, so that is preferred option</t>
  </si>
  <si>
    <t>£/km (2020/21)</t>
  </si>
  <si>
    <t>Z:\E - NIA Programme\01. Archive\01. Non Project\Reports IFI LCNF &amp; NIA\Regulatory Reports\2019_20\Losses Strategy\Evidence\Cable upsizing\Calculations\Cable losses reductions calculations V4 2020 update.xlsx</t>
  </si>
  <si>
    <t>2020/21 cost update</t>
  </si>
  <si>
    <t>Z:\E - NIA Programme\01. Archive\01. Non Project\Reports IFI LCNF &amp; NIA\Regulatory Reports\2020_21\E4\Cable Data\Price Estimates on Cables\2021 Price Estimates on Cables.xls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</si>
</sst>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6" formatCode="&quot;£&quot;#,##0;[Red]\-&quot;£&quot;#,##0"/>
    <numFmt numFmtId="8" formatCode="&quot;£&quot;#,##0.00;[Red]\-&quot;£&quot;#,##0.00"/>
    <numFmt numFmtId="44" formatCode="_-&quot;£&quot;* #,##0.00_-;\-&quot;£&quot;* #,##0.00_-;_-&quot;£&quot;* &quot;-&quot;??_-;_-@_-"/>
    <numFmt numFmtId="43" formatCode="_-* #,##0.00_-;\-* #,##0.00_-;_-* &quot;-&quot;??_-;_-@_-"/>
    <numFmt numFmtId="164" formatCode="0.0%"/>
    <numFmt numFmtId="165" formatCode="#,##0.00;[Red]\(#,##0.00\);\-"/>
    <numFmt numFmtId="166" formatCode="&quot;£&quot;#,##0.00"/>
    <numFmt numFmtId="167" formatCode="#,##0;[Red]\(#,##0\);\-"/>
    <numFmt numFmtId="168" formatCode="_-&quot;£&quot;* #,##0_-;\-&quot;£&quot;* #,##0_-;_-&quot;£&quot;* &quot;-&quot;??_-;_-@_-"/>
    <numFmt numFmtId="169" formatCode="#,##0.0000_ ;\-#,##0.0000\ "/>
    <numFmt numFmtId="170" formatCode="&quot;£&quot;#,##0"/>
    <numFmt numFmtId="171" formatCode="0.000"/>
    <numFmt numFmtId="172" formatCode="#,##0.00_ ;\-#,##0.00\ "/>
    <numFmt numFmtId="173" formatCode="0.0000"/>
    <numFmt numFmtId="174" formatCode="#,##0;[Red]#,##0"/>
    <numFmt numFmtId="175" formatCode="0.0"/>
    <numFmt numFmtId="176" formatCode="#,##0.0"/>
    <numFmt numFmtId="177" formatCode="#,##0.000;[Red]\(#,##0.000\);\-"/>
    <numFmt numFmtId="178" formatCode="&quot;£&quot;#,##0.000;[Red]\-&quot;£&quot;#,##0.000"/>
  </numFmts>
  <fonts count="41" x14ac:knownFonts="1">
    <font>
      <sz val="11"/>
      <color theme="1"/>
      <name val="Calibri"/>
      <family val="2"/>
      <scheme val="minor"/>
    </font>
    <font>
      <sz val="11"/>
      <color theme="1"/>
      <name val="Calibri"/>
      <family val="2"/>
      <scheme val="minor"/>
    </font>
    <font>
      <sz val="10"/>
      <name val="Arial"/>
      <family val="2"/>
    </font>
    <font>
      <b/>
      <sz val="14"/>
      <color theme="1"/>
      <name val="Calibri"/>
      <family val="2"/>
      <scheme val="minor"/>
    </font>
    <font>
      <sz val="10"/>
      <color theme="1"/>
      <name val="Gill Sans MT"/>
      <family val="2"/>
    </font>
    <font>
      <b/>
      <sz val="10"/>
      <color theme="1"/>
      <name val="Gill Sans MT"/>
      <family val="2"/>
    </font>
    <font>
      <vertAlign val="subscript"/>
      <sz val="10"/>
      <color theme="1"/>
      <name val="Gill Sans MT"/>
      <family val="2"/>
    </font>
    <font>
      <vertAlign val="superscript"/>
      <sz val="10"/>
      <color theme="1"/>
      <name val="Gill Sans MT"/>
      <family val="2"/>
    </font>
    <font>
      <i/>
      <sz val="10"/>
      <color theme="1"/>
      <name val="Gill Sans MT"/>
      <family val="2"/>
    </font>
    <font>
      <b/>
      <sz val="12"/>
      <color theme="1"/>
      <name val="Gill Sans MT"/>
      <family val="2"/>
    </font>
    <font>
      <sz val="10"/>
      <color theme="0"/>
      <name val="Gill Sans MT"/>
      <family val="2"/>
    </font>
    <font>
      <b/>
      <sz val="10"/>
      <color theme="1"/>
      <name val="Gill Sans MT"/>
      <family val="2"/>
    </font>
    <font>
      <u/>
      <sz val="8.8000000000000007"/>
      <color theme="10"/>
      <name val="Calibri"/>
      <family val="2"/>
    </font>
    <font>
      <u/>
      <sz val="10"/>
      <color theme="10"/>
      <name val="Calibri"/>
      <family val="2"/>
    </font>
    <font>
      <sz val="10"/>
      <color rgb="FFFF0000"/>
      <name val="Gill Sans MT"/>
      <family val="2"/>
    </font>
    <font>
      <b/>
      <sz val="14"/>
      <color rgb="FF0070C0"/>
      <name val="Calibri"/>
      <family val="2"/>
      <scheme val="minor"/>
    </font>
    <font>
      <sz val="10"/>
      <name val="Gill Sans MT"/>
      <family val="2"/>
    </font>
    <font>
      <b/>
      <sz val="9"/>
      <name val="Gill Sans MT"/>
      <family val="2"/>
    </font>
    <font>
      <b/>
      <sz val="10"/>
      <name val="Gill Sans MT"/>
      <family val="2"/>
    </font>
    <font>
      <sz val="11"/>
      <name val="Calibri"/>
      <family val="2"/>
      <scheme val="minor"/>
    </font>
    <font>
      <u/>
      <vertAlign val="superscript"/>
      <sz val="10"/>
      <color theme="10"/>
      <name val="Calibri"/>
      <family val="2"/>
    </font>
    <font>
      <b/>
      <sz val="10"/>
      <color rgb="FFFF0000"/>
      <name val="Gill Sans MT"/>
      <family val="2"/>
    </font>
    <font>
      <sz val="10"/>
      <color theme="1"/>
      <name val="Gill Sans MT"/>
      <family val="2"/>
    </font>
    <font>
      <sz val="9"/>
      <name val="Gill Sans MT"/>
      <family val="2"/>
    </font>
    <font>
      <b/>
      <sz val="11"/>
      <color theme="1"/>
      <name val="Calibri"/>
      <family val="2"/>
      <scheme val="minor"/>
    </font>
    <font>
      <b/>
      <sz val="10"/>
      <color theme="1"/>
      <name val="Gill Sans MT"/>
      <family val="2"/>
    </font>
    <font>
      <i/>
      <sz val="10"/>
      <color theme="1"/>
      <name val="Gill Sans MT"/>
      <family val="2"/>
    </font>
    <font>
      <sz val="10"/>
      <name val="Gill Sans MT"/>
      <family val="2"/>
    </font>
    <font>
      <vertAlign val="superscript"/>
      <sz val="10"/>
      <name val="Gill Sans MT"/>
      <family val="2"/>
    </font>
    <font>
      <i/>
      <sz val="11"/>
      <color theme="1"/>
      <name val="Calibri"/>
      <family val="2"/>
      <scheme val="minor"/>
    </font>
    <font>
      <strike/>
      <sz val="11"/>
      <color theme="1"/>
      <name val="Calibri"/>
      <family val="2"/>
      <scheme val="minor"/>
    </font>
    <font>
      <sz val="10"/>
      <color indexed="81"/>
      <name val="Tahoma"/>
      <family val="2"/>
    </font>
    <font>
      <b/>
      <sz val="10"/>
      <color indexed="81"/>
      <name val="Tahoma"/>
      <family val="2"/>
    </font>
    <font>
      <sz val="8"/>
      <color rgb="FF000000"/>
      <name val="Tahoma"/>
      <family val="2"/>
    </font>
    <font>
      <b/>
      <sz val="10"/>
      <color rgb="FF0070C0"/>
      <name val="Gill Sans MT"/>
      <family val="2"/>
    </font>
    <font>
      <sz val="8"/>
      <color theme="1"/>
      <name val="Arial"/>
      <family val="2"/>
    </font>
    <font>
      <sz val="9"/>
      <color indexed="81"/>
      <name val="Tahoma"/>
      <family val="2"/>
    </font>
    <font>
      <b/>
      <sz val="9"/>
      <color indexed="81"/>
      <name val="Tahoma"/>
      <family val="2"/>
    </font>
    <font>
      <b/>
      <sz val="11"/>
      <color rgb="FF00B050"/>
      <name val="Calibri"/>
      <family val="2"/>
      <scheme val="minor"/>
    </font>
    <font>
      <b/>
      <u/>
      <sz val="11"/>
      <color rgb="FFFF0000"/>
      <name val="Calibri"/>
      <family val="2"/>
      <scheme val="minor"/>
    </font>
    <font>
      <b/>
      <u/>
      <sz val="11"/>
      <color rgb="FF00B050"/>
      <name val="Calibri"/>
      <family val="2"/>
      <scheme val="minor"/>
    </font>
  </fonts>
  <fills count="11">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6"/>
        <bgColor indexed="64"/>
      </patternFill>
    </fill>
    <fill>
      <patternFill patternType="solid">
        <fgColor theme="3" tint="0.59999389629810485"/>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theme="0"/>
        <bgColor indexed="64"/>
      </patternFill>
    </fill>
    <fill>
      <patternFill patternType="solid">
        <fgColor theme="9" tint="0.59999389629810485"/>
        <bgColor indexed="64"/>
      </patternFill>
    </fill>
    <fill>
      <patternFill patternType="solid">
        <fgColor rgb="FFFFFF00"/>
        <bgColor indexed="64"/>
      </patternFill>
    </fill>
  </fills>
  <borders count="26">
    <border>
      <left/>
      <right/>
      <top/>
      <bottom/>
      <diagonal/>
    </border>
    <border>
      <left/>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style="medium">
        <color indexed="64"/>
      </top>
      <bottom/>
      <diagonal/>
    </border>
    <border>
      <left/>
      <right style="medium">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s>
  <cellStyleXfs count="9">
    <xf numFmtId="0" fontId="0" fillId="0" borderId="0"/>
    <xf numFmtId="9" fontId="1"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0" fontId="12" fillId="0" borderId="0" applyNumberFormat="0" applyFill="0" applyBorder="0" applyAlignment="0" applyProtection="0">
      <alignment vertical="top"/>
      <protection locked="0"/>
    </xf>
    <xf numFmtId="43" fontId="1" fillId="0" borderId="0" applyFont="0" applyFill="0" applyBorder="0" applyAlignment="0" applyProtection="0"/>
    <xf numFmtId="44" fontId="1" fillId="0" borderId="0" applyFont="0" applyFill="0" applyBorder="0" applyAlignment="0" applyProtection="0"/>
  </cellStyleXfs>
  <cellXfs count="194">
    <xf numFmtId="0" fontId="0" fillId="0" borderId="0" xfId="0"/>
    <xf numFmtId="0" fontId="3" fillId="0" borderId="0" xfId="0" applyFont="1"/>
    <xf numFmtId="0" fontId="4" fillId="0" borderId="0" xfId="0" applyFont="1"/>
    <xf numFmtId="0" fontId="5" fillId="5" borderId="0" xfId="0" applyFont="1" applyFill="1" applyProtection="1">
      <protection locked="0"/>
    </xf>
    <xf numFmtId="0" fontId="4" fillId="0" borderId="0" xfId="0" applyFont="1" applyProtection="1"/>
    <xf numFmtId="0" fontId="5" fillId="4" borderId="7" xfId="0" applyFont="1" applyFill="1" applyBorder="1" applyAlignment="1" applyProtection="1">
      <alignment horizontal="centerContinuous"/>
    </xf>
    <xf numFmtId="0" fontId="5" fillId="4" borderId="8" xfId="0" applyFont="1" applyFill="1" applyBorder="1" applyAlignment="1" applyProtection="1">
      <alignment horizontal="centerContinuous"/>
    </xf>
    <xf numFmtId="0" fontId="5" fillId="4" borderId="9" xfId="0" applyFont="1" applyFill="1" applyBorder="1" applyAlignment="1" applyProtection="1">
      <alignment horizontal="centerContinuous"/>
    </xf>
    <xf numFmtId="0" fontId="4" fillId="0" borderId="0" xfId="0" quotePrefix="1" applyFont="1" applyBorder="1" applyProtection="1"/>
    <xf numFmtId="0" fontId="4" fillId="0" borderId="0" xfId="0" applyFont="1" applyBorder="1" applyProtection="1"/>
    <xf numFmtId="164" fontId="4" fillId="5" borderId="0" xfId="1" applyNumberFormat="1" applyFont="1" applyFill="1" applyBorder="1" applyProtection="1"/>
    <xf numFmtId="0" fontId="4" fillId="0" borderId="0" xfId="0" applyFont="1" applyFill="1" applyBorder="1" applyProtection="1"/>
    <xf numFmtId="0" fontId="5" fillId="0" borderId="6" xfId="0" applyFont="1" applyBorder="1" applyProtection="1"/>
    <xf numFmtId="0" fontId="5" fillId="0" borderId="6" xfId="0" applyFont="1" applyFill="1" applyBorder="1" applyProtection="1"/>
    <xf numFmtId="0" fontId="5" fillId="0" borderId="0" xfId="0" applyFont="1" applyFill="1" applyBorder="1" applyProtection="1"/>
    <xf numFmtId="0" fontId="5" fillId="0" borderId="0" xfId="0" applyFont="1" applyProtection="1"/>
    <xf numFmtId="0" fontId="4" fillId="0" borderId="0" xfId="0" applyFont="1" applyBorder="1" applyAlignment="1" applyProtection="1">
      <alignment horizontal="right"/>
    </xf>
    <xf numFmtId="0" fontId="8" fillId="0" borderId="0" xfId="0" applyFont="1" applyProtection="1"/>
    <xf numFmtId="0" fontId="5" fillId="0" borderId="0" xfId="0" applyFont="1" applyBorder="1" applyProtection="1"/>
    <xf numFmtId="0" fontId="0" fillId="0" borderId="0" xfId="0" quotePrefix="1"/>
    <xf numFmtId="0" fontId="4" fillId="7" borderId="0" xfId="0" applyFont="1" applyFill="1"/>
    <xf numFmtId="0" fontId="4" fillId="0" borderId="0" xfId="0" applyFont="1" applyFill="1"/>
    <xf numFmtId="0" fontId="4" fillId="0" borderId="0" xfId="0" applyFont="1" applyFill="1" applyProtection="1"/>
    <xf numFmtId="164" fontId="4" fillId="2" borderId="3" xfId="0" applyNumberFormat="1" applyFont="1" applyFill="1" applyBorder="1" applyProtection="1"/>
    <xf numFmtId="3" fontId="4" fillId="2" borderId="3" xfId="0" applyNumberFormat="1" applyFont="1" applyFill="1" applyBorder="1" applyProtection="1"/>
    <xf numFmtId="0" fontId="5" fillId="0" borderId="0" xfId="0" applyFont="1"/>
    <xf numFmtId="0" fontId="10" fillId="0" borderId="0" xfId="0" applyFont="1"/>
    <xf numFmtId="0" fontId="4" fillId="0" borderId="0" xfId="0" applyFont="1" applyBorder="1" applyAlignment="1">
      <alignment horizontal="left" vertical="top" wrapText="1"/>
    </xf>
    <xf numFmtId="0" fontId="4" fillId="0" borderId="0" xfId="0" applyFont="1" applyBorder="1" applyAlignment="1">
      <alignment horizontal="left"/>
    </xf>
    <xf numFmtId="0" fontId="4" fillId="0" borderId="0" xfId="0" applyFont="1" applyBorder="1" applyAlignment="1">
      <alignment horizontal="center" vertical="top" wrapText="1"/>
    </xf>
    <xf numFmtId="0" fontId="4" fillId="0" borderId="3" xfId="0" applyFont="1" applyBorder="1" applyAlignment="1">
      <alignment vertical="top"/>
    </xf>
    <xf numFmtId="0" fontId="4" fillId="0" borderId="3" xfId="0" applyFont="1" applyBorder="1" applyAlignment="1">
      <alignment vertical="top" wrapText="1"/>
    </xf>
    <xf numFmtId="0" fontId="9" fillId="0" borderId="0" xfId="0" applyFont="1" applyFill="1"/>
    <xf numFmtId="164" fontId="4" fillId="5" borderId="3" xfId="1" applyNumberFormat="1" applyFont="1" applyFill="1" applyBorder="1" applyProtection="1">
      <protection locked="0"/>
    </xf>
    <xf numFmtId="165" fontId="4" fillId="5" borderId="0" xfId="0" applyNumberFormat="1" applyFont="1" applyFill="1" applyBorder="1" applyProtection="1">
      <protection locked="0"/>
    </xf>
    <xf numFmtId="165" fontId="4" fillId="0" borderId="0" xfId="0" applyNumberFormat="1" applyFont="1" applyFill="1" applyBorder="1" applyProtection="1">
      <protection locked="0"/>
    </xf>
    <xf numFmtId="10" fontId="4" fillId="5" borderId="0" xfId="1" applyNumberFormat="1" applyFont="1" applyFill="1" applyBorder="1" applyProtection="1">
      <protection locked="0"/>
    </xf>
    <xf numFmtId="0" fontId="11" fillId="0" borderId="0" xfId="0" applyFont="1" applyProtection="1"/>
    <xf numFmtId="3" fontId="4" fillId="5" borderId="0" xfId="1" applyNumberFormat="1" applyFont="1" applyFill="1" applyBorder="1" applyProtection="1">
      <protection locked="0"/>
    </xf>
    <xf numFmtId="0" fontId="14" fillId="0" borderId="0" xfId="0" applyFont="1" applyProtection="1"/>
    <xf numFmtId="1" fontId="14" fillId="0" borderId="0" xfId="0" applyNumberFormat="1" applyFont="1" applyProtection="1"/>
    <xf numFmtId="0" fontId="4" fillId="0" borderId="0" xfId="0" quotePrefix="1" applyFont="1" applyProtection="1"/>
    <xf numFmtId="0" fontId="17" fillId="2" borderId="20" xfId="4" applyFont="1" applyFill="1" applyBorder="1" applyAlignment="1">
      <alignment horizontal="center"/>
    </xf>
    <xf numFmtId="0" fontId="17" fillId="2" borderId="3" xfId="4" applyFont="1" applyFill="1" applyBorder="1" applyAlignment="1">
      <alignment horizontal="center"/>
    </xf>
    <xf numFmtId="167" fontId="4" fillId="5" borderId="0" xfId="0" applyNumberFormat="1" applyFont="1" applyFill="1" applyBorder="1" applyProtection="1">
      <protection locked="0"/>
    </xf>
    <xf numFmtId="8" fontId="5" fillId="0" borderId="14" xfId="0" applyNumberFormat="1" applyFont="1" applyBorder="1" applyProtection="1"/>
    <xf numFmtId="0" fontId="5" fillId="0" borderId="10" xfId="0" applyFont="1" applyBorder="1" applyAlignment="1" applyProtection="1">
      <alignment horizontal="center" wrapText="1"/>
    </xf>
    <xf numFmtId="0" fontId="5" fillId="0" borderId="13" xfId="0" applyFont="1" applyBorder="1" applyAlignment="1" applyProtection="1">
      <alignment horizontal="center" wrapText="1"/>
    </xf>
    <xf numFmtId="3" fontId="5" fillId="2" borderId="11" xfId="0" applyNumberFormat="1" applyFont="1" applyFill="1" applyBorder="1" applyAlignment="1" applyProtection="1">
      <alignment horizontal="center"/>
    </xf>
    <xf numFmtId="3" fontId="5" fillId="0" borderId="11" xfId="0" applyNumberFormat="1" applyFont="1" applyFill="1" applyBorder="1" applyAlignment="1" applyProtection="1">
      <alignment horizontal="center"/>
    </xf>
    <xf numFmtId="166" fontId="4" fillId="5" borderId="3" xfId="0" applyNumberFormat="1" applyFont="1" applyFill="1" applyBorder="1" applyProtection="1">
      <protection locked="0"/>
    </xf>
    <xf numFmtId="0" fontId="16" fillId="0" borderId="0" xfId="0" applyFont="1" applyProtection="1"/>
    <xf numFmtId="0" fontId="19" fillId="0" borderId="0" xfId="0" quotePrefix="1" applyFont="1"/>
    <xf numFmtId="165" fontId="5" fillId="3" borderId="6" xfId="0" applyNumberFormat="1" applyFont="1" applyFill="1" applyBorder="1" applyProtection="1">
      <protection locked="0"/>
    </xf>
    <xf numFmtId="165" fontId="5" fillId="2" borderId="0" xfId="0" applyNumberFormat="1" applyFont="1" applyFill="1" applyProtection="1"/>
    <xf numFmtId="165" fontId="4" fillId="0" borderId="0" xfId="0" applyNumberFormat="1" applyFont="1" applyProtection="1"/>
    <xf numFmtId="165" fontId="5" fillId="0" borderId="1" xfId="0" applyNumberFormat="1" applyFont="1" applyBorder="1" applyProtection="1"/>
    <xf numFmtId="0" fontId="4" fillId="0" borderId="6" xfId="0" applyFont="1" applyBorder="1" applyProtection="1"/>
    <xf numFmtId="0" fontId="4" fillId="0" borderId="6" xfId="0" quotePrefix="1" applyFont="1" applyBorder="1" applyProtection="1"/>
    <xf numFmtId="165" fontId="4" fillId="3" borderId="6" xfId="0" applyNumberFormat="1" applyFont="1" applyFill="1" applyBorder="1" applyProtection="1">
      <protection locked="0"/>
    </xf>
    <xf numFmtId="0" fontId="4" fillId="0" borderId="0" xfId="0" quotePrefix="1" applyFont="1" applyBorder="1" applyAlignment="1" applyProtection="1">
      <alignment vertical="center"/>
    </xf>
    <xf numFmtId="0" fontId="4" fillId="0" borderId="0" xfId="0" applyFont="1" applyBorder="1" applyAlignment="1" applyProtection="1">
      <alignment vertical="center"/>
    </xf>
    <xf numFmtId="165" fontId="4" fillId="5" borderId="0" xfId="0" applyNumberFormat="1" applyFont="1" applyFill="1" applyBorder="1" applyAlignment="1" applyProtection="1">
      <alignment vertical="center"/>
      <protection locked="0"/>
    </xf>
    <xf numFmtId="168" fontId="4" fillId="0" borderId="0" xfId="8" applyNumberFormat="1" applyFont="1" applyBorder="1" applyProtection="1"/>
    <xf numFmtId="0" fontId="4" fillId="6" borderId="3" xfId="0" applyFont="1" applyFill="1" applyBorder="1" applyAlignment="1">
      <alignment horizontal="center"/>
    </xf>
    <xf numFmtId="8" fontId="4" fillId="0" borderId="3" xfId="0" applyNumberFormat="1" applyFont="1" applyBorder="1" applyAlignment="1">
      <alignment horizontal="center" vertical="top"/>
    </xf>
    <xf numFmtId="8" fontId="4" fillId="0" borderId="3" xfId="0" applyNumberFormat="1" applyFont="1" applyBorder="1" applyAlignment="1">
      <alignment horizontal="left" vertical="top"/>
    </xf>
    <xf numFmtId="0" fontId="21" fillId="0" borderId="0" xfId="0" applyFont="1" applyProtection="1"/>
    <xf numFmtId="165" fontId="4" fillId="3" borderId="0" xfId="0" applyNumberFormat="1" applyFont="1" applyFill="1" applyBorder="1" applyProtection="1">
      <protection locked="0"/>
    </xf>
    <xf numFmtId="3" fontId="4" fillId="5" borderId="0" xfId="0" applyNumberFormat="1" applyFont="1" applyFill="1" applyProtection="1"/>
    <xf numFmtId="0" fontId="13" fillId="0" borderId="0" xfId="6" applyFont="1" applyAlignment="1" applyProtection="1">
      <alignment vertical="top"/>
    </xf>
    <xf numFmtId="0" fontId="13" fillId="8" borderId="0" xfId="6" applyFont="1" applyFill="1" applyAlignment="1" applyProtection="1">
      <alignment vertical="top"/>
    </xf>
    <xf numFmtId="0" fontId="4" fillId="8" borderId="0" xfId="0" applyFont="1" applyFill="1"/>
    <xf numFmtId="2" fontId="4" fillId="7" borderId="0" xfId="0" applyNumberFormat="1" applyFont="1" applyFill="1"/>
    <xf numFmtId="1" fontId="4" fillId="7" borderId="0" xfId="0" applyNumberFormat="1" applyFont="1" applyFill="1"/>
    <xf numFmtId="0" fontId="22" fillId="0" borderId="0" xfId="0" applyFont="1" applyProtection="1"/>
    <xf numFmtId="0" fontId="23" fillId="0" borderId="0" xfId="0" applyFont="1" applyProtection="1"/>
    <xf numFmtId="0" fontId="14" fillId="0" borderId="0" xfId="0" applyFont="1" applyAlignment="1" applyProtection="1">
      <alignment horizontal="left"/>
    </xf>
    <xf numFmtId="2" fontId="4" fillId="2" borderId="3" xfId="0" applyNumberFormat="1" applyFont="1" applyFill="1" applyBorder="1" applyProtection="1"/>
    <xf numFmtId="0" fontId="23" fillId="0" borderId="0" xfId="0" applyFont="1" applyAlignment="1" applyProtection="1">
      <alignment horizontal="left" vertical="top"/>
    </xf>
    <xf numFmtId="0" fontId="8" fillId="0" borderId="0" xfId="0" applyFont="1" applyFill="1" applyProtection="1"/>
    <xf numFmtId="170" fontId="4" fillId="5" borderId="3" xfId="0" applyNumberFormat="1" applyFont="1" applyFill="1" applyBorder="1" applyProtection="1">
      <protection locked="0"/>
    </xf>
    <xf numFmtId="165" fontId="4" fillId="0" borderId="0" xfId="0" applyNumberFormat="1" applyFont="1" applyFill="1" applyBorder="1" applyAlignment="1" applyProtection="1">
      <alignment horizontal="right"/>
      <protection locked="0"/>
    </xf>
    <xf numFmtId="0" fontId="4" fillId="0" borderId="0" xfId="0" applyFont="1" applyFill="1" applyAlignment="1">
      <alignment vertical="top"/>
    </xf>
    <xf numFmtId="0" fontId="5" fillId="0" borderId="0" xfId="0" applyFont="1" applyFill="1"/>
    <xf numFmtId="0" fontId="4" fillId="0" borderId="0" xfId="0" applyFont="1" applyFill="1" applyBorder="1" applyAlignment="1" applyProtection="1">
      <alignment horizontal="left"/>
    </xf>
    <xf numFmtId="0" fontId="7" fillId="0" borderId="0" xfId="0" applyFont="1" applyProtection="1"/>
    <xf numFmtId="43" fontId="4" fillId="0" borderId="0" xfId="7" applyFont="1" applyBorder="1" applyProtection="1"/>
    <xf numFmtId="165" fontId="4" fillId="3" borderId="3" xfId="0" applyNumberFormat="1" applyFont="1" applyFill="1" applyBorder="1" applyAlignment="1" applyProtection="1">
      <alignment horizontal="left"/>
      <protection locked="0"/>
    </xf>
    <xf numFmtId="0" fontId="5" fillId="6" borderId="3" xfId="0" applyFont="1" applyFill="1" applyBorder="1"/>
    <xf numFmtId="0" fontId="4" fillId="0" borderId="0" xfId="0" applyFont="1" applyAlignment="1"/>
    <xf numFmtId="0" fontId="4" fillId="0" borderId="0" xfId="0" applyFont="1" applyAlignment="1">
      <alignment vertical="top"/>
    </xf>
    <xf numFmtId="0" fontId="14" fillId="0" borderId="0" xfId="0" applyFont="1"/>
    <xf numFmtId="165" fontId="4" fillId="5" borderId="3" xfId="0" applyNumberFormat="1" applyFont="1" applyFill="1" applyBorder="1" applyAlignment="1" applyProtection="1">
      <alignment horizontal="left"/>
      <protection locked="0"/>
    </xf>
    <xf numFmtId="3" fontId="4" fillId="2" borderId="3" xfId="0" applyNumberFormat="1" applyFont="1" applyFill="1" applyBorder="1" applyAlignment="1" applyProtection="1">
      <alignment horizontal="left"/>
    </xf>
    <xf numFmtId="0" fontId="4" fillId="0" borderId="3" xfId="0" applyFont="1" applyBorder="1" applyAlignment="1">
      <alignment horizontal="left"/>
    </xf>
    <xf numFmtId="0" fontId="5" fillId="0" borderId="3" xfId="0" applyFont="1" applyBorder="1" applyAlignment="1">
      <alignment vertical="top"/>
    </xf>
    <xf numFmtId="0" fontId="5" fillId="0" borderId="3" xfId="0" applyFont="1" applyBorder="1" applyAlignment="1">
      <alignment vertical="top" wrapText="1"/>
    </xf>
    <xf numFmtId="0" fontId="5" fillId="0" borderId="3" xfId="0" applyFont="1" applyBorder="1" applyAlignment="1">
      <alignment horizontal="left" vertical="top" wrapText="1"/>
    </xf>
    <xf numFmtId="0" fontId="9" fillId="0" borderId="0" xfId="0" applyFont="1"/>
    <xf numFmtId="0" fontId="0" fillId="0" borderId="0" xfId="0" applyAlignment="1">
      <alignment vertical="top" wrapText="1"/>
    </xf>
    <xf numFmtId="0" fontId="24" fillId="6" borderId="8" xfId="0" applyFont="1" applyFill="1" applyBorder="1"/>
    <xf numFmtId="0" fontId="0" fillId="0" borderId="8" xfId="0" applyBorder="1" applyAlignment="1">
      <alignment vertical="top" wrapText="1"/>
    </xf>
    <xf numFmtId="0" fontId="0" fillId="0" borderId="8" xfId="0" applyBorder="1" applyAlignment="1">
      <alignment horizontal="center" vertical="top" wrapText="1"/>
    </xf>
    <xf numFmtId="14" fontId="0" fillId="0" borderId="8" xfId="0" applyNumberFormat="1" applyBorder="1" applyAlignment="1">
      <alignment vertical="top" wrapText="1"/>
    </xf>
    <xf numFmtId="0" fontId="25" fillId="7" borderId="0" xfId="0" applyFont="1" applyFill="1"/>
    <xf numFmtId="0" fontId="4" fillId="7" borderId="0" xfId="0" applyFont="1" applyFill="1" applyAlignment="1">
      <alignment horizontal="right"/>
    </xf>
    <xf numFmtId="172" fontId="4" fillId="5" borderId="3" xfId="7" applyNumberFormat="1" applyFont="1" applyFill="1" applyBorder="1" applyProtection="1">
      <protection locked="0"/>
    </xf>
    <xf numFmtId="169" fontId="4" fillId="0" borderId="1" xfId="7" applyNumberFormat="1" applyFont="1" applyFill="1" applyBorder="1" applyProtection="1">
      <protection locked="0"/>
    </xf>
    <xf numFmtId="0" fontId="26" fillId="0" borderId="0" xfId="0" applyFont="1" applyFill="1"/>
    <xf numFmtId="171" fontId="4" fillId="5" borderId="3" xfId="0" applyNumberFormat="1" applyFont="1" applyFill="1" applyBorder="1"/>
    <xf numFmtId="0" fontId="4" fillId="7" borderId="0" xfId="0" applyFont="1" applyFill="1" applyAlignment="1">
      <alignment horizontal="left"/>
    </xf>
    <xf numFmtId="0" fontId="22" fillId="0" borderId="12" xfId="0" applyFont="1" applyBorder="1" applyAlignment="1" applyProtection="1">
      <alignment horizontal="right"/>
    </xf>
    <xf numFmtId="0" fontId="22" fillId="0" borderId="2" xfId="0" applyFont="1" applyBorder="1" applyAlignment="1" applyProtection="1">
      <alignment vertical="center" textRotation="90"/>
    </xf>
    <xf numFmtId="0" fontId="22" fillId="0" borderId="5" xfId="0" applyFont="1" applyBorder="1" applyAlignment="1" applyProtection="1">
      <alignment vertical="center" textRotation="90"/>
    </xf>
    <xf numFmtId="0" fontId="22" fillId="9" borderId="0" xfId="0" applyFont="1" applyFill="1" applyBorder="1" applyProtection="1"/>
    <xf numFmtId="0" fontId="5" fillId="9" borderId="0" xfId="0" applyFont="1" applyFill="1" applyBorder="1" applyProtection="1"/>
    <xf numFmtId="0" fontId="4" fillId="9" borderId="0" xfId="0" applyFont="1" applyFill="1" applyBorder="1" applyProtection="1"/>
    <xf numFmtId="0" fontId="22" fillId="9" borderId="18" xfId="0" applyFont="1" applyFill="1" applyBorder="1" applyProtection="1"/>
    <xf numFmtId="0" fontId="27" fillId="9" borderId="18" xfId="0" applyFont="1" applyFill="1" applyBorder="1" applyProtection="1"/>
    <xf numFmtId="0" fontId="5" fillId="9" borderId="18" xfId="0" applyFont="1" applyFill="1" applyBorder="1" applyProtection="1"/>
    <xf numFmtId="0" fontId="4" fillId="9" borderId="18" xfId="0" applyFont="1" applyFill="1" applyBorder="1" applyProtection="1"/>
    <xf numFmtId="0" fontId="25" fillId="9" borderId="0" xfId="0" applyFont="1" applyFill="1" applyBorder="1" applyProtection="1"/>
    <xf numFmtId="0" fontId="4" fillId="0" borderId="24" xfId="0" applyFont="1" applyBorder="1" applyAlignment="1" applyProtection="1">
      <alignment vertical="center"/>
    </xf>
    <xf numFmtId="0" fontId="4" fillId="0" borderId="6" xfId="0" applyFont="1" applyBorder="1" applyAlignment="1" applyProtection="1">
      <alignment vertical="center"/>
    </xf>
    <xf numFmtId="173" fontId="16" fillId="2" borderId="3" xfId="4" applyNumberFormat="1" applyFont="1" applyFill="1" applyBorder="1" applyAlignment="1">
      <alignment horizontal="right"/>
    </xf>
    <xf numFmtId="0" fontId="16" fillId="2" borderId="3" xfId="4" applyFont="1" applyFill="1" applyBorder="1" applyAlignment="1"/>
    <xf numFmtId="0" fontId="4" fillId="0" borderId="0" xfId="0" applyFont="1" applyAlignment="1" applyProtection="1">
      <alignment horizontal="right"/>
    </xf>
    <xf numFmtId="0" fontId="4" fillId="0" borderId="6" xfId="0" quotePrefix="1" applyFont="1" applyBorder="1" applyAlignment="1" applyProtection="1">
      <alignment vertical="center"/>
    </xf>
    <xf numFmtId="0" fontId="0" fillId="0" borderId="0" xfId="0" applyBorder="1"/>
    <xf numFmtId="0" fontId="0" fillId="0" borderId="1" xfId="0" applyBorder="1" applyAlignment="1">
      <alignment horizontal="left" vertical="top" wrapText="1"/>
    </xf>
    <xf numFmtId="14" fontId="0" fillId="0" borderId="1" xfId="0" applyNumberFormat="1" applyBorder="1" applyAlignment="1">
      <alignment horizontal="left" vertical="top"/>
    </xf>
    <xf numFmtId="0" fontId="0" fillId="0" borderId="18" xfId="0" applyBorder="1" applyAlignment="1">
      <alignment horizontal="left" vertical="top" wrapText="1"/>
    </xf>
    <xf numFmtId="0" fontId="0" fillId="0" borderId="0" xfId="0" applyBorder="1" applyAlignment="1">
      <alignment horizontal="left" vertical="top" wrapText="1"/>
    </xf>
    <xf numFmtId="14" fontId="0" fillId="0" borderId="0" xfId="0" applyNumberFormat="1" applyBorder="1" applyAlignment="1">
      <alignment horizontal="left" vertical="top"/>
    </xf>
    <xf numFmtId="174" fontId="4" fillId="5" borderId="25" xfId="0" applyNumberFormat="1" applyFont="1" applyFill="1" applyBorder="1" applyAlignment="1" applyProtection="1">
      <alignment horizontal="center"/>
      <protection locked="0"/>
    </xf>
    <xf numFmtId="0" fontId="0" fillId="0" borderId="0" xfId="0" applyAlignment="1">
      <alignment vertical="top"/>
    </xf>
    <xf numFmtId="8" fontId="4" fillId="0" borderId="0" xfId="0" applyNumberFormat="1" applyFont="1"/>
    <xf numFmtId="0" fontId="4" fillId="0" borderId="3" xfId="0" applyFont="1" applyBorder="1" applyAlignment="1">
      <alignment vertical="top" wrapText="1"/>
    </xf>
    <xf numFmtId="0" fontId="35" fillId="0" borderId="0" xfId="0" applyNumberFormat="1" applyFont="1" applyBorder="1"/>
    <xf numFmtId="170" fontId="0" fillId="0" borderId="0" xfId="0" applyNumberFormat="1"/>
    <xf numFmtId="0" fontId="24" fillId="0" borderId="0" xfId="0" applyFont="1"/>
    <xf numFmtId="166" fontId="0" fillId="0" borderId="0" xfId="0" applyNumberFormat="1"/>
    <xf numFmtId="0" fontId="0" fillId="0" borderId="0" xfId="0" applyAlignment="1">
      <alignment horizontal="right"/>
    </xf>
    <xf numFmtId="0" fontId="0" fillId="0" borderId="0" xfId="0" applyAlignment="1">
      <alignment horizontal="left"/>
    </xf>
    <xf numFmtId="175" fontId="0" fillId="0" borderId="0" xfId="0" applyNumberFormat="1"/>
    <xf numFmtId="176" fontId="0" fillId="0" borderId="0" xfId="0" applyNumberFormat="1"/>
    <xf numFmtId="176" fontId="38" fillId="0" borderId="0" xfId="0" applyNumberFormat="1" applyFont="1"/>
    <xf numFmtId="170" fontId="39" fillId="0" borderId="0" xfId="0" applyNumberFormat="1" applyFont="1"/>
    <xf numFmtId="170" fontId="40" fillId="0" borderId="0" xfId="0" applyNumberFormat="1" applyFont="1"/>
    <xf numFmtId="0" fontId="4" fillId="0" borderId="3" xfId="0" applyFont="1" applyBorder="1" applyAlignment="1">
      <alignment vertical="top" wrapText="1"/>
    </xf>
    <xf numFmtId="177" fontId="4" fillId="5" borderId="0" xfId="0" applyNumberFormat="1" applyFont="1" applyFill="1" applyBorder="1" applyAlignment="1" applyProtection="1">
      <alignment vertical="center"/>
      <protection locked="0"/>
    </xf>
    <xf numFmtId="178" fontId="4" fillId="0" borderId="3" xfId="0" applyNumberFormat="1" applyFont="1" applyBorder="1" applyAlignment="1">
      <alignment horizontal="center" vertical="top"/>
    </xf>
    <xf numFmtId="0" fontId="4" fillId="0" borderId="0" xfId="0" applyFont="1" applyAlignment="1">
      <alignment wrapText="1"/>
    </xf>
    <xf numFmtId="6" fontId="4" fillId="0" borderId="0" xfId="0" applyNumberFormat="1" applyFont="1"/>
    <xf numFmtId="166" fontId="0" fillId="10" borderId="0" xfId="0" applyNumberFormat="1" applyFill="1"/>
    <xf numFmtId="176" fontId="19" fillId="0" borderId="0" xfId="0" applyNumberFormat="1" applyFont="1"/>
    <xf numFmtId="0" fontId="4" fillId="0" borderId="0" xfId="0" applyFont="1" applyAlignment="1">
      <alignment horizontal="left" vertical="top" wrapText="1"/>
    </xf>
    <xf numFmtId="0" fontId="4" fillId="0" borderId="7" xfId="0" applyFont="1" applyBorder="1" applyAlignment="1">
      <alignment horizontal="left"/>
    </xf>
    <xf numFmtId="0" fontId="4" fillId="0" borderId="9" xfId="0" applyFont="1" applyBorder="1" applyAlignment="1">
      <alignment horizontal="left"/>
    </xf>
    <xf numFmtId="0" fontId="4" fillId="0" borderId="3" xfId="0" applyFont="1" applyBorder="1" applyAlignment="1">
      <alignment vertical="top" wrapText="1"/>
    </xf>
    <xf numFmtId="0" fontId="4" fillId="0" borderId="15" xfId="0" applyFont="1" applyBorder="1" applyAlignment="1">
      <alignment horizontal="left" vertical="top" wrapText="1"/>
    </xf>
    <xf numFmtId="0" fontId="4" fillId="0" borderId="1" xfId="0" applyFont="1" applyBorder="1" applyAlignment="1">
      <alignment horizontal="left" vertical="top" wrapText="1"/>
    </xf>
    <xf numFmtId="0" fontId="4" fillId="0" borderId="16" xfId="0" applyFont="1" applyBorder="1" applyAlignment="1">
      <alignment horizontal="left" vertical="top" wrapText="1"/>
    </xf>
    <xf numFmtId="0" fontId="4" fillId="0" borderId="17" xfId="0" applyFont="1" applyBorder="1" applyAlignment="1">
      <alignment horizontal="left" vertical="top" wrapText="1"/>
    </xf>
    <xf numFmtId="0" fontId="4" fillId="0" borderId="18" xfId="0" applyFont="1" applyBorder="1" applyAlignment="1">
      <alignment horizontal="left" vertical="top" wrapText="1"/>
    </xf>
    <xf numFmtId="0" fontId="4" fillId="0" borderId="19" xfId="0" applyFont="1" applyBorder="1" applyAlignment="1">
      <alignment horizontal="left" vertical="top" wrapText="1"/>
    </xf>
    <xf numFmtId="0" fontId="5" fillId="6" borderId="3" xfId="0" applyFont="1" applyFill="1" applyBorder="1" applyAlignment="1">
      <alignment horizontal="left" vertical="top"/>
    </xf>
    <xf numFmtId="0" fontId="5" fillId="6" borderId="7" xfId="0" applyFont="1" applyFill="1" applyBorder="1" applyAlignment="1">
      <alignment horizontal="left" vertical="top"/>
    </xf>
    <xf numFmtId="0" fontId="5" fillId="6" borderId="9" xfId="0" applyFont="1" applyFill="1" applyBorder="1" applyAlignment="1">
      <alignment horizontal="left" vertical="top"/>
    </xf>
    <xf numFmtId="0" fontId="4" fillId="0" borderId="7" xfId="0" applyFont="1" applyBorder="1" applyAlignment="1">
      <alignment horizontal="left" vertical="top"/>
    </xf>
    <xf numFmtId="0" fontId="4" fillId="0" borderId="9" xfId="0" applyFont="1" applyBorder="1" applyAlignment="1">
      <alignment horizontal="left" vertical="top"/>
    </xf>
    <xf numFmtId="0" fontId="4" fillId="0" borderId="7" xfId="0" applyFont="1" applyBorder="1" applyAlignment="1">
      <alignment horizontal="left" vertical="top" wrapText="1"/>
    </xf>
    <xf numFmtId="0" fontId="4" fillId="0" borderId="8" xfId="0" applyFont="1" applyBorder="1" applyAlignment="1">
      <alignment horizontal="left" vertical="top" wrapText="1"/>
    </xf>
    <xf numFmtId="0" fontId="4" fillId="0" borderId="9" xfId="0" applyFont="1" applyBorder="1" applyAlignment="1">
      <alignment horizontal="left" vertical="top" wrapText="1"/>
    </xf>
    <xf numFmtId="0" fontId="4" fillId="6" borderId="3" xfId="0" applyFont="1" applyFill="1" applyBorder="1" applyAlignment="1">
      <alignment horizontal="center" vertical="center"/>
    </xf>
    <xf numFmtId="0" fontId="5" fillId="6" borderId="21" xfId="0" applyFont="1" applyFill="1" applyBorder="1" applyAlignment="1">
      <alignment horizontal="left" vertical="top" wrapText="1"/>
    </xf>
    <xf numFmtId="0" fontId="5" fillId="6" borderId="20" xfId="0" applyFont="1" applyFill="1" applyBorder="1" applyAlignment="1">
      <alignment horizontal="left" vertical="top" wrapText="1"/>
    </xf>
    <xf numFmtId="0" fontId="5" fillId="6" borderId="21" xfId="0" applyFont="1" applyFill="1" applyBorder="1" applyAlignment="1">
      <alignment horizontal="left" vertical="top"/>
    </xf>
    <xf numFmtId="0" fontId="5" fillId="6" borderId="20" xfId="0" applyFont="1" applyFill="1" applyBorder="1" applyAlignment="1">
      <alignment horizontal="left" vertical="top"/>
    </xf>
    <xf numFmtId="0" fontId="18" fillId="2" borderId="15" xfId="4" applyFont="1" applyFill="1" applyBorder="1" applyAlignment="1">
      <alignment horizontal="left" vertical="top"/>
    </xf>
    <xf numFmtId="0" fontId="18" fillId="2" borderId="16" xfId="4" applyFont="1" applyFill="1" applyBorder="1" applyAlignment="1">
      <alignment horizontal="left" vertical="top"/>
    </xf>
    <xf numFmtId="0" fontId="18" fillId="2" borderId="17" xfId="4" applyFont="1" applyFill="1" applyBorder="1" applyAlignment="1">
      <alignment horizontal="left" vertical="top"/>
    </xf>
    <xf numFmtId="0" fontId="18" fillId="2" borderId="19" xfId="4" applyFont="1" applyFill="1" applyBorder="1" applyAlignment="1">
      <alignment horizontal="left" vertical="top"/>
    </xf>
    <xf numFmtId="0" fontId="16" fillId="2" borderId="3" xfId="4" applyFont="1" applyFill="1" applyBorder="1" applyAlignment="1">
      <alignment horizontal="center" vertical="center" wrapText="1"/>
    </xf>
    <xf numFmtId="0" fontId="25" fillId="9" borderId="16" xfId="0" applyFont="1" applyFill="1" applyBorder="1" applyAlignment="1" applyProtection="1">
      <alignment horizontal="center" vertical="center" textRotation="90"/>
    </xf>
    <xf numFmtId="0" fontId="25" fillId="9" borderId="23" xfId="0" applyFont="1" applyFill="1" applyBorder="1" applyAlignment="1" applyProtection="1">
      <alignment horizontal="center" vertical="center" textRotation="90"/>
    </xf>
    <xf numFmtId="0" fontId="25" fillId="9" borderId="19" xfId="0" applyFont="1" applyFill="1" applyBorder="1" applyAlignment="1" applyProtection="1">
      <alignment horizontal="center" vertical="center" textRotation="90"/>
    </xf>
    <xf numFmtId="0" fontId="25" fillId="9" borderId="22" xfId="0" applyFont="1" applyFill="1" applyBorder="1" applyAlignment="1" applyProtection="1">
      <alignment horizontal="center" vertical="center" textRotation="90" wrapText="1"/>
    </xf>
    <xf numFmtId="0" fontId="25" fillId="9" borderId="20" xfId="0" applyFont="1" applyFill="1" applyBorder="1" applyAlignment="1" applyProtection="1">
      <alignment horizontal="center" vertical="center" textRotation="90" wrapText="1"/>
    </xf>
    <xf numFmtId="0" fontId="25" fillId="9" borderId="4" xfId="0" applyFont="1" applyFill="1" applyBorder="1" applyAlignment="1" applyProtection="1">
      <alignment horizontal="center" vertical="center" textRotation="90" wrapText="1"/>
    </xf>
    <xf numFmtId="0" fontId="25" fillId="9" borderId="5" xfId="0" applyFont="1" applyFill="1" applyBorder="1" applyAlignment="1" applyProtection="1">
      <alignment horizontal="center" vertical="center" textRotation="90" wrapText="1"/>
    </xf>
    <xf numFmtId="0" fontId="25" fillId="9" borderId="2" xfId="0" applyFont="1" applyFill="1" applyBorder="1" applyAlignment="1" applyProtection="1">
      <alignment horizontal="center" vertical="center" textRotation="90" wrapText="1"/>
    </xf>
    <xf numFmtId="0" fontId="22" fillId="9" borderId="5" xfId="0" applyFont="1" applyFill="1" applyBorder="1" applyAlignment="1" applyProtection="1">
      <alignment horizontal="center" vertical="center" textRotation="90" wrapText="1"/>
    </xf>
  </cellXfs>
  <cellStyles count="9">
    <cellStyle name="=C:\WINNT\SYSTEM32\COMMAND.COM 6" xfId="4" xr:uid="{00000000-0005-0000-0000-000000000000}"/>
    <cellStyle name="Comma" xfId="7" builtinId="3"/>
    <cellStyle name="Comma 4" xfId="5" xr:uid="{00000000-0005-0000-0000-000002000000}"/>
    <cellStyle name="Currency" xfId="8" builtinId="4"/>
    <cellStyle name="Hyperlink" xfId="6" builtinId="8"/>
    <cellStyle name="Normal" xfId="0" builtinId="0"/>
    <cellStyle name="Normal 20" xfId="2" xr:uid="{00000000-0005-0000-0000-000006000000}"/>
    <cellStyle name="Normal 3" xfId="3" xr:uid="{00000000-0005-0000-0000-000007000000}"/>
    <cellStyle name="Percent" xfId="1" builtinId="5"/>
  </cellStyles>
  <dxfs count="10">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9" defaultPivotStyle="PivotStyleLight16"/>
  <colors>
    <mruColors>
      <color rgb="FFFF5050"/>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fmlaLink="$G$19"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3171825</xdr:colOff>
          <xdr:row>17</xdr:row>
          <xdr:rowOff>133350</xdr:rowOff>
        </xdr:from>
        <xdr:to>
          <xdr:col>7</xdr:col>
          <xdr:colOff>228600</xdr:colOff>
          <xdr:row>19</xdr:row>
          <xdr:rowOff>28575</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300-000001100000}"/>
                </a:ext>
              </a:extLst>
            </xdr:cNvPr>
            <xdr:cNvSpPr/>
          </xdr:nvSpPr>
          <xdr:spPr bwMode="auto">
            <a:xfrm>
              <a:off x="0" y="0"/>
              <a:ext cx="0" cy="0"/>
            </a:xfrm>
            <a:prstGeom prst="rect">
              <a:avLst/>
            </a:prstGeom>
            <a:solidFill>
              <a:srgbClr val="8DB4E3"/>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Exclude societal benefits</a:t>
              </a:r>
            </a:p>
          </xdr:txBody>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www.defra.gov.uk/publications/2012/05/30/pb13773-2012-ghg-conversion/" TargetMode="External"/><Relationship Id="rId7" Type="http://schemas.openxmlformats.org/officeDocument/2006/relationships/ctrlProp" Target="../ctrlProps/ctrlProp1.xml"/><Relationship Id="rId2" Type="http://schemas.openxmlformats.org/officeDocument/2006/relationships/hyperlink" Target="http://www.hse.gov.uk/risk/theory/alarpcheck.htm" TargetMode="External"/><Relationship Id="rId1" Type="http://schemas.openxmlformats.org/officeDocument/2006/relationships/hyperlink" Target="https://www.gov.uk/carbon-valuation" TargetMode="External"/><Relationship Id="rId6" Type="http://schemas.openxmlformats.org/officeDocument/2006/relationships/vmlDrawing" Target="../drawings/vmlDrawing1.vml"/><Relationship Id="rId5" Type="http://schemas.openxmlformats.org/officeDocument/2006/relationships/drawing" Target="../drawings/drawing1.xml"/><Relationship Id="rId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www.hse.gov.uk/risk/theory/alarpcheck.htm" TargetMode="External"/><Relationship Id="rId1" Type="http://schemas.openxmlformats.org/officeDocument/2006/relationships/hyperlink" Target="http://www.defra.gov.uk/publications/2012/05/30/pb13773-2012-ghg-conversion/" TargetMode="External"/><Relationship Id="rId5" Type="http://schemas.openxmlformats.org/officeDocument/2006/relationships/comments" Target="../comments1.xml"/><Relationship Id="rId4" Type="http://schemas.openxmlformats.org/officeDocument/2006/relationships/vmlDrawing" Target="../drawings/vmlDrawing2.vml"/></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http://www.hse.gov.uk/risk/theory/alarpcheck.htm" TargetMode="External"/><Relationship Id="rId1" Type="http://schemas.openxmlformats.org/officeDocument/2006/relationships/hyperlink" Target="http://www.defra.gov.uk/publications/2012/05/30/pb13773-2012-ghg-conversion/" TargetMode="External"/><Relationship Id="rId5" Type="http://schemas.openxmlformats.org/officeDocument/2006/relationships/comments" Target="../comments2.xml"/><Relationship Id="rId4" Type="http://schemas.openxmlformats.org/officeDocument/2006/relationships/vmlDrawing" Target="../drawings/vmlDrawing3.vml"/></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http://www.hse.gov.uk/risk/theory/alarpcheck.htm" TargetMode="External"/><Relationship Id="rId1" Type="http://schemas.openxmlformats.org/officeDocument/2006/relationships/hyperlink" Target="http://www.defra.gov.uk/publications/2012/05/30/pb13773-2012-ghg-conversion/" TargetMode="External"/><Relationship Id="rId5" Type="http://schemas.openxmlformats.org/officeDocument/2006/relationships/comments" Target="../comments3.xml"/><Relationship Id="rId4" Type="http://schemas.openxmlformats.org/officeDocument/2006/relationships/vmlDrawing" Target="../drawings/vmlDrawing4.vml"/></Relationships>
</file>

<file path=xl/worksheets/_rels/sheet9.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5.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E11"/>
  <sheetViews>
    <sheetView showGridLines="0" workbookViewId="0">
      <selection activeCell="C9" sqref="C9"/>
    </sheetView>
  </sheetViews>
  <sheetFormatPr defaultRowHeight="15" x14ac:dyDescent="0.25"/>
  <cols>
    <col min="1" max="1" width="2.42578125" customWidth="1"/>
    <col min="2" max="2" width="29.28515625" customWidth="1"/>
    <col min="3" max="3" width="52.28515625" customWidth="1"/>
    <col min="4" max="4" width="12" customWidth="1"/>
    <col min="5" max="5" width="138.140625" customWidth="1"/>
  </cols>
  <sheetData>
    <row r="2" spans="1:5" x14ac:dyDescent="0.25">
      <c r="B2" s="101" t="s">
        <v>227</v>
      </c>
      <c r="C2" s="101" t="s">
        <v>235</v>
      </c>
      <c r="D2" s="101" t="s">
        <v>234</v>
      </c>
      <c r="E2" s="101" t="s">
        <v>228</v>
      </c>
    </row>
    <row r="3" spans="1:5" s="100" customFormat="1" ht="62.25" customHeight="1" x14ac:dyDescent="0.25">
      <c r="B3" s="102" t="s">
        <v>229</v>
      </c>
      <c r="C3" s="102" t="s">
        <v>232</v>
      </c>
      <c r="D3" s="102"/>
      <c r="E3" s="103" t="s">
        <v>233</v>
      </c>
    </row>
    <row r="4" spans="1:5" s="100" customFormat="1" ht="62.25" customHeight="1" x14ac:dyDescent="0.25">
      <c r="B4" s="102" t="s">
        <v>230</v>
      </c>
      <c r="C4" s="102" t="s">
        <v>236</v>
      </c>
      <c r="D4" s="104">
        <v>41352</v>
      </c>
      <c r="E4" s="102" t="s">
        <v>237</v>
      </c>
    </row>
    <row r="5" spans="1:5" s="100" customFormat="1" ht="84" customHeight="1" x14ac:dyDescent="0.25">
      <c r="B5" s="102" t="s">
        <v>231</v>
      </c>
      <c r="C5" s="102" t="s">
        <v>242</v>
      </c>
      <c r="D5" s="104" t="s">
        <v>238</v>
      </c>
      <c r="E5" s="102" t="s">
        <v>239</v>
      </c>
    </row>
    <row r="6" spans="1:5" ht="111" customHeight="1" x14ac:dyDescent="0.25">
      <c r="A6" s="129"/>
      <c r="B6" s="130" t="s">
        <v>240</v>
      </c>
      <c r="C6" s="130" t="s">
        <v>241</v>
      </c>
      <c r="D6" s="131">
        <v>41380</v>
      </c>
      <c r="E6" s="130" t="s">
        <v>310</v>
      </c>
    </row>
    <row r="7" spans="1:5" ht="21.75" customHeight="1" x14ac:dyDescent="0.25">
      <c r="B7" s="133"/>
      <c r="C7" s="133"/>
      <c r="D7" s="134">
        <v>41393</v>
      </c>
      <c r="E7" s="133" t="s">
        <v>333</v>
      </c>
    </row>
    <row r="8" spans="1:5" ht="21.75" customHeight="1" x14ac:dyDescent="0.25">
      <c r="D8" s="134">
        <v>41649</v>
      </c>
      <c r="E8" s="136" t="s">
        <v>334</v>
      </c>
    </row>
    <row r="9" spans="1:5" ht="21.75" customHeight="1" x14ac:dyDescent="0.25">
      <c r="D9" s="134">
        <v>41649</v>
      </c>
      <c r="E9" s="133" t="s">
        <v>337</v>
      </c>
    </row>
    <row r="10" spans="1:5" ht="21.75" customHeight="1" x14ac:dyDescent="0.25">
      <c r="D10" s="134">
        <v>41649</v>
      </c>
      <c r="E10" s="133" t="s">
        <v>338</v>
      </c>
    </row>
    <row r="11" spans="1:5" x14ac:dyDescent="0.25">
      <c r="B11" s="132"/>
      <c r="C11" s="132"/>
      <c r="D11" s="132"/>
      <c r="E11" s="132"/>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D6"/>
  <sheetViews>
    <sheetView workbookViewId="0">
      <selection activeCell="I33" sqref="I33"/>
    </sheetView>
  </sheetViews>
  <sheetFormatPr defaultRowHeight="15" x14ac:dyDescent="0.25"/>
  <cols>
    <col min="2" max="2" width="33.85546875" customWidth="1"/>
    <col min="3" max="3" width="33.85546875" bestFit="1" customWidth="1"/>
  </cols>
  <sheetData>
    <row r="1" spans="2:4" x14ac:dyDescent="0.25">
      <c r="C1" t="s">
        <v>342</v>
      </c>
      <c r="D1" t="s">
        <v>343</v>
      </c>
    </row>
    <row r="2" spans="2:4" x14ac:dyDescent="0.25">
      <c r="B2" t="s">
        <v>358</v>
      </c>
      <c r="C2" t="s">
        <v>389</v>
      </c>
      <c r="D2" t="s">
        <v>357</v>
      </c>
    </row>
    <row r="3" spans="2:4" x14ac:dyDescent="0.25">
      <c r="B3" t="s">
        <v>359</v>
      </c>
      <c r="C3" t="s">
        <v>389</v>
      </c>
      <c r="D3" t="s">
        <v>357</v>
      </c>
    </row>
    <row r="4" spans="2:4" x14ac:dyDescent="0.25">
      <c r="B4" t="s">
        <v>360</v>
      </c>
      <c r="C4" t="s">
        <v>389</v>
      </c>
      <c r="D4" t="s">
        <v>361</v>
      </c>
    </row>
    <row r="5" spans="2:4" x14ac:dyDescent="0.25">
      <c r="B5" t="s">
        <v>362</v>
      </c>
      <c r="C5" t="s">
        <v>391</v>
      </c>
      <c r="D5" t="s">
        <v>390</v>
      </c>
    </row>
    <row r="6" spans="2:4" x14ac:dyDescent="0.25">
      <c r="B6" t="s">
        <v>356</v>
      </c>
      <c r="D6" t="s">
        <v>363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pageSetUpPr fitToPage="1"/>
  </sheetPr>
  <dimension ref="B1:D33"/>
  <sheetViews>
    <sheetView showGridLines="0" zoomScaleNormal="100" workbookViewId="0">
      <selection activeCell="B13" sqref="B13"/>
    </sheetView>
  </sheetViews>
  <sheetFormatPr defaultRowHeight="15" x14ac:dyDescent="0.3"/>
  <cols>
    <col min="1" max="1" width="2.140625" style="2" customWidth="1"/>
    <col min="2" max="2" width="35.85546875" style="2" customWidth="1"/>
    <col min="3" max="3" width="155.7109375" style="2" customWidth="1"/>
    <col min="4" max="4" width="10.140625" style="2" bestFit="1" customWidth="1"/>
    <col min="5" max="16384" width="9.140625" style="2"/>
  </cols>
  <sheetData>
    <row r="1" spans="2:3" ht="19.5" x14ac:dyDescent="0.4">
      <c r="B1" s="99" t="s">
        <v>76</v>
      </c>
    </row>
    <row r="2" spans="2:3" x14ac:dyDescent="0.3">
      <c r="B2" s="25"/>
    </row>
    <row r="3" spans="2:3" x14ac:dyDescent="0.3">
      <c r="B3" s="25"/>
    </row>
    <row r="4" spans="2:3" x14ac:dyDescent="0.3">
      <c r="B4" s="89" t="s">
        <v>14</v>
      </c>
      <c r="C4" s="89" t="s">
        <v>26</v>
      </c>
    </row>
    <row r="5" spans="2:3" ht="45" x14ac:dyDescent="0.3">
      <c r="B5" s="96" t="s">
        <v>37</v>
      </c>
      <c r="C5" s="31" t="s">
        <v>94</v>
      </c>
    </row>
    <row r="6" spans="2:3" x14ac:dyDescent="0.3">
      <c r="B6" s="96" t="s">
        <v>216</v>
      </c>
      <c r="C6" s="31" t="s">
        <v>217</v>
      </c>
    </row>
    <row r="7" spans="2:3" ht="56.25" customHeight="1" x14ac:dyDescent="0.3">
      <c r="B7" s="97" t="s">
        <v>300</v>
      </c>
      <c r="C7" s="31" t="s">
        <v>332</v>
      </c>
    </row>
    <row r="8" spans="2:3" x14ac:dyDescent="0.3">
      <c r="B8" s="98" t="s">
        <v>301</v>
      </c>
      <c r="C8" s="31" t="s">
        <v>302</v>
      </c>
    </row>
    <row r="9" spans="2:3" ht="30" x14ac:dyDescent="0.3">
      <c r="B9" s="97" t="s">
        <v>223</v>
      </c>
      <c r="C9" s="31" t="s">
        <v>331</v>
      </c>
    </row>
    <row r="10" spans="2:3" x14ac:dyDescent="0.3">
      <c r="B10" s="98" t="s">
        <v>214</v>
      </c>
      <c r="C10" s="31" t="s">
        <v>215</v>
      </c>
    </row>
    <row r="12" spans="2:3" x14ac:dyDescent="0.3">
      <c r="B12" s="25" t="s">
        <v>24</v>
      </c>
    </row>
    <row r="13" spans="2:3" x14ac:dyDescent="0.3">
      <c r="B13" s="93" t="s">
        <v>25</v>
      </c>
    </row>
    <row r="14" spans="2:3" x14ac:dyDescent="0.3">
      <c r="B14" s="94" t="s">
        <v>216</v>
      </c>
    </row>
    <row r="15" spans="2:3" x14ac:dyDescent="0.3">
      <c r="B15" s="88" t="s">
        <v>222</v>
      </c>
    </row>
    <row r="16" spans="2:3" x14ac:dyDescent="0.3">
      <c r="B16" s="95" t="s">
        <v>218</v>
      </c>
    </row>
    <row r="17" spans="2:4" x14ac:dyDescent="0.3">
      <c r="B17" s="25"/>
    </row>
    <row r="18" spans="2:4" x14ac:dyDescent="0.3">
      <c r="B18" s="2" t="s">
        <v>63</v>
      </c>
    </row>
    <row r="19" spans="2:4" ht="19.5" customHeight="1" x14ac:dyDescent="0.3">
      <c r="B19" s="2" t="s">
        <v>219</v>
      </c>
    </row>
    <row r="20" spans="2:4" x14ac:dyDescent="0.3">
      <c r="B20" s="91" t="s">
        <v>224</v>
      </c>
    </row>
    <row r="21" spans="2:4" x14ac:dyDescent="0.3">
      <c r="B21" s="91" t="s">
        <v>225</v>
      </c>
    </row>
    <row r="22" spans="2:4" ht="25.5" customHeight="1" x14ac:dyDescent="0.3">
      <c r="B22" s="90" t="s">
        <v>96</v>
      </c>
    </row>
    <row r="23" spans="2:4" ht="10.5" customHeight="1" x14ac:dyDescent="0.3"/>
    <row r="24" spans="2:4" ht="24.75" customHeight="1" x14ac:dyDescent="0.3">
      <c r="B24" s="91" t="s">
        <v>220</v>
      </c>
      <c r="C24" s="91"/>
      <c r="D24" s="91"/>
    </row>
    <row r="25" spans="2:4" ht="26.25" customHeight="1" x14ac:dyDescent="0.3">
      <c r="B25" s="91" t="s">
        <v>311</v>
      </c>
      <c r="C25" s="91"/>
      <c r="D25" s="91"/>
    </row>
    <row r="26" spans="2:4" ht="32.25" customHeight="1" x14ac:dyDescent="0.3">
      <c r="B26" s="157" t="s">
        <v>221</v>
      </c>
      <c r="C26" s="157"/>
      <c r="D26" s="157"/>
    </row>
    <row r="28" spans="2:4" x14ac:dyDescent="0.3">
      <c r="B28" s="2" t="s">
        <v>95</v>
      </c>
    </row>
    <row r="32" spans="2:4" x14ac:dyDescent="0.3">
      <c r="B32" s="25"/>
    </row>
    <row r="33" spans="2:2" x14ac:dyDescent="0.3">
      <c r="B33" s="92"/>
    </row>
  </sheetData>
  <mergeCells count="1">
    <mergeCell ref="B26:D26"/>
  </mergeCells>
  <pageMargins left="0.70866141732283472" right="0.70866141732283472" top="0.74803149606299213" bottom="0.74803149606299213" header="0.31496062992125984" footer="0.31496062992125984"/>
  <pageSetup paperSize="9" scale="6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sheetPr>
  <dimension ref="B1:Y39"/>
  <sheetViews>
    <sheetView showGridLines="0" topLeftCell="B1" zoomScale="80" zoomScaleNormal="80" workbookViewId="0">
      <pane ySplit="3" topLeftCell="A16" activePane="bottomLeft" state="frozen"/>
      <selection pane="bottomLeft" activeCell="P29" sqref="P29"/>
    </sheetView>
  </sheetViews>
  <sheetFormatPr defaultRowHeight="15" x14ac:dyDescent="0.3"/>
  <cols>
    <col min="1" max="1" width="4" style="2" customWidth="1"/>
    <col min="2" max="2" width="7.7109375" style="2" customWidth="1"/>
    <col min="3" max="3" width="31.85546875" style="2" customWidth="1"/>
    <col min="4" max="4" width="21" style="2" customWidth="1"/>
    <col min="5" max="5" width="54.42578125" style="2" customWidth="1"/>
    <col min="6" max="6" width="62.140625" style="2" customWidth="1"/>
    <col min="7" max="11" width="11.140625" style="2" customWidth="1"/>
    <col min="12" max="12" width="9.140625" style="2"/>
    <col min="13" max="13" width="13" style="2" customWidth="1"/>
    <col min="14" max="14" width="11.140625" style="2" customWidth="1"/>
    <col min="15" max="16384" width="9.140625" style="2"/>
  </cols>
  <sheetData>
    <row r="1" spans="2:25" x14ac:dyDescent="0.3">
      <c r="B1" s="25" t="s">
        <v>335</v>
      </c>
      <c r="Y1" s="26" t="s">
        <v>29</v>
      </c>
    </row>
    <row r="2" spans="2:25" x14ac:dyDescent="0.3">
      <c r="B2" s="161" t="s">
        <v>344</v>
      </c>
      <c r="C2" s="162"/>
      <c r="D2" s="162"/>
      <c r="E2" s="162"/>
      <c r="F2" s="163"/>
      <c r="Y2" s="26" t="s">
        <v>78</v>
      </c>
    </row>
    <row r="3" spans="2:25" ht="24.75" customHeight="1" x14ac:dyDescent="0.3">
      <c r="B3" s="164"/>
      <c r="C3" s="165"/>
      <c r="D3" s="165"/>
      <c r="E3" s="165"/>
      <c r="F3" s="166"/>
    </row>
    <row r="4" spans="2:25" ht="18" customHeight="1" x14ac:dyDescent="0.3">
      <c r="B4" s="25" t="s">
        <v>77</v>
      </c>
      <c r="C4" s="27"/>
      <c r="D4" s="27"/>
      <c r="E4" s="27"/>
      <c r="F4" s="27"/>
    </row>
    <row r="5" spans="2:25" ht="24.75" customHeight="1" x14ac:dyDescent="0.3">
      <c r="B5" s="172"/>
      <c r="C5" s="173"/>
      <c r="D5" s="173"/>
      <c r="E5" s="173"/>
      <c r="F5" s="174"/>
    </row>
    <row r="6" spans="2:25" ht="13.5" customHeight="1" x14ac:dyDescent="0.3">
      <c r="B6" s="27"/>
      <c r="C6" s="27"/>
      <c r="D6" s="27"/>
      <c r="E6" s="27"/>
      <c r="F6" s="27"/>
    </row>
    <row r="7" spans="2:25" x14ac:dyDescent="0.3">
      <c r="B7" s="25" t="s">
        <v>47</v>
      </c>
    </row>
    <row r="8" spans="2:25" x14ac:dyDescent="0.3">
      <c r="B8" s="168" t="s">
        <v>336</v>
      </c>
      <c r="C8" s="169"/>
      <c r="D8" s="167" t="s">
        <v>30</v>
      </c>
      <c r="E8" s="167"/>
      <c r="F8" s="167"/>
    </row>
    <row r="9" spans="2:25" ht="22.5" customHeight="1" x14ac:dyDescent="0.3">
      <c r="B9" s="170" t="s">
        <v>340</v>
      </c>
      <c r="C9" s="171"/>
      <c r="D9" s="160" t="s">
        <v>365</v>
      </c>
      <c r="E9" s="160"/>
      <c r="F9" s="160"/>
    </row>
    <row r="10" spans="2:25" ht="22.5" customHeight="1" x14ac:dyDescent="0.3">
      <c r="B10" s="158" t="s">
        <v>223</v>
      </c>
      <c r="C10" s="159"/>
      <c r="D10" s="160" t="s">
        <v>366</v>
      </c>
      <c r="E10" s="160"/>
      <c r="F10" s="160"/>
    </row>
    <row r="11" spans="2:25" ht="22.5" customHeight="1" x14ac:dyDescent="0.3">
      <c r="B11" s="158" t="s">
        <v>367</v>
      </c>
      <c r="C11" s="159"/>
      <c r="D11" s="160" t="s">
        <v>368</v>
      </c>
      <c r="E11" s="160"/>
      <c r="F11" s="160"/>
    </row>
    <row r="12" spans="2:25" ht="22.5" customHeight="1" x14ac:dyDescent="0.3">
      <c r="B12" s="158"/>
      <c r="C12" s="159"/>
      <c r="D12" s="160"/>
      <c r="E12" s="160"/>
      <c r="F12" s="160"/>
    </row>
    <row r="13" spans="2:25" ht="22.5" customHeight="1" x14ac:dyDescent="0.3">
      <c r="B13" s="158"/>
      <c r="C13" s="159"/>
      <c r="D13" s="160"/>
      <c r="E13" s="160"/>
      <c r="F13" s="160"/>
    </row>
    <row r="14" spans="2:25" ht="22.5" customHeight="1" x14ac:dyDescent="0.3">
      <c r="B14" s="158"/>
      <c r="C14" s="159"/>
      <c r="D14" s="160"/>
      <c r="E14" s="160"/>
      <c r="F14" s="160"/>
    </row>
    <row r="15" spans="2:25" ht="22.5" customHeight="1" x14ac:dyDescent="0.3">
      <c r="B15" s="158"/>
      <c r="C15" s="159"/>
      <c r="D15" s="160"/>
      <c r="E15" s="160"/>
      <c r="F15" s="160"/>
    </row>
    <row r="16" spans="2:25" ht="22.5" customHeight="1" x14ac:dyDescent="0.3">
      <c r="B16" s="158"/>
      <c r="C16" s="159"/>
      <c r="D16" s="160"/>
      <c r="E16" s="160"/>
      <c r="F16" s="160"/>
    </row>
    <row r="17" spans="2:16" ht="22.5" customHeight="1" x14ac:dyDescent="0.3">
      <c r="B17" s="158"/>
      <c r="C17" s="159"/>
      <c r="D17" s="160"/>
      <c r="E17" s="160"/>
      <c r="F17" s="160"/>
    </row>
    <row r="18" spans="2:16" ht="22.5" customHeight="1" x14ac:dyDescent="0.3">
      <c r="B18" s="158"/>
      <c r="C18" s="159"/>
      <c r="D18" s="160"/>
      <c r="E18" s="160"/>
      <c r="F18" s="160"/>
    </row>
    <row r="19" spans="2:16" ht="22.5" customHeight="1" x14ac:dyDescent="0.3">
      <c r="B19" s="158"/>
      <c r="C19" s="159"/>
      <c r="D19" s="160"/>
      <c r="E19" s="160"/>
      <c r="F19" s="160"/>
    </row>
    <row r="20" spans="2:16" ht="22.5" customHeight="1" x14ac:dyDescent="0.3">
      <c r="B20" s="158"/>
      <c r="C20" s="159"/>
      <c r="D20" s="160"/>
      <c r="E20" s="160"/>
      <c r="F20" s="160"/>
    </row>
    <row r="21" spans="2:16" ht="22.5" customHeight="1" x14ac:dyDescent="0.3">
      <c r="B21" s="158"/>
      <c r="C21" s="159"/>
      <c r="D21" s="160"/>
      <c r="E21" s="160"/>
      <c r="F21" s="160"/>
    </row>
    <row r="22" spans="2:16" ht="22.5" customHeight="1" x14ac:dyDescent="0.3">
      <c r="B22" s="158"/>
      <c r="C22" s="159"/>
      <c r="D22" s="160"/>
      <c r="E22" s="160"/>
      <c r="F22" s="160"/>
    </row>
    <row r="23" spans="2:16" ht="22.5" customHeight="1" x14ac:dyDescent="0.3">
      <c r="B23" s="158"/>
      <c r="C23" s="159"/>
      <c r="D23" s="160"/>
      <c r="E23" s="160"/>
      <c r="F23" s="160"/>
    </row>
    <row r="24" spans="2:16" ht="12.75" customHeight="1" x14ac:dyDescent="0.3">
      <c r="B24" s="28"/>
      <c r="C24" s="28"/>
      <c r="D24" s="29"/>
      <c r="E24" s="29"/>
      <c r="F24" s="29"/>
    </row>
    <row r="25" spans="2:16" x14ac:dyDescent="0.3">
      <c r="B25" s="25" t="s">
        <v>48</v>
      </c>
    </row>
    <row r="26" spans="2:16" ht="38.25" customHeight="1" x14ac:dyDescent="0.3">
      <c r="B26" s="176" t="s">
        <v>46</v>
      </c>
      <c r="C26" s="178" t="s">
        <v>27</v>
      </c>
      <c r="D26" s="178" t="s">
        <v>28</v>
      </c>
      <c r="E26" s="178" t="s">
        <v>30</v>
      </c>
      <c r="F26" s="176" t="s">
        <v>339</v>
      </c>
      <c r="G26" s="175" t="s">
        <v>98</v>
      </c>
      <c r="H26" s="175"/>
      <c r="I26" s="175"/>
      <c r="J26" s="175"/>
      <c r="K26" s="175"/>
    </row>
    <row r="27" spans="2:16" ht="36" customHeight="1" x14ac:dyDescent="0.3">
      <c r="B27" s="177"/>
      <c r="C27" s="179"/>
      <c r="D27" s="179"/>
      <c r="E27" s="179"/>
      <c r="F27" s="177"/>
      <c r="G27" s="64" t="s">
        <v>99</v>
      </c>
      <c r="H27" s="64" t="s">
        <v>100</v>
      </c>
      <c r="I27" s="64" t="s">
        <v>101</v>
      </c>
      <c r="J27" s="64" t="s">
        <v>102</v>
      </c>
      <c r="K27" s="64" t="s">
        <v>103</v>
      </c>
    </row>
    <row r="28" spans="2:16" ht="27.75" customHeight="1" x14ac:dyDescent="0.3">
      <c r="B28" s="30">
        <v>1</v>
      </c>
      <c r="C28" s="31" t="str">
        <f>B9&amp;" "&amp;D9</f>
        <v>Baseline LV 95sqmm cable</v>
      </c>
      <c r="D28" s="30" t="s">
        <v>78</v>
      </c>
      <c r="E28" s="31"/>
      <c r="F28" s="30"/>
      <c r="G28" s="65">
        <f>'Baseline LV 95sqmm (Do Nothing)'!C4</f>
        <v>-4.6974319333808667E-3</v>
      </c>
      <c r="H28" s="65">
        <f>'Baseline LV 95sqmm (Do Nothing)'!C5</f>
        <v>-5.5035768744125576E-3</v>
      </c>
      <c r="I28" s="65">
        <f>'Baseline LV 95sqmm (Do Nothing)'!C6</f>
        <v>-6.0354050607156111E-3</v>
      </c>
      <c r="J28" s="65">
        <f>'Baseline LV 95sqmm (Do Nothing)'!C7</f>
        <v>-6.568346202129819E-3</v>
      </c>
      <c r="K28" s="66"/>
      <c r="M28" s="153" t="s">
        <v>370</v>
      </c>
      <c r="N28" s="153" t="s">
        <v>371</v>
      </c>
    </row>
    <row r="29" spans="2:16" ht="27.75" customHeight="1" x14ac:dyDescent="0.3">
      <c r="B29" s="30">
        <v>2</v>
      </c>
      <c r="C29" s="138" t="str">
        <f>B10&amp;" "&amp;D10</f>
        <v>Option 1 LV 185sqmm cable</v>
      </c>
      <c r="D29" s="30" t="s">
        <v>29</v>
      </c>
      <c r="E29" s="31"/>
      <c r="F29" s="30"/>
      <c r="G29" s="152">
        <f>'Option 1 LV 185sqmm'!$C$4</f>
        <v>1.6108608607978098E-3</v>
      </c>
      <c r="H29" s="152">
        <f>'Option 1 LV 185sqmm'!$C$5</f>
        <v>4.2352166866182848E-3</v>
      </c>
      <c r="I29" s="152">
        <f>'Option 1 LV 185sqmm'!$C$6</f>
        <v>6.1539818045855156E-3</v>
      </c>
      <c r="J29" s="152">
        <f>'Option 1 LV 185sqmm'!$C$7</f>
        <v>7.1511007490261784E-3</v>
      </c>
      <c r="K29" s="30"/>
      <c r="M29" s="154">
        <f>J29*1000000</f>
        <v>7151.1007490261782</v>
      </c>
      <c r="N29" s="137">
        <f>M29/1000</f>
        <v>7.1511007490261784</v>
      </c>
    </row>
    <row r="30" spans="2:16" ht="27.75" customHeight="1" x14ac:dyDescent="0.3">
      <c r="B30" s="30">
        <v>3</v>
      </c>
      <c r="C30" s="150" t="str">
        <f>B11&amp;" "&amp;D11</f>
        <v>Option 3 LV 300sqmm cable</v>
      </c>
      <c r="D30" s="30" t="s">
        <v>78</v>
      </c>
      <c r="E30" s="31" t="s">
        <v>387</v>
      </c>
      <c r="F30" s="30"/>
      <c r="G30" s="152">
        <f>'Option 2 LV 300sqmm'!$C$4</f>
        <v>-2.5581201939589319E-3</v>
      </c>
      <c r="H30" s="152">
        <f>'Option 2 LV 300sqmm'!$C$5</f>
        <v>3.0780861301672572E-4</v>
      </c>
      <c r="I30" s="152">
        <f>'Option 2 LV 300sqmm'!$C$6</f>
        <v>2.4623421576715956E-3</v>
      </c>
      <c r="J30" s="152">
        <f>'Option 2 LV 300sqmm'!$C$7</f>
        <v>3.3184152166644163E-3</v>
      </c>
      <c r="K30" s="30"/>
      <c r="L30" s="137"/>
      <c r="M30" s="154">
        <f>J30*1000000</f>
        <v>3318.4152166644162</v>
      </c>
      <c r="N30" s="137">
        <f>M30/1000</f>
        <v>3.3184152166644161</v>
      </c>
      <c r="O30" s="137">
        <f>N30-N29</f>
        <v>-3.8326855323617623</v>
      </c>
      <c r="P30" s="2" t="s">
        <v>372</v>
      </c>
    </row>
    <row r="31" spans="2:16" ht="27.75" customHeight="1" x14ac:dyDescent="0.3">
      <c r="B31" s="30">
        <v>4</v>
      </c>
      <c r="C31" s="30"/>
      <c r="D31" s="30"/>
      <c r="E31" s="31"/>
      <c r="F31" s="30"/>
      <c r="G31" s="65"/>
      <c r="H31" s="65"/>
      <c r="I31" s="65"/>
      <c r="J31" s="65"/>
      <c r="K31" s="30"/>
    </row>
    <row r="32" spans="2:16" ht="27.75" customHeight="1" x14ac:dyDescent="0.3">
      <c r="B32" s="30">
        <v>5</v>
      </c>
      <c r="C32" s="30"/>
      <c r="D32" s="30"/>
      <c r="E32" s="31"/>
      <c r="F32" s="30"/>
      <c r="G32" s="65"/>
      <c r="H32" s="65"/>
      <c r="I32" s="65"/>
      <c r="J32" s="65"/>
      <c r="K32" s="30"/>
    </row>
    <row r="33" spans="2:11" ht="27.75" customHeight="1" x14ac:dyDescent="0.3">
      <c r="B33" s="30">
        <v>6</v>
      </c>
      <c r="C33" s="30"/>
      <c r="D33" s="30"/>
      <c r="E33" s="31"/>
      <c r="F33" s="30"/>
      <c r="G33" s="65"/>
      <c r="H33" s="65"/>
      <c r="I33" s="65"/>
      <c r="J33" s="65"/>
      <c r="K33" s="30"/>
    </row>
    <row r="34" spans="2:11" ht="27.75" customHeight="1" x14ac:dyDescent="0.3">
      <c r="B34" s="30">
        <v>7</v>
      </c>
      <c r="C34" s="30"/>
      <c r="D34" s="30"/>
      <c r="E34" s="31"/>
      <c r="F34" s="30"/>
      <c r="G34" s="65"/>
      <c r="H34" s="65"/>
      <c r="I34" s="65"/>
      <c r="J34" s="65"/>
      <c r="K34" s="30"/>
    </row>
    <row r="35" spans="2:11" ht="27.75" customHeight="1" x14ac:dyDescent="0.3">
      <c r="B35" s="30">
        <v>8</v>
      </c>
      <c r="C35" s="30"/>
      <c r="D35" s="30"/>
      <c r="E35" s="31"/>
      <c r="F35" s="30"/>
      <c r="G35" s="65"/>
      <c r="H35" s="65"/>
      <c r="I35" s="65"/>
      <c r="J35" s="65"/>
      <c r="K35" s="30"/>
    </row>
    <row r="39" spans="2:11" x14ac:dyDescent="0.3">
      <c r="B39" s="2" t="s">
        <v>104</v>
      </c>
    </row>
  </sheetData>
  <mergeCells count="40">
    <mergeCell ref="G26:K26"/>
    <mergeCell ref="B26:B27"/>
    <mergeCell ref="C26:C27"/>
    <mergeCell ref="D26:D27"/>
    <mergeCell ref="E26:E27"/>
    <mergeCell ref="F26:F27"/>
    <mergeCell ref="B23:C23"/>
    <mergeCell ref="B5:F5"/>
    <mergeCell ref="B14:C14"/>
    <mergeCell ref="B15:C15"/>
    <mergeCell ref="B16:C16"/>
    <mergeCell ref="B17:C17"/>
    <mergeCell ref="B18:C18"/>
    <mergeCell ref="B19:C19"/>
    <mergeCell ref="D19:F19"/>
    <mergeCell ref="D20:F20"/>
    <mergeCell ref="D21:F21"/>
    <mergeCell ref="D22:F22"/>
    <mergeCell ref="D23:F23"/>
    <mergeCell ref="B12:C12"/>
    <mergeCell ref="B13:C13"/>
    <mergeCell ref="B20:C20"/>
    <mergeCell ref="B2:F3"/>
    <mergeCell ref="D8:F8"/>
    <mergeCell ref="D9:F9"/>
    <mergeCell ref="D10:F10"/>
    <mergeCell ref="D11:F11"/>
    <mergeCell ref="B8:C8"/>
    <mergeCell ref="B9:C9"/>
    <mergeCell ref="B10:C10"/>
    <mergeCell ref="B11:C11"/>
    <mergeCell ref="B21:C21"/>
    <mergeCell ref="B22:C22"/>
    <mergeCell ref="D18:F18"/>
    <mergeCell ref="D12:F12"/>
    <mergeCell ref="D13:F13"/>
    <mergeCell ref="D14:F14"/>
    <mergeCell ref="D15:F15"/>
    <mergeCell ref="D16:F16"/>
    <mergeCell ref="D17:F17"/>
  </mergeCells>
  <conditionalFormatting sqref="B28:F28 C29:C30 G29:J35">
    <cfRule type="expression" dxfId="9" priority="19">
      <formula>$D28="adopted"</formula>
    </cfRule>
  </conditionalFormatting>
  <conditionalFormatting sqref="B31:F35 B29:B30 D29:F30">
    <cfRule type="expression" dxfId="8" priority="18">
      <formula>$D29="adopted"</formula>
    </cfRule>
  </conditionalFormatting>
  <conditionalFormatting sqref="D29:D35">
    <cfRule type="expression" dxfId="7" priority="17">
      <formula>$D29="adopted"</formula>
    </cfRule>
  </conditionalFormatting>
  <conditionalFormatting sqref="G28:K28">
    <cfRule type="expression" dxfId="6" priority="16">
      <formula>$D28="adopted"</formula>
    </cfRule>
  </conditionalFormatting>
  <conditionalFormatting sqref="G29:K35">
    <cfRule type="expression" dxfId="5" priority="15">
      <formula>$D29="adopted"</formula>
    </cfRule>
  </conditionalFormatting>
  <conditionalFormatting sqref="G30:J30">
    <cfRule type="expression" dxfId="4" priority="13">
      <formula>$D30="adopted"</formula>
    </cfRule>
  </conditionalFormatting>
  <conditionalFormatting sqref="G31:J31">
    <cfRule type="expression" dxfId="3" priority="12">
      <formula>$D31="adopted"</formula>
    </cfRule>
  </conditionalFormatting>
  <conditionalFormatting sqref="G32:J35">
    <cfRule type="expression" dxfId="2" priority="11">
      <formula>$D32="adopted"</formula>
    </cfRule>
  </conditionalFormatting>
  <conditionalFormatting sqref="G33:J33">
    <cfRule type="expression" dxfId="1" priority="9">
      <formula>$D33="adopted"</formula>
    </cfRule>
  </conditionalFormatting>
  <conditionalFormatting sqref="G34:J34">
    <cfRule type="expression" dxfId="0" priority="8">
      <formula>$D34="adopted"</formula>
    </cfRule>
  </conditionalFormatting>
  <dataValidations count="1">
    <dataValidation type="list" allowBlank="1" showInputMessage="1" showErrorMessage="1" sqref="D28:D35" xr:uid="{00000000-0002-0000-0200-000000000000}">
      <formula1>$Y$1:$Y$2</formula1>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pageSetUpPr fitToPage="1"/>
  </sheetPr>
  <dimension ref="A1:BG78"/>
  <sheetViews>
    <sheetView showGridLines="0" zoomScale="90" zoomScaleNormal="90" workbookViewId="0">
      <selection activeCell="G6" sqref="G6"/>
    </sheetView>
  </sheetViews>
  <sheetFormatPr defaultRowHeight="15" x14ac:dyDescent="0.3"/>
  <cols>
    <col min="1" max="1" width="1.85546875" style="20" customWidth="1"/>
    <col min="2" max="2" width="25.7109375" style="20" customWidth="1"/>
    <col min="3" max="3" width="12.7109375" style="20" customWidth="1"/>
    <col min="4" max="4" width="12.140625" style="20" customWidth="1"/>
    <col min="5" max="5" width="11.140625" style="20" customWidth="1"/>
    <col min="6" max="6" width="47.85546875" style="20" customWidth="1"/>
    <col min="7" max="7" width="17.28515625" style="20" customWidth="1"/>
    <col min="8" max="11" width="11" style="20" customWidth="1"/>
    <col min="12" max="16384" width="9.140625" style="20"/>
  </cols>
  <sheetData>
    <row r="1" spans="1:59" ht="19.5" x14ac:dyDescent="0.4">
      <c r="A1" s="21"/>
      <c r="B1" s="32" t="s">
        <v>82</v>
      </c>
      <c r="C1" s="21"/>
      <c r="D1" s="21"/>
      <c r="E1" s="21"/>
      <c r="F1" s="32" t="s">
        <v>83</v>
      </c>
      <c r="G1" s="21"/>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row>
    <row r="2" spans="1:59" ht="19.5" x14ac:dyDescent="0.4">
      <c r="A2" s="21"/>
      <c r="B2" s="32"/>
      <c r="C2" s="21"/>
      <c r="D2" s="21"/>
      <c r="E2" s="21"/>
      <c r="F2" s="21"/>
      <c r="G2" s="21"/>
      <c r="H2" s="4">
        <v>1</v>
      </c>
      <c r="I2" s="4">
        <v>2</v>
      </c>
      <c r="J2" s="4">
        <v>3</v>
      </c>
      <c r="K2" s="4">
        <v>4</v>
      </c>
      <c r="L2" s="4">
        <v>5</v>
      </c>
      <c r="M2" s="4">
        <v>6</v>
      </c>
      <c r="N2" s="4">
        <v>7</v>
      </c>
      <c r="O2" s="4">
        <v>8</v>
      </c>
      <c r="P2" s="4">
        <v>9</v>
      </c>
      <c r="Q2" s="4">
        <v>10</v>
      </c>
      <c r="R2" s="4">
        <v>11</v>
      </c>
      <c r="S2" s="4">
        <v>12</v>
      </c>
      <c r="T2" s="4">
        <v>13</v>
      </c>
      <c r="U2" s="4">
        <v>14</v>
      </c>
      <c r="V2" s="4">
        <v>15</v>
      </c>
      <c r="W2" s="4">
        <v>16</v>
      </c>
      <c r="X2" s="4">
        <v>17</v>
      </c>
      <c r="Y2" s="4">
        <v>18</v>
      </c>
      <c r="Z2" s="4">
        <v>19</v>
      </c>
      <c r="AA2" s="4">
        <v>20</v>
      </c>
      <c r="AB2" s="4">
        <v>21</v>
      </c>
      <c r="AC2" s="4">
        <v>22</v>
      </c>
      <c r="AD2" s="4">
        <v>23</v>
      </c>
      <c r="AE2" s="4">
        <v>24</v>
      </c>
      <c r="AF2" s="4">
        <v>25</v>
      </c>
      <c r="AG2" s="4">
        <v>26</v>
      </c>
      <c r="AH2" s="4">
        <v>27</v>
      </c>
      <c r="AI2" s="4">
        <v>28</v>
      </c>
      <c r="AJ2" s="4">
        <v>29</v>
      </c>
      <c r="AK2" s="4">
        <v>30</v>
      </c>
      <c r="AL2" s="4">
        <v>31</v>
      </c>
      <c r="AM2" s="4">
        <v>32</v>
      </c>
      <c r="AN2" s="4">
        <v>33</v>
      </c>
      <c r="AO2" s="4">
        <v>34</v>
      </c>
      <c r="AP2" s="4">
        <v>35</v>
      </c>
      <c r="AQ2" s="4">
        <v>36</v>
      </c>
      <c r="AR2" s="4">
        <v>37</v>
      </c>
      <c r="AS2" s="4">
        <v>38</v>
      </c>
      <c r="AT2" s="4">
        <v>39</v>
      </c>
      <c r="AU2" s="4">
        <v>40</v>
      </c>
      <c r="AV2" s="4">
        <v>41</v>
      </c>
      <c r="AW2" s="4">
        <v>42</v>
      </c>
      <c r="AX2" s="4">
        <v>43</v>
      </c>
      <c r="AY2" s="4">
        <v>44</v>
      </c>
      <c r="AZ2" s="4">
        <v>45</v>
      </c>
      <c r="BA2" s="4">
        <v>46</v>
      </c>
      <c r="BB2" s="4">
        <v>47</v>
      </c>
      <c r="BC2" s="4">
        <v>48</v>
      </c>
      <c r="BD2" s="4">
        <v>49</v>
      </c>
      <c r="BE2" s="4">
        <v>50</v>
      </c>
      <c r="BF2" s="4">
        <v>51</v>
      </c>
      <c r="BG2" s="4">
        <v>52</v>
      </c>
    </row>
    <row r="3" spans="1:59" x14ac:dyDescent="0.3">
      <c r="A3" s="21"/>
      <c r="B3" s="22" t="s">
        <v>60</v>
      </c>
      <c r="C3" s="33">
        <v>4.2000000000000003E-2</v>
      </c>
      <c r="D3" s="109" t="s">
        <v>293</v>
      </c>
      <c r="E3" s="21"/>
      <c r="F3" s="77"/>
      <c r="G3" s="127" t="s">
        <v>304</v>
      </c>
      <c r="H3" s="9">
        <v>2016</v>
      </c>
      <c r="I3" s="9">
        <v>2017</v>
      </c>
      <c r="J3" s="9">
        <v>2018</v>
      </c>
      <c r="K3" s="9">
        <v>2019</v>
      </c>
      <c r="L3" s="9">
        <v>2020</v>
      </c>
      <c r="M3" s="9">
        <v>2021</v>
      </c>
      <c r="N3" s="9">
        <v>2022</v>
      </c>
      <c r="O3" s="9">
        <v>2023</v>
      </c>
      <c r="P3" s="4">
        <v>2024</v>
      </c>
      <c r="Q3" s="4">
        <v>2025</v>
      </c>
      <c r="R3" s="4">
        <v>2026</v>
      </c>
      <c r="S3" s="4">
        <v>2027</v>
      </c>
      <c r="T3" s="4">
        <v>2028</v>
      </c>
      <c r="U3" s="4">
        <v>2029</v>
      </c>
      <c r="V3" s="4">
        <v>2030</v>
      </c>
      <c r="W3" s="4">
        <v>2031</v>
      </c>
      <c r="X3" s="4">
        <v>2032</v>
      </c>
      <c r="Y3" s="4">
        <v>2033</v>
      </c>
      <c r="Z3" s="4">
        <v>2034</v>
      </c>
      <c r="AA3" s="4">
        <v>2035</v>
      </c>
      <c r="AB3" s="4">
        <v>2036</v>
      </c>
      <c r="AC3" s="4">
        <v>2037</v>
      </c>
      <c r="AD3" s="4">
        <v>2038</v>
      </c>
      <c r="AE3" s="4">
        <v>2039</v>
      </c>
      <c r="AF3" s="4">
        <v>2040</v>
      </c>
      <c r="AG3" s="4">
        <v>2041</v>
      </c>
      <c r="AH3" s="4">
        <v>2042</v>
      </c>
      <c r="AI3" s="4">
        <v>2043</v>
      </c>
      <c r="AJ3" s="4">
        <v>2044</v>
      </c>
      <c r="AK3" s="4">
        <v>2045</v>
      </c>
      <c r="AL3" s="4">
        <v>2046</v>
      </c>
      <c r="AM3" s="4">
        <v>2047</v>
      </c>
      <c r="AN3" s="4">
        <v>2048</v>
      </c>
      <c r="AO3" s="4">
        <v>2049</v>
      </c>
      <c r="AP3" s="4">
        <v>2050</v>
      </c>
      <c r="AQ3" s="4">
        <v>2051</v>
      </c>
      <c r="AR3" s="4">
        <v>2052</v>
      </c>
      <c r="AS3" s="4">
        <v>2053</v>
      </c>
      <c r="AT3" s="4">
        <v>2054</v>
      </c>
      <c r="AU3" s="4">
        <v>2055</v>
      </c>
      <c r="AV3" s="4">
        <v>2056</v>
      </c>
      <c r="AW3" s="4">
        <v>2057</v>
      </c>
      <c r="AX3" s="4">
        <v>2058</v>
      </c>
      <c r="AY3" s="4">
        <v>2059</v>
      </c>
      <c r="AZ3" s="4">
        <v>2060</v>
      </c>
      <c r="BA3" s="4">
        <v>2061</v>
      </c>
      <c r="BB3" s="4">
        <v>2062</v>
      </c>
      <c r="BC3" s="4">
        <v>2063</v>
      </c>
      <c r="BD3" s="4">
        <v>2064</v>
      </c>
      <c r="BE3" s="4">
        <v>2065</v>
      </c>
      <c r="BF3" s="4">
        <v>2066</v>
      </c>
      <c r="BG3" s="4">
        <v>2067</v>
      </c>
    </row>
    <row r="4" spans="1:59" ht="16.5" x14ac:dyDescent="0.3">
      <c r="A4" s="21"/>
      <c r="B4" s="22" t="s">
        <v>9</v>
      </c>
      <c r="C4" s="23">
        <v>3.5000000000000003E-2</v>
      </c>
      <c r="D4" s="21"/>
      <c r="E4" s="21"/>
      <c r="F4" s="4" t="s">
        <v>308</v>
      </c>
      <c r="G4" s="4"/>
      <c r="H4" s="78">
        <v>6.76</v>
      </c>
      <c r="I4" s="78">
        <v>7.1</v>
      </c>
      <c r="J4" s="78">
        <v>7.55</v>
      </c>
      <c r="K4" s="78">
        <v>8.0299999999999994</v>
      </c>
      <c r="L4" s="78">
        <v>8.5500000000000007</v>
      </c>
      <c r="M4" s="78">
        <v>15.26</v>
      </c>
      <c r="N4" s="78">
        <v>21.97</v>
      </c>
      <c r="O4" s="78">
        <v>28.68</v>
      </c>
      <c r="P4" s="78">
        <v>35.39</v>
      </c>
      <c r="Q4" s="78">
        <v>42.1</v>
      </c>
      <c r="R4" s="78">
        <v>48.81</v>
      </c>
      <c r="S4" s="78">
        <v>55.52</v>
      </c>
      <c r="T4" s="78">
        <v>62.23</v>
      </c>
      <c r="U4" s="78">
        <v>68.94</v>
      </c>
      <c r="V4" s="78">
        <v>75.650000000000006</v>
      </c>
      <c r="W4" s="78">
        <v>81</v>
      </c>
      <c r="X4" s="78">
        <v>88</v>
      </c>
      <c r="Y4" s="78">
        <v>95</v>
      </c>
      <c r="Z4" s="78">
        <v>102</v>
      </c>
      <c r="AA4" s="78">
        <v>109</v>
      </c>
      <c r="AB4" s="78">
        <v>116</v>
      </c>
      <c r="AC4" s="78">
        <v>122</v>
      </c>
      <c r="AD4" s="78">
        <v>129</v>
      </c>
      <c r="AE4" s="78">
        <v>136</v>
      </c>
      <c r="AF4" s="78">
        <v>143</v>
      </c>
      <c r="AG4" s="78">
        <v>150</v>
      </c>
      <c r="AH4" s="78">
        <v>157</v>
      </c>
      <c r="AI4" s="78">
        <v>164</v>
      </c>
      <c r="AJ4" s="78">
        <v>171</v>
      </c>
      <c r="AK4" s="78">
        <v>178</v>
      </c>
      <c r="AL4" s="78">
        <v>184</v>
      </c>
      <c r="AM4" s="78">
        <v>191</v>
      </c>
      <c r="AN4" s="78">
        <v>198</v>
      </c>
      <c r="AO4" s="78">
        <v>205</v>
      </c>
      <c r="AP4" s="78">
        <v>212</v>
      </c>
      <c r="AQ4" s="78">
        <v>220</v>
      </c>
      <c r="AR4" s="78">
        <v>227</v>
      </c>
      <c r="AS4" s="78">
        <v>234</v>
      </c>
      <c r="AT4" s="78">
        <v>241</v>
      </c>
      <c r="AU4" s="78">
        <v>248</v>
      </c>
      <c r="AV4" s="78">
        <v>256</v>
      </c>
      <c r="AW4" s="78">
        <v>262</v>
      </c>
      <c r="AX4" s="78">
        <v>269</v>
      </c>
      <c r="AY4" s="78">
        <v>276</v>
      </c>
      <c r="AZ4" s="78">
        <v>282</v>
      </c>
      <c r="BA4" s="78">
        <v>287</v>
      </c>
      <c r="BB4" s="78">
        <v>292</v>
      </c>
      <c r="BC4" s="78">
        <v>297</v>
      </c>
      <c r="BD4" s="78">
        <v>301</v>
      </c>
      <c r="BE4" s="78">
        <v>305</v>
      </c>
      <c r="BF4" s="78">
        <v>309</v>
      </c>
      <c r="BG4" s="78">
        <v>312</v>
      </c>
    </row>
    <row r="5" spans="1:59" x14ac:dyDescent="0.3">
      <c r="A5" s="21"/>
      <c r="B5" s="22" t="s">
        <v>10</v>
      </c>
      <c r="C5" s="23">
        <v>0.03</v>
      </c>
      <c r="D5" s="21"/>
      <c r="E5" s="21"/>
      <c r="F5" s="51" t="s">
        <v>309</v>
      </c>
      <c r="G5" s="39"/>
      <c r="H5" s="78">
        <f>H4*$D$22</f>
        <v>7.303247599072745</v>
      </c>
      <c r="I5" s="78">
        <f t="shared" ref="I5:BG5" si="0">I4*$D$22</f>
        <v>7.6705707031681198</v>
      </c>
      <c r="J5" s="78">
        <f t="shared" si="0"/>
        <v>8.1567336350590569</v>
      </c>
      <c r="K5" s="78">
        <f t="shared" si="0"/>
        <v>8.6753074290760566</v>
      </c>
      <c r="L5" s="78">
        <f t="shared" si="0"/>
        <v>9.2370957059278069</v>
      </c>
      <c r="M5" s="78">
        <f t="shared" si="0"/>
        <v>16.486325201457117</v>
      </c>
      <c r="N5" s="78">
        <f t="shared" si="0"/>
        <v>23.735554696986423</v>
      </c>
      <c r="O5" s="78">
        <f t="shared" si="0"/>
        <v>30.984784192515733</v>
      </c>
      <c r="P5" s="78">
        <f t="shared" si="0"/>
        <v>38.234013688045039</v>
      </c>
      <c r="Q5" s="78">
        <f t="shared" si="0"/>
        <v>45.483243183574352</v>
      </c>
      <c r="R5" s="78">
        <f t="shared" si="0"/>
        <v>52.732472679103658</v>
      </c>
      <c r="S5" s="78">
        <f t="shared" si="0"/>
        <v>59.981702174632964</v>
      </c>
      <c r="T5" s="78">
        <f t="shared" si="0"/>
        <v>67.230931670162263</v>
      </c>
      <c r="U5" s="78">
        <f t="shared" si="0"/>
        <v>74.480161165691584</v>
      </c>
      <c r="V5" s="78">
        <f t="shared" si="0"/>
        <v>81.72939066122089</v>
      </c>
      <c r="W5" s="78">
        <f t="shared" si="0"/>
        <v>87.509327740368704</v>
      </c>
      <c r="X5" s="78">
        <f t="shared" si="0"/>
        <v>95.071862236449945</v>
      </c>
      <c r="Y5" s="78">
        <f t="shared" si="0"/>
        <v>102.63439673253119</v>
      </c>
      <c r="Z5" s="78">
        <f t="shared" si="0"/>
        <v>110.19693122861243</v>
      </c>
      <c r="AA5" s="78">
        <f t="shared" si="0"/>
        <v>117.75946572469368</v>
      </c>
      <c r="AB5" s="78">
        <f t="shared" si="0"/>
        <v>125.32200022077492</v>
      </c>
      <c r="AC5" s="78">
        <f t="shared" si="0"/>
        <v>131.80417264598742</v>
      </c>
      <c r="AD5" s="78">
        <f t="shared" si="0"/>
        <v>139.36670714206866</v>
      </c>
      <c r="AE5" s="78">
        <f t="shared" si="0"/>
        <v>146.9292416381499</v>
      </c>
      <c r="AF5" s="78">
        <f t="shared" si="0"/>
        <v>154.49177613423115</v>
      </c>
      <c r="AG5" s="78">
        <f t="shared" si="0"/>
        <v>162.05431063031241</v>
      </c>
      <c r="AH5" s="78">
        <f t="shared" si="0"/>
        <v>169.61684512639366</v>
      </c>
      <c r="AI5" s="78">
        <f t="shared" si="0"/>
        <v>177.1793796224749</v>
      </c>
      <c r="AJ5" s="78">
        <f t="shared" si="0"/>
        <v>184.74191411855614</v>
      </c>
      <c r="AK5" s="78">
        <f t="shared" si="0"/>
        <v>192.30444861463738</v>
      </c>
      <c r="AL5" s="78">
        <f t="shared" si="0"/>
        <v>198.78662103984988</v>
      </c>
      <c r="AM5" s="78">
        <f t="shared" si="0"/>
        <v>206.34915553593112</v>
      </c>
      <c r="AN5" s="78">
        <f t="shared" si="0"/>
        <v>213.91169003201236</v>
      </c>
      <c r="AO5" s="78">
        <f t="shared" si="0"/>
        <v>221.47422452809363</v>
      </c>
      <c r="AP5" s="78">
        <f t="shared" si="0"/>
        <v>229.03675902417487</v>
      </c>
      <c r="AQ5" s="78">
        <f t="shared" si="0"/>
        <v>237.67965559112486</v>
      </c>
      <c r="AR5" s="78">
        <f t="shared" si="0"/>
        <v>245.2421900872061</v>
      </c>
      <c r="AS5" s="78">
        <f t="shared" si="0"/>
        <v>252.80472458328734</v>
      </c>
      <c r="AT5" s="78">
        <f t="shared" si="0"/>
        <v>260.36725907936858</v>
      </c>
      <c r="AU5" s="78">
        <f t="shared" si="0"/>
        <v>267.92979357544982</v>
      </c>
      <c r="AV5" s="78">
        <f t="shared" si="0"/>
        <v>276.57269014239984</v>
      </c>
      <c r="AW5" s="78">
        <f t="shared" si="0"/>
        <v>283.0548625676123</v>
      </c>
      <c r="AX5" s="78">
        <f t="shared" si="0"/>
        <v>290.6173970636936</v>
      </c>
      <c r="AY5" s="78">
        <f t="shared" si="0"/>
        <v>298.17993155977484</v>
      </c>
      <c r="AZ5" s="78">
        <f t="shared" si="0"/>
        <v>304.66210398498731</v>
      </c>
      <c r="BA5" s="78">
        <f t="shared" si="0"/>
        <v>310.06391433933106</v>
      </c>
      <c r="BB5" s="78">
        <f t="shared" si="0"/>
        <v>315.46572469367482</v>
      </c>
      <c r="BC5" s="78">
        <f t="shared" si="0"/>
        <v>320.86753504801857</v>
      </c>
      <c r="BD5" s="78">
        <f t="shared" si="0"/>
        <v>325.18898333149355</v>
      </c>
      <c r="BE5" s="78">
        <f t="shared" si="0"/>
        <v>329.51043161496858</v>
      </c>
      <c r="BF5" s="78">
        <f t="shared" si="0"/>
        <v>333.83187989844356</v>
      </c>
      <c r="BG5" s="78">
        <f t="shared" si="0"/>
        <v>337.07296611104982</v>
      </c>
    </row>
    <row r="6" spans="1:59" x14ac:dyDescent="0.3">
      <c r="A6" s="21"/>
      <c r="B6" s="22" t="s">
        <v>64</v>
      </c>
      <c r="C6" s="23">
        <v>1.4999999999999999E-2</v>
      </c>
      <c r="D6" s="21"/>
      <c r="E6" s="21"/>
      <c r="F6" s="51" t="s">
        <v>201</v>
      </c>
      <c r="G6" s="50">
        <f>46.97*$D$23</f>
        <v>48.421269267230777</v>
      </c>
      <c r="H6" s="21"/>
      <c r="I6" s="21"/>
      <c r="J6" s="21"/>
      <c r="K6" s="21"/>
      <c r="L6" s="21"/>
      <c r="M6" s="21"/>
      <c r="N6" s="21"/>
      <c r="O6" s="21"/>
      <c r="P6" s="21"/>
      <c r="Q6" s="21"/>
      <c r="R6" s="21"/>
      <c r="S6" s="21"/>
      <c r="T6" s="21"/>
      <c r="U6" s="21"/>
      <c r="V6" s="21"/>
      <c r="W6" s="21"/>
      <c r="X6" s="21"/>
      <c r="Y6" s="21"/>
      <c r="Z6" s="21"/>
      <c r="AA6" s="21"/>
      <c r="AB6" s="21"/>
      <c r="AC6" s="21"/>
      <c r="AD6" s="21"/>
      <c r="AE6" s="21"/>
      <c r="AF6" s="21"/>
      <c r="AG6" s="21"/>
      <c r="AH6" s="21"/>
      <c r="AI6" s="21"/>
      <c r="AJ6" s="21"/>
      <c r="AK6" s="21"/>
      <c r="AL6" s="21"/>
      <c r="AM6" s="21"/>
      <c r="AN6" s="21"/>
      <c r="AO6" s="21"/>
      <c r="AP6" s="21"/>
      <c r="AQ6" s="21"/>
      <c r="AR6" s="21"/>
      <c r="AS6" s="21"/>
      <c r="AT6" s="21"/>
      <c r="AU6" s="21"/>
      <c r="AV6" s="21"/>
      <c r="AW6" s="21"/>
      <c r="AX6" s="21"/>
      <c r="AY6" s="21"/>
      <c r="AZ6" s="21"/>
      <c r="BA6" s="21"/>
      <c r="BB6" s="21"/>
      <c r="BC6" s="21"/>
      <c r="BD6" s="21"/>
      <c r="BE6" s="21"/>
      <c r="BF6" s="21"/>
      <c r="BG6" s="21"/>
    </row>
    <row r="7" spans="1:59" x14ac:dyDescent="0.3">
      <c r="A7" s="21"/>
      <c r="B7" s="22" t="s">
        <v>0</v>
      </c>
      <c r="C7" s="24">
        <v>45</v>
      </c>
      <c r="D7" s="21"/>
      <c r="E7" s="21"/>
      <c r="F7" s="51" t="s">
        <v>204</v>
      </c>
      <c r="G7" s="50">
        <f>14.980651778872*$D$23</f>
        <v>15.443520834221436</v>
      </c>
      <c r="H7" s="21"/>
      <c r="I7" s="21"/>
      <c r="J7" s="21"/>
      <c r="K7" s="21"/>
      <c r="L7" s="21"/>
      <c r="M7" s="21"/>
      <c r="N7" s="21"/>
      <c r="O7" s="21"/>
      <c r="P7" s="21"/>
      <c r="Q7" s="21"/>
      <c r="R7" s="21"/>
      <c r="S7" s="21"/>
      <c r="T7" s="21"/>
      <c r="U7" s="21"/>
      <c r="V7" s="21"/>
      <c r="W7" s="21"/>
      <c r="X7" s="21"/>
      <c r="Y7" s="21"/>
      <c r="Z7" s="21"/>
      <c r="AA7" s="21"/>
      <c r="AB7" s="21"/>
      <c r="AC7" s="21"/>
      <c r="AD7" s="21"/>
      <c r="AE7" s="21"/>
      <c r="AF7" s="21"/>
      <c r="AG7" s="21"/>
      <c r="AH7" s="21"/>
      <c r="AI7" s="21"/>
      <c r="AJ7" s="21"/>
      <c r="AK7" s="21"/>
      <c r="AL7" s="21"/>
      <c r="AM7" s="21"/>
      <c r="AN7" s="21"/>
      <c r="AO7" s="21"/>
      <c r="AP7" s="21"/>
      <c r="AQ7" s="21"/>
      <c r="AR7" s="21"/>
      <c r="AS7" s="21"/>
      <c r="AT7" s="21"/>
      <c r="AU7" s="21"/>
      <c r="AV7" s="21"/>
      <c r="AW7" s="21"/>
      <c r="AX7" s="21"/>
      <c r="AY7" s="21"/>
      <c r="AZ7" s="21"/>
      <c r="BA7" s="21"/>
      <c r="BB7" s="21"/>
      <c r="BC7" s="21"/>
      <c r="BD7" s="21"/>
      <c r="BE7" s="21"/>
      <c r="BF7" s="21"/>
      <c r="BG7" s="21"/>
    </row>
    <row r="8" spans="1:59" x14ac:dyDescent="0.3">
      <c r="A8" s="21"/>
      <c r="B8" s="21"/>
      <c r="C8" s="21"/>
      <c r="D8" s="21"/>
      <c r="E8" s="22"/>
      <c r="F8" s="51" t="s">
        <v>202</v>
      </c>
      <c r="G8" s="50">
        <f>0.365381750704194*$D$23</f>
        <v>0.37667123985905826</v>
      </c>
      <c r="H8" s="21"/>
      <c r="I8" s="21"/>
      <c r="J8" s="21"/>
      <c r="K8" s="21"/>
      <c r="L8" s="21"/>
      <c r="M8" s="21"/>
      <c r="N8" s="21"/>
      <c r="O8" s="21"/>
      <c r="P8" s="21"/>
      <c r="Q8" s="21"/>
      <c r="R8" s="21"/>
      <c r="S8" s="21"/>
      <c r="T8" s="21"/>
      <c r="U8" s="21"/>
      <c r="V8" s="21"/>
      <c r="W8" s="21"/>
      <c r="X8" s="21"/>
      <c r="Y8" s="21"/>
      <c r="Z8" s="21"/>
      <c r="AA8" s="21"/>
      <c r="AB8" s="21"/>
      <c r="AC8" s="21"/>
      <c r="AD8" s="21"/>
      <c r="AE8" s="21"/>
      <c r="AF8" s="21"/>
      <c r="AG8" s="21"/>
      <c r="AH8" s="21"/>
      <c r="AI8" s="21"/>
      <c r="AJ8" s="21"/>
      <c r="AK8" s="21"/>
      <c r="AL8" s="21"/>
      <c r="AM8" s="21"/>
      <c r="AN8" s="21"/>
      <c r="AO8" s="21"/>
      <c r="AP8" s="21"/>
      <c r="AQ8" s="21"/>
      <c r="AR8" s="21"/>
      <c r="AS8" s="21"/>
      <c r="AT8" s="21"/>
      <c r="AU8" s="21"/>
      <c r="AV8" s="21"/>
      <c r="AW8" s="21"/>
      <c r="AX8" s="21"/>
      <c r="AY8" s="21"/>
      <c r="AZ8" s="21"/>
      <c r="BA8" s="21"/>
      <c r="BB8" s="21"/>
      <c r="BC8" s="21"/>
      <c r="BD8" s="21"/>
      <c r="BE8" s="21"/>
      <c r="BF8" s="21"/>
      <c r="BG8" s="21"/>
    </row>
    <row r="9" spans="1:59" ht="16.5" x14ac:dyDescent="0.3">
      <c r="A9" s="21"/>
      <c r="B9" s="21"/>
      <c r="C9" s="21"/>
      <c r="D9" s="21"/>
      <c r="E9" s="22"/>
      <c r="F9" s="51" t="s">
        <v>305</v>
      </c>
      <c r="G9" s="50">
        <f>1.3368*$D$15</f>
        <v>1.792473160706946</v>
      </c>
      <c r="H9" s="21"/>
      <c r="I9" s="21"/>
      <c r="J9" s="21"/>
      <c r="K9" s="21"/>
      <c r="L9" s="21"/>
      <c r="M9" s="21"/>
      <c r="N9" s="21"/>
      <c r="O9" s="21"/>
      <c r="P9" s="21"/>
      <c r="Q9" s="21"/>
      <c r="R9" s="21"/>
      <c r="S9" s="21"/>
      <c r="T9" s="21"/>
      <c r="U9" s="21"/>
      <c r="V9" s="21"/>
      <c r="W9" s="21"/>
      <c r="X9" s="21"/>
      <c r="Y9" s="21"/>
      <c r="Z9" s="21"/>
      <c r="AA9" s="21"/>
      <c r="AB9" s="21"/>
      <c r="AC9" s="21"/>
      <c r="AD9" s="21"/>
      <c r="AE9" s="21"/>
      <c r="AF9" s="21"/>
      <c r="AG9" s="21"/>
      <c r="AH9" s="21"/>
      <c r="AI9" s="21"/>
      <c r="AJ9" s="21"/>
      <c r="AK9" s="21"/>
      <c r="AL9" s="21"/>
      <c r="AM9" s="21"/>
      <c r="AN9" s="21"/>
      <c r="AO9" s="21"/>
      <c r="AP9" s="21"/>
      <c r="AQ9" s="21"/>
      <c r="AR9" s="21"/>
      <c r="AS9" s="21"/>
      <c r="AT9" s="21"/>
      <c r="AU9" s="21"/>
      <c r="AV9" s="21"/>
      <c r="AW9" s="21"/>
      <c r="AX9" s="21"/>
      <c r="AY9" s="21"/>
      <c r="AZ9" s="21"/>
      <c r="BA9" s="21"/>
      <c r="BB9" s="21"/>
      <c r="BC9" s="21"/>
      <c r="BD9" s="21"/>
      <c r="BE9" s="21"/>
      <c r="BF9" s="21"/>
      <c r="BG9" s="21"/>
    </row>
    <row r="10" spans="1:59" ht="16.5" x14ac:dyDescent="0.3">
      <c r="A10" s="21"/>
      <c r="B10" s="21"/>
      <c r="C10" s="21"/>
      <c r="D10" s="21"/>
      <c r="E10" s="21"/>
      <c r="F10" s="51" t="s">
        <v>306</v>
      </c>
      <c r="G10" s="50">
        <f>(20500/1000000)*$D$15</f>
        <v>2.7487806548842308E-2</v>
      </c>
      <c r="H10" s="21"/>
      <c r="I10" s="21"/>
      <c r="J10" s="21"/>
      <c r="K10" s="21"/>
      <c r="L10" s="21"/>
      <c r="M10" s="21"/>
      <c r="N10" s="21"/>
      <c r="O10" s="21"/>
      <c r="P10" s="21"/>
      <c r="Q10" s="21"/>
      <c r="R10" s="21"/>
      <c r="S10" s="21"/>
      <c r="T10" s="21"/>
      <c r="U10" s="21"/>
      <c r="V10" s="21"/>
      <c r="W10" s="21"/>
      <c r="X10" s="21"/>
      <c r="Y10" s="21"/>
      <c r="Z10" s="21"/>
      <c r="AA10" s="21"/>
      <c r="AB10" s="21"/>
      <c r="AC10" s="21"/>
      <c r="AD10" s="21"/>
      <c r="AE10" s="21"/>
      <c r="AF10" s="21"/>
      <c r="AG10" s="21"/>
      <c r="AH10" s="21"/>
      <c r="AI10" s="21"/>
      <c r="AJ10" s="21"/>
      <c r="AK10" s="21"/>
      <c r="AL10" s="21"/>
      <c r="AM10" s="21"/>
      <c r="AN10" s="21"/>
      <c r="AO10" s="21"/>
      <c r="AP10" s="21"/>
      <c r="AQ10" s="21"/>
      <c r="AR10" s="21"/>
      <c r="AS10" s="21"/>
      <c r="AT10" s="21"/>
      <c r="AU10" s="21"/>
      <c r="AV10" s="21"/>
      <c r="AW10" s="21"/>
      <c r="AX10" s="21"/>
      <c r="AY10" s="21"/>
      <c r="AZ10" s="21"/>
      <c r="BA10" s="21"/>
      <c r="BB10" s="21"/>
      <c r="BC10" s="21"/>
      <c r="BD10" s="21"/>
      <c r="BE10" s="21"/>
      <c r="BF10" s="21"/>
      <c r="BG10" s="21"/>
    </row>
    <row r="11" spans="1:59" x14ac:dyDescent="0.3">
      <c r="A11" s="21"/>
      <c r="B11" s="84" t="s">
        <v>69</v>
      </c>
      <c r="C11" s="21"/>
      <c r="D11" s="21"/>
      <c r="E11" s="21"/>
      <c r="F11" s="51" t="s">
        <v>203</v>
      </c>
      <c r="G11" s="81">
        <f>35*$D$23</f>
        <v>36.081422702854532</v>
      </c>
      <c r="H11" s="21"/>
      <c r="I11" s="21"/>
      <c r="J11" s="21"/>
      <c r="K11" s="21"/>
      <c r="L11" s="21"/>
      <c r="M11" s="21"/>
      <c r="N11" s="21"/>
      <c r="O11" s="21"/>
      <c r="P11" s="21"/>
      <c r="Q11" s="21"/>
      <c r="R11" s="21"/>
      <c r="S11" s="21"/>
      <c r="T11" s="21"/>
      <c r="U11" s="21"/>
      <c r="V11" s="21"/>
      <c r="W11" s="21"/>
      <c r="X11" s="21"/>
      <c r="Y11" s="21"/>
      <c r="Z11" s="21"/>
      <c r="AA11" s="21"/>
      <c r="AB11" s="21"/>
      <c r="AC11" s="21"/>
      <c r="AD11" s="21"/>
      <c r="AE11" s="21"/>
      <c r="AF11" s="21"/>
      <c r="AG11" s="21"/>
      <c r="AH11" s="21"/>
      <c r="AI11" s="21"/>
      <c r="AJ11" s="21"/>
      <c r="AK11" s="21"/>
      <c r="AL11" s="21"/>
      <c r="AM11" s="21"/>
      <c r="AN11" s="21"/>
      <c r="AO11" s="21"/>
      <c r="AP11" s="21"/>
      <c r="AQ11" s="21"/>
      <c r="AR11" s="21"/>
      <c r="AS11" s="21"/>
      <c r="AT11" s="21"/>
      <c r="AU11" s="21"/>
      <c r="AV11" s="21"/>
      <c r="AW11" s="21"/>
      <c r="AX11" s="21"/>
      <c r="AY11" s="21"/>
      <c r="AZ11" s="21"/>
      <c r="BA11" s="21"/>
      <c r="BB11" s="21"/>
      <c r="BC11" s="21"/>
      <c r="BD11" s="21"/>
      <c r="BE11" s="21"/>
      <c r="BF11" s="21"/>
      <c r="BG11" s="21"/>
    </row>
    <row r="12" spans="1:59" ht="16.5" x14ac:dyDescent="0.3">
      <c r="A12" s="21"/>
      <c r="B12" s="21" t="s">
        <v>70</v>
      </c>
      <c r="C12" s="21"/>
      <c r="D12" s="21"/>
      <c r="E12" s="21"/>
      <c r="F12" s="51" t="s">
        <v>307</v>
      </c>
      <c r="G12" s="108"/>
      <c r="H12" s="110">
        <f>$D$40/1000</f>
        <v>0.50284700000000004</v>
      </c>
      <c r="I12" s="110">
        <f>$D$41/1000</f>
        <v>0.4883515000000001</v>
      </c>
      <c r="J12" s="110">
        <f>$D$42/1000</f>
        <v>0.47385600000000011</v>
      </c>
      <c r="K12" s="110">
        <f>$D$43/1000</f>
        <v>0.45936050000000012</v>
      </c>
      <c r="L12" s="110">
        <f>$D$44/1000</f>
        <v>0.44486500000000012</v>
      </c>
      <c r="M12" s="110">
        <f>$D$45/1000</f>
        <v>0.43036950000000013</v>
      </c>
      <c r="N12" s="110">
        <f>$D$46/1000</f>
        <v>0.41587400000000013</v>
      </c>
      <c r="O12" s="110">
        <f>$D$47/1000</f>
        <v>0.40137850000000014</v>
      </c>
      <c r="P12" s="110">
        <f>$D$48/1000</f>
        <v>0.38688300000000014</v>
      </c>
      <c r="Q12" s="110">
        <f>$D$49/1000</f>
        <v>0.37238750000000015</v>
      </c>
      <c r="R12" s="110">
        <f>$D$50/1000</f>
        <v>0.35789200000000015</v>
      </c>
      <c r="S12" s="110">
        <f>$D$51/1000</f>
        <v>0.34339650000000016</v>
      </c>
      <c r="T12" s="110">
        <f>$D$52/1000</f>
        <v>0.32890100000000017</v>
      </c>
      <c r="U12" s="110">
        <f>$D$53/1000</f>
        <v>0.31440550000000017</v>
      </c>
      <c r="V12" s="110">
        <f>$D$54/1000</f>
        <v>0.29991000000000018</v>
      </c>
      <c r="W12" s="110">
        <f>$D$55/1000</f>
        <v>0.28541450000000018</v>
      </c>
      <c r="X12" s="110">
        <f>$D$56/1000</f>
        <v>0.27091900000000019</v>
      </c>
      <c r="Y12" s="110">
        <f>$D$57/1000</f>
        <v>0.25642350000000019</v>
      </c>
      <c r="Z12" s="110">
        <f>$D$58/1000</f>
        <v>0.24192800000000023</v>
      </c>
      <c r="AA12" s="110">
        <f>$D$59/1000</f>
        <v>0.22743250000000023</v>
      </c>
      <c r="AB12" s="110">
        <f>$D$60/1000</f>
        <v>0.21293700000000024</v>
      </c>
      <c r="AC12" s="110">
        <f>$D$61/1000</f>
        <v>0.19844150000000024</v>
      </c>
      <c r="AD12" s="110">
        <f>$D$62/1000</f>
        <v>0.18394600000000025</v>
      </c>
      <c r="AE12" s="110">
        <f>$D$63/1000</f>
        <v>0.16945050000000025</v>
      </c>
      <c r="AF12" s="110">
        <f>$D$64/1000</f>
        <v>0.15495500000000026</v>
      </c>
      <c r="AG12" s="110">
        <f>$D$65/1000</f>
        <v>0.14045950000000026</v>
      </c>
      <c r="AH12" s="110">
        <f>$D$66/1000</f>
        <v>0.12596400000000027</v>
      </c>
      <c r="AI12" s="110">
        <f>$D$67/1000</f>
        <v>0.11146850000000026</v>
      </c>
      <c r="AJ12" s="110">
        <f>$D$68/1000</f>
        <v>9.6973000000000253E-2</v>
      </c>
      <c r="AK12" s="110">
        <f>$D$69/1000</f>
        <v>8.2477500000000245E-2</v>
      </c>
      <c r="AL12" s="110">
        <f>$D$70/1000</f>
        <v>6.7982000000000237E-2</v>
      </c>
      <c r="AM12" s="110">
        <f>$D$71/1000</f>
        <v>5.3486500000000242E-2</v>
      </c>
      <c r="AN12" s="110">
        <f>$D$72/1000</f>
        <v>3.8991000000000241E-2</v>
      </c>
      <c r="AO12" s="110">
        <f>$D$73/1000</f>
        <v>2.4495500000000243E-2</v>
      </c>
      <c r="AP12" s="110">
        <f>$D$74/1000</f>
        <v>0.01</v>
      </c>
      <c r="AQ12" s="110">
        <f>$AP$12</f>
        <v>0.01</v>
      </c>
      <c r="AR12" s="110">
        <f t="shared" ref="AR12:BG12" si="1">$AP$12</f>
        <v>0.01</v>
      </c>
      <c r="AS12" s="110">
        <f t="shared" si="1"/>
        <v>0.01</v>
      </c>
      <c r="AT12" s="110">
        <f t="shared" si="1"/>
        <v>0.01</v>
      </c>
      <c r="AU12" s="110">
        <f t="shared" si="1"/>
        <v>0.01</v>
      </c>
      <c r="AV12" s="110">
        <f t="shared" si="1"/>
        <v>0.01</v>
      </c>
      <c r="AW12" s="110">
        <f t="shared" si="1"/>
        <v>0.01</v>
      </c>
      <c r="AX12" s="110">
        <f t="shared" si="1"/>
        <v>0.01</v>
      </c>
      <c r="AY12" s="110">
        <f t="shared" si="1"/>
        <v>0.01</v>
      </c>
      <c r="AZ12" s="110">
        <f t="shared" si="1"/>
        <v>0.01</v>
      </c>
      <c r="BA12" s="110">
        <f t="shared" si="1"/>
        <v>0.01</v>
      </c>
      <c r="BB12" s="110">
        <f t="shared" si="1"/>
        <v>0.01</v>
      </c>
      <c r="BC12" s="110">
        <f t="shared" si="1"/>
        <v>0.01</v>
      </c>
      <c r="BD12" s="110">
        <f t="shared" si="1"/>
        <v>0.01</v>
      </c>
      <c r="BE12" s="110">
        <f t="shared" si="1"/>
        <v>0.01</v>
      </c>
      <c r="BF12" s="110">
        <f t="shared" si="1"/>
        <v>0.01</v>
      </c>
      <c r="BG12" s="110">
        <f t="shared" si="1"/>
        <v>0.01</v>
      </c>
    </row>
    <row r="13" spans="1:59" x14ac:dyDescent="0.3">
      <c r="A13" s="21"/>
      <c r="B13" s="180" t="s">
        <v>72</v>
      </c>
      <c r="C13" s="181"/>
      <c r="D13" s="126" t="s">
        <v>323</v>
      </c>
      <c r="E13" s="21"/>
      <c r="F13" s="39"/>
      <c r="G13" s="39"/>
      <c r="H13" s="39"/>
      <c r="I13" s="40"/>
      <c r="J13" s="40"/>
      <c r="K13" s="40"/>
      <c r="L13" s="40"/>
      <c r="M13" s="40"/>
      <c r="N13" s="40"/>
      <c r="O13" s="40"/>
      <c r="P13" s="40"/>
      <c r="Q13" s="40"/>
      <c r="R13" s="40"/>
      <c r="S13" s="40"/>
      <c r="T13" s="40"/>
      <c r="U13" s="40"/>
      <c r="V13" s="40"/>
      <c r="W13" s="40"/>
      <c r="X13" s="40"/>
      <c r="Y13" s="40"/>
      <c r="Z13" s="40"/>
      <c r="AA13" s="40"/>
      <c r="AB13" s="40"/>
      <c r="AC13" s="40"/>
      <c r="AD13" s="40"/>
      <c r="AE13" s="40"/>
      <c r="AF13" s="40"/>
      <c r="AG13" s="40"/>
      <c r="AH13" s="40"/>
      <c r="AI13" s="40"/>
      <c r="AJ13" s="40"/>
      <c r="AK13" s="40"/>
      <c r="AL13" s="40"/>
      <c r="AM13" s="40"/>
      <c r="AN13" s="40"/>
      <c r="AO13" s="40"/>
      <c r="AP13" s="40"/>
      <c r="AQ13" s="40"/>
      <c r="AR13" s="40"/>
      <c r="AS13" s="40"/>
      <c r="AT13" s="40"/>
      <c r="AU13" s="40"/>
      <c r="AV13" s="40"/>
      <c r="AW13" s="40"/>
      <c r="AX13" s="40"/>
      <c r="AY13" s="40"/>
      <c r="AZ13" s="40"/>
      <c r="BA13" s="40"/>
      <c r="BB13" s="40"/>
      <c r="BC13" s="40"/>
      <c r="BD13" s="40"/>
      <c r="BE13" s="40"/>
      <c r="BF13" s="40"/>
      <c r="BG13" s="40"/>
    </row>
    <row r="14" spans="1:59" ht="15.75" x14ac:dyDescent="0.35">
      <c r="A14" s="21"/>
      <c r="B14" s="182"/>
      <c r="C14" s="183"/>
      <c r="D14" s="43" t="s">
        <v>105</v>
      </c>
      <c r="E14" s="21"/>
      <c r="F14" s="67"/>
      <c r="G14" s="39"/>
      <c r="H14" s="39"/>
      <c r="I14" s="40"/>
      <c r="J14" s="40"/>
      <c r="K14" s="40"/>
      <c r="L14" s="40"/>
      <c r="M14" s="40"/>
      <c r="N14" s="40"/>
      <c r="O14" s="40"/>
      <c r="P14" s="40"/>
      <c r="Q14" s="40"/>
      <c r="R14" s="40"/>
      <c r="S14" s="40"/>
      <c r="T14" s="40"/>
      <c r="U14" s="40"/>
      <c r="V14" s="40"/>
      <c r="W14" s="40"/>
      <c r="X14" s="40"/>
      <c r="Y14" s="40"/>
      <c r="Z14" s="40"/>
      <c r="AA14" s="40"/>
      <c r="AB14" s="40"/>
      <c r="AC14" s="40"/>
      <c r="AD14" s="40"/>
      <c r="AE14" s="40"/>
      <c r="AF14" s="40"/>
      <c r="AG14" s="40"/>
      <c r="AH14" s="40"/>
      <c r="AI14" s="40"/>
      <c r="AJ14" s="40"/>
      <c r="AK14" s="40"/>
      <c r="AL14" s="40"/>
      <c r="AM14" s="40"/>
      <c r="AN14" s="40"/>
      <c r="AO14" s="40"/>
      <c r="AP14" s="40"/>
      <c r="AQ14" s="40"/>
      <c r="AR14" s="40"/>
      <c r="AS14" s="40"/>
      <c r="AT14" s="40"/>
      <c r="AU14" s="40"/>
      <c r="AV14" s="40"/>
      <c r="AW14" s="40"/>
      <c r="AX14" s="40"/>
      <c r="AY14" s="40"/>
      <c r="AZ14" s="40"/>
      <c r="BA14" s="40"/>
      <c r="BB14" s="40"/>
      <c r="BC14" s="40"/>
      <c r="BD14" s="40"/>
      <c r="BE14" s="40"/>
      <c r="BF14" s="40"/>
      <c r="BG14" s="40"/>
    </row>
    <row r="15" spans="1:59" ht="15.75" x14ac:dyDescent="0.35">
      <c r="A15" s="21"/>
      <c r="B15" s="184" t="s">
        <v>324</v>
      </c>
      <c r="C15" s="42" t="s">
        <v>317</v>
      </c>
      <c r="D15" s="125">
        <v>1.3408686121386491</v>
      </c>
      <c r="E15" s="21"/>
      <c r="F15" s="70" t="s">
        <v>88</v>
      </c>
      <c r="G15" s="39"/>
      <c r="H15" s="39"/>
      <c r="I15" s="76" t="s">
        <v>152</v>
      </c>
      <c r="J15" s="40"/>
      <c r="K15" s="40"/>
      <c r="L15" s="40"/>
      <c r="M15" s="40"/>
      <c r="N15" s="40"/>
      <c r="O15" s="40"/>
      <c r="P15" s="40"/>
      <c r="Q15" s="40"/>
      <c r="R15" s="40"/>
      <c r="S15" s="40"/>
      <c r="T15" s="40"/>
      <c r="U15" s="40"/>
      <c r="V15" s="40"/>
      <c r="W15" s="40"/>
      <c r="X15" s="40"/>
      <c r="Y15" s="40"/>
      <c r="Z15" s="40"/>
      <c r="AA15" s="40"/>
      <c r="AB15" s="40"/>
      <c r="AC15" s="40"/>
      <c r="AD15" s="40"/>
      <c r="AE15" s="40"/>
      <c r="AF15" s="40"/>
      <c r="AG15" s="40"/>
      <c r="AH15" s="40"/>
      <c r="AI15" s="40"/>
      <c r="AJ15" s="40"/>
      <c r="AK15" s="40"/>
      <c r="AL15" s="40"/>
      <c r="AM15" s="40"/>
      <c r="AN15" s="40"/>
      <c r="AO15" s="40"/>
      <c r="AP15" s="40"/>
      <c r="AQ15" s="40"/>
      <c r="AR15" s="40"/>
      <c r="AS15" s="40"/>
      <c r="AT15" s="40"/>
      <c r="AU15" s="40"/>
      <c r="AV15" s="40"/>
      <c r="AW15" s="40"/>
      <c r="AX15" s="40"/>
      <c r="AY15" s="40"/>
      <c r="AZ15" s="40"/>
      <c r="BA15" s="40"/>
      <c r="BB15" s="40"/>
      <c r="BC15" s="40"/>
      <c r="BD15" s="40"/>
      <c r="BE15" s="40"/>
      <c r="BF15" s="40"/>
      <c r="BG15" s="40"/>
    </row>
    <row r="16" spans="1:59" ht="15" customHeight="1" x14ac:dyDescent="0.35">
      <c r="A16" s="21"/>
      <c r="B16" s="184"/>
      <c r="C16" s="42" t="s">
        <v>318</v>
      </c>
      <c r="D16" s="125">
        <v>1.3004251926654264</v>
      </c>
      <c r="E16" s="83"/>
      <c r="F16" s="71" t="s">
        <v>153</v>
      </c>
      <c r="G16" s="39"/>
      <c r="H16" s="39"/>
      <c r="I16" s="76" t="s">
        <v>325</v>
      </c>
      <c r="J16" s="40"/>
      <c r="K16" s="40"/>
      <c r="L16" s="40"/>
      <c r="M16" s="40"/>
      <c r="N16" s="40"/>
      <c r="O16" s="40"/>
      <c r="P16" s="40"/>
      <c r="Q16" s="40"/>
      <c r="R16" s="40"/>
      <c r="S16" s="40"/>
      <c r="T16" s="40"/>
      <c r="U16" s="40"/>
      <c r="V16" s="40"/>
      <c r="W16" s="40"/>
      <c r="X16" s="40"/>
      <c r="Y16" s="40"/>
      <c r="Z16" s="40"/>
      <c r="AA16" s="40"/>
      <c r="AB16" s="40"/>
      <c r="AC16" s="40"/>
      <c r="AD16" s="40"/>
      <c r="AE16" s="40"/>
      <c r="AF16" s="40"/>
      <c r="AG16" s="40"/>
      <c r="AH16" s="40"/>
      <c r="AI16" s="40"/>
      <c r="AJ16" s="40"/>
      <c r="AK16" s="40"/>
      <c r="AL16" s="40"/>
      <c r="AM16" s="40"/>
      <c r="AN16" s="40"/>
      <c r="AO16" s="40"/>
      <c r="AP16" s="40"/>
      <c r="AQ16" s="40"/>
      <c r="AR16" s="40"/>
      <c r="AS16" s="40"/>
      <c r="AT16" s="40"/>
      <c r="AU16" s="40"/>
      <c r="AV16" s="40"/>
      <c r="AW16" s="40"/>
      <c r="AX16" s="40"/>
      <c r="AY16" s="40"/>
      <c r="AZ16" s="40"/>
      <c r="BA16" s="40"/>
      <c r="BB16" s="40"/>
      <c r="BC16" s="40"/>
      <c r="BD16" s="40"/>
      <c r="BE16" s="40"/>
      <c r="BF16" s="40"/>
      <c r="BG16" s="40"/>
    </row>
    <row r="17" spans="1:59" ht="15" customHeight="1" x14ac:dyDescent="0.35">
      <c r="A17" s="21"/>
      <c r="B17" s="184"/>
      <c r="C17" s="42" t="s">
        <v>319</v>
      </c>
      <c r="D17" s="125">
        <v>1.2670349113192076</v>
      </c>
      <c r="E17" s="83"/>
      <c r="F17" s="70" t="s">
        <v>206</v>
      </c>
      <c r="G17" s="72"/>
      <c r="H17" s="72"/>
      <c r="I17" s="79" t="s">
        <v>200</v>
      </c>
      <c r="J17" s="72"/>
      <c r="K17" s="72"/>
      <c r="L17" s="72"/>
      <c r="M17" s="72"/>
      <c r="N17" s="72"/>
      <c r="O17" s="72"/>
      <c r="P17" s="72"/>
      <c r="Q17" s="72"/>
      <c r="R17" s="72"/>
      <c r="S17" s="72"/>
      <c r="T17" s="72"/>
      <c r="U17" s="72"/>
      <c r="V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row>
    <row r="18" spans="1:59" ht="15.75" x14ac:dyDescent="0.35">
      <c r="A18" s="21"/>
      <c r="B18" s="184"/>
      <c r="C18" s="42" t="s">
        <v>320</v>
      </c>
      <c r="D18" s="125">
        <v>1.2214410516681917</v>
      </c>
      <c r="E18" s="21"/>
      <c r="F18" s="21"/>
      <c r="G18" s="21"/>
      <c r="H18" s="21"/>
      <c r="I18" s="21"/>
      <c r="J18" s="21"/>
      <c r="K18" s="21"/>
      <c r="L18" s="21"/>
      <c r="M18" s="21"/>
      <c r="N18" s="21"/>
      <c r="O18" s="21"/>
      <c r="P18" s="21"/>
      <c r="Q18" s="21"/>
      <c r="R18" s="21"/>
      <c r="S18" s="21"/>
      <c r="T18" s="21"/>
      <c r="U18" s="21"/>
      <c r="V18" s="21"/>
      <c r="W18" s="21"/>
      <c r="X18" s="21"/>
      <c r="Y18" s="21"/>
      <c r="Z18" s="21"/>
      <c r="AA18" s="21"/>
      <c r="AB18" s="21"/>
      <c r="AC18" s="21"/>
      <c r="AD18" s="21"/>
      <c r="AE18" s="21"/>
      <c r="AF18" s="21"/>
      <c r="AG18" s="21"/>
      <c r="AH18" s="21"/>
      <c r="AI18" s="21"/>
      <c r="AJ18" s="21"/>
      <c r="AK18" s="21"/>
      <c r="AL18" s="21"/>
      <c r="AM18" s="21"/>
      <c r="AN18" s="21"/>
      <c r="AO18" s="21"/>
      <c r="AP18" s="21"/>
      <c r="AQ18" s="21"/>
      <c r="AR18" s="21"/>
      <c r="AS18" s="21"/>
      <c r="AT18" s="21"/>
      <c r="AU18" s="21"/>
      <c r="AV18" s="21"/>
      <c r="AW18" s="21"/>
      <c r="AX18" s="21"/>
      <c r="AY18" s="21"/>
      <c r="AZ18" s="21"/>
      <c r="BA18" s="21"/>
      <c r="BB18" s="21"/>
      <c r="BC18" s="21"/>
      <c r="BD18" s="21"/>
      <c r="BE18" s="21"/>
      <c r="BF18" s="21"/>
      <c r="BG18" s="21"/>
    </row>
    <row r="19" spans="1:59" ht="15" customHeight="1" x14ac:dyDescent="0.35">
      <c r="A19" s="21"/>
      <c r="B19" s="184"/>
      <c r="C19" s="42" t="s">
        <v>321</v>
      </c>
      <c r="D19" s="125">
        <v>1.1729854979825014</v>
      </c>
      <c r="E19" s="21"/>
      <c r="F19" s="21"/>
      <c r="G19" s="85" t="b">
        <v>0</v>
      </c>
      <c r="H19" s="21"/>
      <c r="I19" s="21"/>
      <c r="J19" s="21"/>
      <c r="K19" s="21"/>
      <c r="L19" s="21"/>
      <c r="M19" s="21"/>
      <c r="N19" s="21"/>
      <c r="O19" s="21"/>
      <c r="P19" s="21"/>
      <c r="Q19" s="21"/>
      <c r="R19" s="21"/>
      <c r="S19" s="21"/>
      <c r="T19" s="21"/>
      <c r="U19" s="21"/>
      <c r="V19" s="21"/>
      <c r="W19" s="21"/>
      <c r="X19" s="21"/>
      <c r="Y19" s="21"/>
      <c r="Z19" s="21"/>
      <c r="AA19" s="21"/>
      <c r="AB19" s="21"/>
      <c r="AC19" s="21"/>
      <c r="AD19" s="21"/>
      <c r="AE19" s="21"/>
      <c r="AF19" s="21"/>
      <c r="AG19" s="21"/>
      <c r="AH19" s="21"/>
      <c r="AI19" s="21"/>
      <c r="AJ19" s="21"/>
      <c r="AK19" s="21"/>
      <c r="AL19" s="21"/>
      <c r="AM19" s="21"/>
      <c r="AN19" s="21"/>
      <c r="AO19" s="21"/>
      <c r="AP19" s="21"/>
      <c r="AQ19" s="21"/>
      <c r="AR19" s="21"/>
      <c r="AS19" s="21"/>
      <c r="AT19" s="21"/>
      <c r="AU19" s="21"/>
      <c r="AV19" s="21"/>
      <c r="AW19" s="21"/>
      <c r="AX19" s="21"/>
      <c r="AY19" s="21"/>
      <c r="AZ19" s="21"/>
      <c r="BA19" s="21"/>
      <c r="BB19" s="21"/>
      <c r="BC19" s="21"/>
      <c r="BD19" s="21"/>
      <c r="BE19" s="21"/>
      <c r="BF19" s="21"/>
      <c r="BG19" s="21"/>
    </row>
    <row r="20" spans="1:59" ht="15.75" x14ac:dyDescent="0.35">
      <c r="A20" s="21"/>
      <c r="B20" s="184"/>
      <c r="C20" s="42" t="s">
        <v>322</v>
      </c>
      <c r="D20" s="125">
        <v>1.1391712578567545</v>
      </c>
      <c r="E20" s="21"/>
      <c r="F20" s="21"/>
      <c r="G20" s="21"/>
      <c r="H20" s="21"/>
      <c r="I20" s="21"/>
      <c r="J20" s="21"/>
      <c r="K20" s="21"/>
      <c r="L20" s="21"/>
      <c r="M20" s="21"/>
      <c r="N20" s="21"/>
      <c r="O20" s="21"/>
      <c r="P20" s="21"/>
      <c r="Q20" s="21"/>
      <c r="R20" s="21"/>
      <c r="S20" s="21"/>
      <c r="T20" s="21"/>
      <c r="U20" s="21"/>
      <c r="V20" s="21"/>
      <c r="W20" s="21"/>
      <c r="X20" s="21"/>
      <c r="Y20" s="21"/>
      <c r="Z20" s="21"/>
      <c r="AA20" s="21"/>
      <c r="AB20" s="21"/>
      <c r="AC20" s="21"/>
      <c r="AD20" s="21"/>
      <c r="AE20" s="21"/>
      <c r="AF20" s="21"/>
      <c r="AG20" s="21"/>
      <c r="AH20" s="21"/>
      <c r="AI20" s="21"/>
      <c r="AJ20" s="21"/>
      <c r="AK20" s="21"/>
      <c r="AL20" s="21"/>
      <c r="AM20" s="21"/>
      <c r="AN20" s="21"/>
      <c r="AO20" s="21"/>
      <c r="AP20" s="21"/>
      <c r="AQ20" s="21"/>
      <c r="AR20" s="21"/>
      <c r="AS20" s="21"/>
      <c r="AT20" s="21"/>
      <c r="AU20" s="21"/>
      <c r="AV20" s="21"/>
      <c r="AW20" s="21"/>
      <c r="AX20" s="21"/>
      <c r="AY20" s="21"/>
      <c r="AZ20" s="21"/>
      <c r="BA20" s="21"/>
      <c r="BB20" s="21"/>
      <c r="BC20" s="21"/>
      <c r="BD20" s="21"/>
      <c r="BE20" s="21"/>
      <c r="BF20" s="21"/>
      <c r="BG20" s="21"/>
    </row>
    <row r="21" spans="1:59" ht="15.75" x14ac:dyDescent="0.35">
      <c r="A21" s="21"/>
      <c r="B21" s="184"/>
      <c r="C21" s="42" t="s">
        <v>249</v>
      </c>
      <c r="D21" s="125">
        <v>1.1339796076008035</v>
      </c>
      <c r="E21" s="21"/>
      <c r="F21" s="21"/>
      <c r="G21" s="21"/>
      <c r="H21" s="21"/>
      <c r="I21" s="21"/>
      <c r="J21" s="21"/>
      <c r="K21" s="21"/>
      <c r="L21" s="21"/>
      <c r="M21" s="21"/>
      <c r="N21" s="21"/>
      <c r="O21" s="21"/>
      <c r="P21" s="21"/>
      <c r="Q21" s="21"/>
      <c r="R21" s="21"/>
      <c r="S21" s="21"/>
      <c r="T21" s="21"/>
      <c r="U21" s="21"/>
      <c r="V21" s="21"/>
      <c r="W21" s="21"/>
      <c r="X21" s="21"/>
      <c r="Y21" s="21"/>
      <c r="Z21" s="21"/>
      <c r="AA21" s="21"/>
      <c r="AB21" s="21"/>
      <c r="AC21" s="21"/>
      <c r="AD21" s="21"/>
      <c r="AE21" s="21"/>
      <c r="AF21" s="21"/>
      <c r="AG21" s="21"/>
      <c r="AH21" s="21"/>
      <c r="AI21" s="21"/>
      <c r="AJ21" s="21"/>
      <c r="AK21" s="21"/>
      <c r="AL21" s="21"/>
      <c r="AM21" s="21"/>
      <c r="AN21" s="21"/>
      <c r="AO21" s="21"/>
      <c r="AP21" s="21"/>
      <c r="AQ21" s="21"/>
      <c r="AR21" s="21"/>
      <c r="AS21" s="21"/>
      <c r="AT21" s="21"/>
      <c r="AU21" s="21"/>
      <c r="AV21" s="21"/>
      <c r="AW21" s="21"/>
      <c r="AX21" s="21"/>
      <c r="AY21" s="21"/>
      <c r="AZ21" s="21"/>
      <c r="BA21" s="21"/>
      <c r="BB21" s="21"/>
      <c r="BC21" s="21"/>
      <c r="BD21" s="21"/>
      <c r="BE21" s="21"/>
      <c r="BF21" s="21"/>
      <c r="BG21" s="21"/>
    </row>
    <row r="22" spans="1:59" ht="15.75" x14ac:dyDescent="0.35">
      <c r="A22" s="21"/>
      <c r="B22" s="184"/>
      <c r="C22" s="42" t="s">
        <v>250</v>
      </c>
      <c r="D22" s="125">
        <v>1.0803620708687494</v>
      </c>
      <c r="E22" s="21"/>
      <c r="F22" s="21"/>
      <c r="G22" s="21"/>
      <c r="H22" s="21"/>
      <c r="I22" s="21"/>
      <c r="J22" s="21"/>
      <c r="K22" s="21"/>
      <c r="L22" s="21"/>
      <c r="M22" s="21"/>
      <c r="N22" s="21"/>
      <c r="O22" s="21"/>
      <c r="P22" s="21"/>
      <c r="Q22" s="21"/>
      <c r="R22" s="21"/>
      <c r="S22" s="21"/>
      <c r="T22" s="21"/>
      <c r="U22" s="21"/>
      <c r="V22" s="21"/>
      <c r="W22" s="21"/>
      <c r="X22" s="21"/>
      <c r="Y22" s="21"/>
      <c r="Z22" s="21"/>
      <c r="AA22" s="21"/>
      <c r="AB22" s="21"/>
      <c r="AC22" s="21"/>
      <c r="AD22" s="21"/>
      <c r="AE22" s="21"/>
      <c r="AF22" s="21"/>
      <c r="AG22" s="21"/>
      <c r="AH22" s="21"/>
      <c r="AI22" s="21"/>
      <c r="AJ22" s="21"/>
      <c r="AK22" s="21"/>
      <c r="AL22" s="21"/>
      <c r="AM22" s="21"/>
      <c r="AN22" s="21"/>
      <c r="AO22" s="21"/>
      <c r="AP22" s="21"/>
      <c r="AQ22" s="21"/>
      <c r="AR22" s="21"/>
      <c r="AS22" s="21"/>
      <c r="AT22" s="21"/>
      <c r="AU22" s="21"/>
      <c r="AV22" s="21"/>
      <c r="AW22" s="21"/>
      <c r="AX22" s="21"/>
      <c r="AY22" s="21"/>
      <c r="AZ22" s="21"/>
      <c r="BA22" s="21"/>
      <c r="BB22" s="21"/>
      <c r="BC22" s="21"/>
      <c r="BD22" s="21"/>
      <c r="BE22" s="21"/>
      <c r="BF22" s="21"/>
      <c r="BG22" s="21"/>
    </row>
    <row r="23" spans="1:59" ht="15.75" x14ac:dyDescent="0.35">
      <c r="A23" s="21"/>
      <c r="B23" s="184"/>
      <c r="C23" s="42" t="s">
        <v>71</v>
      </c>
      <c r="D23" s="125">
        <v>1.0308977915101294</v>
      </c>
      <c r="E23" s="21"/>
      <c r="F23" s="21"/>
      <c r="G23" s="21"/>
      <c r="H23" s="21"/>
      <c r="I23" s="21"/>
      <c r="J23" s="21"/>
      <c r="K23" s="21"/>
      <c r="L23" s="21"/>
      <c r="M23" s="21"/>
      <c r="N23" s="21"/>
      <c r="O23" s="21"/>
      <c r="P23" s="21"/>
      <c r="Q23" s="21"/>
      <c r="R23" s="21"/>
      <c r="S23" s="21"/>
      <c r="T23" s="21"/>
      <c r="U23" s="21"/>
      <c r="V23" s="21"/>
      <c r="W23" s="21"/>
      <c r="X23" s="21"/>
      <c r="Y23" s="21"/>
      <c r="Z23" s="21"/>
      <c r="AA23" s="21"/>
      <c r="AB23" s="21"/>
      <c r="AC23" s="21"/>
      <c r="AD23" s="21"/>
      <c r="AE23" s="21"/>
      <c r="AF23" s="21"/>
      <c r="AG23" s="21"/>
      <c r="AH23" s="21"/>
      <c r="AI23" s="21"/>
      <c r="AJ23" s="21"/>
      <c r="AK23" s="21"/>
      <c r="AL23" s="21"/>
      <c r="AM23" s="21"/>
      <c r="AN23" s="21"/>
      <c r="AO23" s="21"/>
      <c r="AP23" s="21"/>
      <c r="AQ23" s="21"/>
      <c r="AR23" s="21"/>
      <c r="AS23" s="21"/>
      <c r="AT23" s="21"/>
      <c r="AU23" s="21"/>
      <c r="AV23" s="21"/>
      <c r="AW23" s="21"/>
      <c r="AX23" s="21"/>
      <c r="AY23" s="21"/>
      <c r="AZ23" s="21"/>
      <c r="BA23" s="21"/>
      <c r="BB23" s="21"/>
      <c r="BC23" s="21"/>
      <c r="BD23" s="21"/>
      <c r="BE23" s="21"/>
      <c r="BF23" s="21"/>
      <c r="BG23" s="21"/>
    </row>
    <row r="24" spans="1:59" ht="15.75" x14ac:dyDescent="0.35">
      <c r="A24" s="21"/>
      <c r="B24" s="184"/>
      <c r="C24" s="42" t="s">
        <v>105</v>
      </c>
      <c r="D24" s="125">
        <v>1</v>
      </c>
      <c r="E24" s="21"/>
      <c r="F24" s="21"/>
      <c r="G24" s="21"/>
      <c r="H24" s="21"/>
      <c r="I24" s="21"/>
      <c r="J24" s="21"/>
      <c r="K24" s="21"/>
      <c r="L24" s="21"/>
      <c r="M24" s="21"/>
      <c r="N24" s="21"/>
      <c r="O24" s="21"/>
      <c r="P24" s="21"/>
      <c r="Q24" s="21"/>
      <c r="R24" s="21"/>
      <c r="S24" s="21"/>
      <c r="T24" s="21"/>
      <c r="U24" s="21"/>
      <c r="V24" s="21"/>
      <c r="W24" s="21"/>
      <c r="X24" s="21"/>
      <c r="Y24" s="21"/>
      <c r="Z24" s="21"/>
      <c r="AA24" s="21"/>
      <c r="AB24" s="21"/>
      <c r="AC24" s="21"/>
      <c r="AD24" s="21"/>
      <c r="AE24" s="21"/>
      <c r="AF24" s="21"/>
      <c r="AG24" s="21"/>
      <c r="AH24" s="21"/>
      <c r="AI24" s="21"/>
      <c r="AJ24" s="21"/>
      <c r="AK24" s="21"/>
      <c r="AL24" s="21"/>
      <c r="AM24" s="21"/>
      <c r="AN24" s="21"/>
      <c r="AO24" s="21"/>
      <c r="AP24" s="21"/>
      <c r="AQ24" s="21"/>
      <c r="AR24" s="21"/>
      <c r="AS24" s="21"/>
      <c r="AT24" s="21"/>
      <c r="AU24" s="21"/>
      <c r="AV24" s="21"/>
      <c r="AW24" s="21"/>
      <c r="AX24" s="21"/>
      <c r="AY24" s="21"/>
      <c r="AZ24" s="21"/>
      <c r="BA24" s="21"/>
      <c r="BB24" s="21"/>
      <c r="BC24" s="21"/>
      <c r="BD24" s="21"/>
      <c r="BE24" s="21"/>
      <c r="BF24" s="21"/>
      <c r="BG24" s="21"/>
    </row>
    <row r="25" spans="1:59" x14ac:dyDescent="0.3">
      <c r="A25" s="21"/>
      <c r="B25" s="21"/>
      <c r="C25" s="21"/>
      <c r="D25" s="21"/>
      <c r="E25" s="21"/>
      <c r="F25" s="21"/>
      <c r="G25" s="21"/>
      <c r="H25" s="21"/>
      <c r="I25" s="21"/>
      <c r="J25" s="21"/>
      <c r="K25" s="21"/>
      <c r="L25" s="21"/>
      <c r="M25" s="21"/>
      <c r="N25" s="21"/>
      <c r="O25" s="21"/>
      <c r="P25" s="21"/>
      <c r="Q25" s="21"/>
      <c r="R25" s="21"/>
      <c r="S25" s="21"/>
      <c r="T25" s="21"/>
      <c r="U25" s="21"/>
      <c r="V25" s="21"/>
      <c r="W25" s="21"/>
      <c r="X25" s="21"/>
      <c r="Y25" s="21"/>
      <c r="Z25" s="21"/>
      <c r="AA25" s="21"/>
      <c r="AB25" s="21"/>
      <c r="AC25" s="21"/>
      <c r="AD25" s="21"/>
      <c r="AE25" s="21"/>
      <c r="AF25" s="21"/>
      <c r="AG25" s="21"/>
      <c r="AH25" s="21"/>
      <c r="AI25" s="21"/>
      <c r="AJ25" s="21"/>
      <c r="AK25" s="21"/>
      <c r="AL25" s="21"/>
      <c r="AM25" s="21"/>
      <c r="AN25" s="21"/>
      <c r="AO25" s="21"/>
      <c r="AP25" s="21"/>
      <c r="AQ25" s="21"/>
      <c r="AR25" s="21"/>
      <c r="AS25" s="21"/>
      <c r="AT25" s="21"/>
      <c r="AU25" s="21"/>
      <c r="AV25" s="21"/>
      <c r="AW25" s="21"/>
      <c r="AX25" s="21"/>
      <c r="AY25" s="21"/>
      <c r="AZ25" s="21"/>
      <c r="BA25" s="21"/>
      <c r="BB25" s="21"/>
      <c r="BC25" s="21"/>
      <c r="BD25" s="21"/>
      <c r="BE25" s="21"/>
      <c r="BF25" s="21"/>
      <c r="BG25" s="21"/>
    </row>
    <row r="26" spans="1:59" x14ac:dyDescent="0.3">
      <c r="A26" s="21"/>
      <c r="B26" s="21"/>
      <c r="C26" s="21"/>
      <c r="D26" s="21"/>
      <c r="E26" s="21"/>
      <c r="F26" s="21"/>
      <c r="G26" s="21"/>
      <c r="H26" s="21"/>
      <c r="I26" s="21"/>
      <c r="J26" s="21"/>
      <c r="K26" s="21"/>
      <c r="L26" s="21"/>
      <c r="M26" s="21"/>
      <c r="N26" s="21"/>
      <c r="O26" s="21"/>
      <c r="P26" s="21"/>
      <c r="Q26" s="21"/>
      <c r="R26" s="21"/>
      <c r="S26" s="21"/>
      <c r="T26" s="21"/>
      <c r="U26" s="21"/>
      <c r="V26" s="21"/>
      <c r="W26" s="21"/>
      <c r="X26" s="21"/>
      <c r="Y26" s="21"/>
      <c r="Z26" s="21"/>
      <c r="AA26" s="21"/>
      <c r="AB26" s="21"/>
      <c r="AC26" s="21"/>
      <c r="AD26" s="21"/>
      <c r="AE26" s="21"/>
      <c r="AF26" s="21"/>
      <c r="AG26" s="21"/>
      <c r="AH26" s="21"/>
      <c r="AI26" s="21"/>
      <c r="AJ26" s="21"/>
      <c r="AK26" s="21"/>
      <c r="AL26" s="21"/>
      <c r="AM26" s="21"/>
      <c r="AN26" s="21"/>
      <c r="AO26" s="21"/>
      <c r="AP26" s="21"/>
      <c r="AQ26" s="21"/>
      <c r="AR26" s="21"/>
      <c r="AS26" s="21"/>
      <c r="AT26" s="21"/>
      <c r="AU26" s="21"/>
      <c r="AV26" s="21"/>
      <c r="AW26" s="21"/>
      <c r="AX26" s="21"/>
      <c r="AY26" s="21"/>
      <c r="AZ26" s="21"/>
      <c r="BA26" s="21"/>
      <c r="BB26" s="21"/>
      <c r="BC26" s="21"/>
      <c r="BD26" s="21"/>
      <c r="BE26" s="21"/>
      <c r="BF26" s="21"/>
      <c r="BG26" s="21"/>
    </row>
    <row r="27" spans="1:59" x14ac:dyDescent="0.3">
      <c r="B27" s="105" t="s">
        <v>312</v>
      </c>
    </row>
    <row r="28" spans="1:59" x14ac:dyDescent="0.3">
      <c r="B28" s="20" t="s">
        <v>246</v>
      </c>
      <c r="E28" s="74"/>
    </row>
    <row r="29" spans="1:59" x14ac:dyDescent="0.3">
      <c r="B29" s="20" t="s">
        <v>247</v>
      </c>
    </row>
    <row r="31" spans="1:59" x14ac:dyDescent="0.3">
      <c r="B31" s="20" t="str">
        <f>"Power sector emissions reduce by"&amp;" "&amp;ROUND($D$78,2)&amp;" g/kWh p.a. between now and 2030."</f>
        <v>Power sector emissions reduce by 14.5 g/kWh p.a. between now and 2030.</v>
      </c>
    </row>
    <row r="32" spans="1:59" x14ac:dyDescent="0.3">
      <c r="B32" s="20" t="s">
        <v>248</v>
      </c>
      <c r="H32" s="73"/>
    </row>
    <row r="33" spans="2:5" ht="47.25" customHeight="1" x14ac:dyDescent="0.3">
      <c r="D33" s="106" t="s">
        <v>289</v>
      </c>
    </row>
    <row r="34" spans="2:5" x14ac:dyDescent="0.3">
      <c r="B34" s="111" t="s">
        <v>243</v>
      </c>
      <c r="C34" s="20" t="s">
        <v>249</v>
      </c>
      <c r="D34" s="20">
        <f>0.58982*1000</f>
        <v>589.82000000000005</v>
      </c>
      <c r="E34" s="20" t="s">
        <v>290</v>
      </c>
    </row>
    <row r="35" spans="2:5" x14ac:dyDescent="0.3">
      <c r="B35" s="111" t="s">
        <v>244</v>
      </c>
      <c r="C35" s="20" t="s">
        <v>250</v>
      </c>
      <c r="D35" s="73">
        <f>D34-$D$78</f>
        <v>575.32450000000006</v>
      </c>
    </row>
    <row r="36" spans="2:5" x14ac:dyDescent="0.3">
      <c r="B36" s="111" t="s">
        <v>245</v>
      </c>
      <c r="C36" s="20" t="s">
        <v>71</v>
      </c>
      <c r="D36" s="73">
        <f t="shared" ref="D36:D73" si="2">D35-$D$78</f>
        <v>560.82900000000006</v>
      </c>
    </row>
    <row r="37" spans="2:5" x14ac:dyDescent="0.3">
      <c r="C37" s="20" t="s">
        <v>105</v>
      </c>
      <c r="D37" s="73">
        <f t="shared" si="2"/>
        <v>546.33350000000007</v>
      </c>
    </row>
    <row r="38" spans="2:5" x14ac:dyDescent="0.3">
      <c r="C38" s="20" t="s">
        <v>251</v>
      </c>
      <c r="D38" s="73">
        <f t="shared" si="2"/>
        <v>531.83800000000008</v>
      </c>
    </row>
    <row r="39" spans="2:5" x14ac:dyDescent="0.3">
      <c r="C39" s="20" t="s">
        <v>252</v>
      </c>
      <c r="D39" s="73">
        <f t="shared" si="2"/>
        <v>517.34250000000009</v>
      </c>
    </row>
    <row r="40" spans="2:5" x14ac:dyDescent="0.3">
      <c r="C40" s="20" t="s">
        <v>253</v>
      </c>
      <c r="D40" s="73">
        <f t="shared" si="2"/>
        <v>502.84700000000009</v>
      </c>
    </row>
    <row r="41" spans="2:5" x14ac:dyDescent="0.3">
      <c r="C41" s="20" t="s">
        <v>254</v>
      </c>
      <c r="D41" s="73">
        <f t="shared" si="2"/>
        <v>488.3515000000001</v>
      </c>
    </row>
    <row r="42" spans="2:5" x14ac:dyDescent="0.3">
      <c r="C42" s="20" t="s">
        <v>255</v>
      </c>
      <c r="D42" s="73">
        <f t="shared" si="2"/>
        <v>473.85600000000011</v>
      </c>
    </row>
    <row r="43" spans="2:5" x14ac:dyDescent="0.3">
      <c r="C43" s="20" t="s">
        <v>256</v>
      </c>
      <c r="D43" s="73">
        <f t="shared" si="2"/>
        <v>459.36050000000012</v>
      </c>
    </row>
    <row r="44" spans="2:5" x14ac:dyDescent="0.3">
      <c r="C44" s="20" t="s">
        <v>257</v>
      </c>
      <c r="D44" s="73">
        <f t="shared" si="2"/>
        <v>444.86500000000012</v>
      </c>
    </row>
    <row r="45" spans="2:5" x14ac:dyDescent="0.3">
      <c r="C45" s="20" t="s">
        <v>258</v>
      </c>
      <c r="D45" s="73">
        <f t="shared" si="2"/>
        <v>430.36950000000013</v>
      </c>
    </row>
    <row r="46" spans="2:5" x14ac:dyDescent="0.3">
      <c r="C46" s="20" t="s">
        <v>259</v>
      </c>
      <c r="D46" s="73">
        <f t="shared" si="2"/>
        <v>415.87400000000014</v>
      </c>
    </row>
    <row r="47" spans="2:5" x14ac:dyDescent="0.3">
      <c r="C47" s="20" t="s">
        <v>260</v>
      </c>
      <c r="D47" s="73">
        <f t="shared" si="2"/>
        <v>401.37850000000014</v>
      </c>
    </row>
    <row r="48" spans="2:5" x14ac:dyDescent="0.3">
      <c r="C48" s="20" t="s">
        <v>261</v>
      </c>
      <c r="D48" s="73">
        <f t="shared" si="2"/>
        <v>386.88300000000015</v>
      </c>
    </row>
    <row r="49" spans="3:4" x14ac:dyDescent="0.3">
      <c r="C49" s="20" t="s">
        <v>262</v>
      </c>
      <c r="D49" s="73">
        <f t="shared" si="2"/>
        <v>372.38750000000016</v>
      </c>
    </row>
    <row r="50" spans="3:4" x14ac:dyDescent="0.3">
      <c r="C50" s="20" t="s">
        <v>263</v>
      </c>
      <c r="D50" s="73">
        <f t="shared" si="2"/>
        <v>357.89200000000017</v>
      </c>
    </row>
    <row r="51" spans="3:4" x14ac:dyDescent="0.3">
      <c r="C51" s="20" t="s">
        <v>264</v>
      </c>
      <c r="D51" s="73">
        <f t="shared" si="2"/>
        <v>343.39650000000017</v>
      </c>
    </row>
    <row r="52" spans="3:4" x14ac:dyDescent="0.3">
      <c r="C52" s="20" t="s">
        <v>265</v>
      </c>
      <c r="D52" s="73">
        <f t="shared" si="2"/>
        <v>328.90100000000018</v>
      </c>
    </row>
    <row r="53" spans="3:4" x14ac:dyDescent="0.3">
      <c r="C53" s="20" t="s">
        <v>266</v>
      </c>
      <c r="D53" s="73">
        <f t="shared" si="2"/>
        <v>314.40550000000019</v>
      </c>
    </row>
    <row r="54" spans="3:4" x14ac:dyDescent="0.3">
      <c r="C54" s="20" t="s">
        <v>267</v>
      </c>
      <c r="D54" s="73">
        <f t="shared" si="2"/>
        <v>299.9100000000002</v>
      </c>
    </row>
    <row r="55" spans="3:4" x14ac:dyDescent="0.3">
      <c r="C55" s="20" t="s">
        <v>268</v>
      </c>
      <c r="D55" s="73">
        <f t="shared" si="2"/>
        <v>285.4145000000002</v>
      </c>
    </row>
    <row r="56" spans="3:4" x14ac:dyDescent="0.3">
      <c r="C56" s="20" t="s">
        <v>269</v>
      </c>
      <c r="D56" s="73">
        <f t="shared" si="2"/>
        <v>270.91900000000021</v>
      </c>
    </row>
    <row r="57" spans="3:4" x14ac:dyDescent="0.3">
      <c r="C57" s="20" t="s">
        <v>270</v>
      </c>
      <c r="D57" s="73">
        <f t="shared" si="2"/>
        <v>256.42350000000022</v>
      </c>
    </row>
    <row r="58" spans="3:4" x14ac:dyDescent="0.3">
      <c r="C58" s="20" t="s">
        <v>271</v>
      </c>
      <c r="D58" s="73">
        <f t="shared" si="2"/>
        <v>241.92800000000022</v>
      </c>
    </row>
    <row r="59" spans="3:4" x14ac:dyDescent="0.3">
      <c r="C59" s="20" t="s">
        <v>272</v>
      </c>
      <c r="D59" s="73">
        <f t="shared" si="2"/>
        <v>227.43250000000023</v>
      </c>
    </row>
    <row r="60" spans="3:4" x14ac:dyDescent="0.3">
      <c r="C60" s="20" t="s">
        <v>273</v>
      </c>
      <c r="D60" s="73">
        <f t="shared" si="2"/>
        <v>212.93700000000024</v>
      </c>
    </row>
    <row r="61" spans="3:4" x14ac:dyDescent="0.3">
      <c r="C61" s="20" t="s">
        <v>274</v>
      </c>
      <c r="D61" s="73">
        <f t="shared" si="2"/>
        <v>198.44150000000025</v>
      </c>
    </row>
    <row r="62" spans="3:4" x14ac:dyDescent="0.3">
      <c r="C62" s="20" t="s">
        <v>275</v>
      </c>
      <c r="D62" s="73">
        <f t="shared" si="2"/>
        <v>183.94600000000025</v>
      </c>
    </row>
    <row r="63" spans="3:4" x14ac:dyDescent="0.3">
      <c r="C63" s="20" t="s">
        <v>276</v>
      </c>
      <c r="D63" s="73">
        <f t="shared" si="2"/>
        <v>169.45050000000026</v>
      </c>
    </row>
    <row r="64" spans="3:4" x14ac:dyDescent="0.3">
      <c r="C64" s="20" t="s">
        <v>277</v>
      </c>
      <c r="D64" s="73">
        <f t="shared" si="2"/>
        <v>154.95500000000027</v>
      </c>
    </row>
    <row r="65" spans="3:5" x14ac:dyDescent="0.3">
      <c r="C65" s="20" t="s">
        <v>278</v>
      </c>
      <c r="D65" s="73">
        <f t="shared" si="2"/>
        <v>140.45950000000028</v>
      </c>
    </row>
    <row r="66" spans="3:5" x14ac:dyDescent="0.3">
      <c r="C66" s="20" t="s">
        <v>279</v>
      </c>
      <c r="D66" s="73">
        <f t="shared" si="2"/>
        <v>125.96400000000027</v>
      </c>
    </row>
    <row r="67" spans="3:5" x14ac:dyDescent="0.3">
      <c r="C67" s="20" t="s">
        <v>280</v>
      </c>
      <c r="D67" s="73">
        <f t="shared" si="2"/>
        <v>111.46850000000026</v>
      </c>
    </row>
    <row r="68" spans="3:5" x14ac:dyDescent="0.3">
      <c r="C68" s="20" t="s">
        <v>281</v>
      </c>
      <c r="D68" s="73">
        <f t="shared" si="2"/>
        <v>96.973000000000255</v>
      </c>
    </row>
    <row r="69" spans="3:5" x14ac:dyDescent="0.3">
      <c r="C69" s="20" t="s">
        <v>282</v>
      </c>
      <c r="D69" s="73">
        <f t="shared" si="2"/>
        <v>82.477500000000248</v>
      </c>
    </row>
    <row r="70" spans="3:5" x14ac:dyDescent="0.3">
      <c r="C70" s="20" t="s">
        <v>283</v>
      </c>
      <c r="D70" s="73">
        <f t="shared" si="2"/>
        <v>67.982000000000241</v>
      </c>
    </row>
    <row r="71" spans="3:5" x14ac:dyDescent="0.3">
      <c r="C71" s="20" t="s">
        <v>284</v>
      </c>
      <c r="D71" s="73">
        <f t="shared" si="2"/>
        <v>53.486500000000241</v>
      </c>
    </row>
    <row r="72" spans="3:5" x14ac:dyDescent="0.3">
      <c r="C72" s="20" t="s">
        <v>285</v>
      </c>
      <c r="D72" s="73">
        <f t="shared" si="2"/>
        <v>38.991000000000241</v>
      </c>
    </row>
    <row r="73" spans="3:5" x14ac:dyDescent="0.3">
      <c r="C73" s="20" t="s">
        <v>286</v>
      </c>
      <c r="D73" s="73">
        <f t="shared" si="2"/>
        <v>24.495500000000241</v>
      </c>
    </row>
    <row r="74" spans="3:5" x14ac:dyDescent="0.3">
      <c r="C74" s="20" t="s">
        <v>287</v>
      </c>
      <c r="D74" s="73">
        <v>10</v>
      </c>
    </row>
    <row r="75" spans="3:5" x14ac:dyDescent="0.3">
      <c r="C75" s="20" t="s">
        <v>288</v>
      </c>
      <c r="D75" s="73">
        <f>D73-D78</f>
        <v>10.00000000000024</v>
      </c>
      <c r="E75" s="20" t="s">
        <v>291</v>
      </c>
    </row>
    <row r="78" spans="3:5" x14ac:dyDescent="0.3">
      <c r="D78" s="107">
        <f>(D34-D74)/40</f>
        <v>14.495500000000002</v>
      </c>
      <c r="E78" s="20" t="s">
        <v>292</v>
      </c>
    </row>
  </sheetData>
  <mergeCells count="2">
    <mergeCell ref="B13:C14"/>
    <mergeCell ref="B15:B24"/>
  </mergeCells>
  <dataValidations disablePrompts="1" count="1">
    <dataValidation type="list" allowBlank="1" showInputMessage="1" showErrorMessage="1" sqref="G34" xr:uid="{00000000-0002-0000-0300-000000000000}">
      <formula1>$D$34:$D$47</formula1>
    </dataValidation>
  </dataValidations>
  <hyperlinks>
    <hyperlink ref="F15" r:id="rId1" display="https://www.gov.uk/carbon-valuation " xr:uid="{00000000-0004-0000-0300-000000000000}"/>
    <hyperlink ref="F16" r:id="rId2" display="http://www.hse.gov.uk/risk/theory/alarpcheck.htm   " xr:uid="{00000000-0004-0000-0300-000001000000}"/>
    <hyperlink ref="F17" r:id="rId3" display="http://www.defra.gov.uk/publications/2012/05/30/pb13773-2012-ghg-conversion/  " xr:uid="{00000000-0004-0000-0300-000002000000}"/>
  </hyperlinks>
  <pageMargins left="0.70866141732283472" right="0.70866141732283472" top="0.74803149606299213" bottom="0.74803149606299213" header="0.31496062992125984" footer="0.31496062992125984"/>
  <pageSetup paperSize="9" scale="13" orientation="portrait" r:id="rId4"/>
  <drawing r:id="rId5"/>
  <legacyDrawing r:id="rId6"/>
  <mc:AlternateContent xmlns:mc="http://schemas.openxmlformats.org/markup-compatibility/2006">
    <mc:Choice Requires="x14">
      <controls>
        <mc:AlternateContent xmlns:mc="http://schemas.openxmlformats.org/markup-compatibility/2006">
          <mc:Choice Requires="x14">
            <control shapeId="4097" r:id="rId7" name="Check Box 1">
              <controlPr defaultSize="0" autoFill="0" autoLine="0" autoPict="0">
                <anchor moveWithCells="1">
                  <from>
                    <xdr:col>5</xdr:col>
                    <xdr:colOff>3171825</xdr:colOff>
                    <xdr:row>17</xdr:row>
                    <xdr:rowOff>133350</xdr:rowOff>
                  </from>
                  <to>
                    <xdr:col>7</xdr:col>
                    <xdr:colOff>228600</xdr:colOff>
                    <xdr:row>19</xdr:row>
                    <xdr:rowOff>28575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O11"/>
  <sheetViews>
    <sheetView workbookViewId="0">
      <selection activeCell="D18" sqref="D18"/>
    </sheetView>
  </sheetViews>
  <sheetFormatPr defaultRowHeight="15" x14ac:dyDescent="0.25"/>
  <cols>
    <col min="1" max="1" width="5.85546875" customWidth="1"/>
    <col min="2" max="2" width="64.85546875" customWidth="1"/>
    <col min="3" max="4" width="9.5703125" bestFit="1" customWidth="1"/>
    <col min="5" max="6" width="11.7109375" bestFit="1" customWidth="1"/>
    <col min="7" max="7" width="12.28515625" customWidth="1"/>
  </cols>
  <sheetData>
    <row r="1" spans="1:15" ht="15.75" customHeight="1" x14ac:dyDescent="0.3">
      <c r="A1" s="1" t="s">
        <v>299</v>
      </c>
    </row>
    <row r="2" spans="1:15" x14ac:dyDescent="0.25">
      <c r="A2" t="s">
        <v>75</v>
      </c>
    </row>
    <row r="3" spans="1:15" x14ac:dyDescent="0.25">
      <c r="B3" s="129"/>
      <c r="C3" s="129"/>
      <c r="D3" s="129"/>
      <c r="E3" s="129"/>
      <c r="F3" s="129"/>
      <c r="G3" s="129"/>
      <c r="H3" s="129"/>
      <c r="I3" s="129"/>
      <c r="J3" s="129"/>
      <c r="K3" s="129"/>
      <c r="L3" s="129"/>
      <c r="M3" s="129"/>
      <c r="N3" s="129"/>
      <c r="O3" s="129"/>
    </row>
    <row r="4" spans="1:15" x14ac:dyDescent="0.25">
      <c r="B4" s="129"/>
      <c r="C4" s="139"/>
      <c r="D4" s="139"/>
      <c r="E4" s="139"/>
      <c r="F4" s="139"/>
      <c r="G4" s="139"/>
      <c r="H4" s="139"/>
      <c r="I4" s="139"/>
      <c r="J4" s="139"/>
      <c r="K4" s="139"/>
      <c r="L4" s="139"/>
      <c r="M4" s="139"/>
      <c r="N4" s="139"/>
      <c r="O4" s="129"/>
    </row>
    <row r="5" spans="1:15" x14ac:dyDescent="0.25">
      <c r="B5" s="129"/>
      <c r="C5" s="129"/>
      <c r="D5" s="129"/>
      <c r="E5" s="129"/>
      <c r="F5" s="129"/>
      <c r="G5" s="129"/>
      <c r="H5" s="129"/>
      <c r="I5" s="129"/>
      <c r="J5" s="129"/>
      <c r="K5" s="129"/>
      <c r="L5" s="129"/>
      <c r="M5" s="129"/>
      <c r="N5" s="129"/>
      <c r="O5" s="129"/>
    </row>
    <row r="6" spans="1:15" x14ac:dyDescent="0.25">
      <c r="B6" s="129"/>
      <c r="C6" s="129"/>
      <c r="D6" s="129"/>
      <c r="E6" s="129"/>
      <c r="F6" s="129"/>
      <c r="G6" s="129"/>
      <c r="H6" s="129"/>
      <c r="I6" s="129"/>
      <c r="J6" s="129"/>
      <c r="K6" s="129"/>
      <c r="L6" s="129"/>
      <c r="M6" s="129"/>
      <c r="N6" s="129"/>
      <c r="O6" s="129"/>
    </row>
    <row r="7" spans="1:15" x14ac:dyDescent="0.25">
      <c r="B7" s="129"/>
      <c r="C7" s="129"/>
      <c r="D7" s="129"/>
      <c r="E7" s="129"/>
      <c r="F7" s="129"/>
      <c r="G7" s="129"/>
      <c r="H7" s="129"/>
      <c r="I7" s="129"/>
      <c r="J7" s="129"/>
      <c r="K7" s="129"/>
      <c r="L7" s="129"/>
      <c r="M7" s="129"/>
      <c r="N7" s="129"/>
      <c r="O7" s="129"/>
    </row>
    <row r="8" spans="1:15" x14ac:dyDescent="0.25">
      <c r="B8" s="129"/>
      <c r="C8" s="129"/>
      <c r="D8" s="129"/>
      <c r="E8" s="129"/>
      <c r="F8" s="129"/>
      <c r="G8" s="129"/>
      <c r="H8" s="129"/>
      <c r="I8" s="129"/>
      <c r="J8" s="129"/>
      <c r="K8" s="129"/>
      <c r="L8" s="129"/>
      <c r="M8" s="129"/>
      <c r="N8" s="129"/>
      <c r="O8" s="129"/>
    </row>
    <row r="9" spans="1:15" x14ac:dyDescent="0.25">
      <c r="B9" s="129"/>
      <c r="C9" s="129"/>
      <c r="D9" s="129"/>
      <c r="E9" s="129"/>
      <c r="F9" s="129"/>
      <c r="G9" s="129"/>
      <c r="H9" s="129"/>
      <c r="I9" s="129"/>
      <c r="J9" s="129"/>
      <c r="K9" s="129"/>
      <c r="L9" s="129"/>
      <c r="M9" s="129"/>
      <c r="N9" s="129"/>
      <c r="O9" s="129"/>
    </row>
    <row r="10" spans="1:15" x14ac:dyDescent="0.25">
      <c r="B10" s="129"/>
      <c r="C10" s="129"/>
      <c r="D10" s="129"/>
      <c r="E10" s="129"/>
      <c r="F10" s="129"/>
      <c r="G10" s="129"/>
      <c r="H10" s="129"/>
      <c r="I10" s="129"/>
      <c r="J10" s="129"/>
      <c r="K10" s="129"/>
      <c r="L10" s="129"/>
      <c r="M10" s="129"/>
      <c r="N10" s="129"/>
      <c r="O10" s="129"/>
    </row>
    <row r="11" spans="1:15" x14ac:dyDescent="0.25">
      <c r="B11" s="129"/>
      <c r="C11" s="129"/>
      <c r="D11" s="129"/>
      <c r="E11" s="129"/>
      <c r="F11" s="129"/>
      <c r="G11" s="129"/>
      <c r="H11" s="129"/>
      <c r="I11" s="129"/>
      <c r="J11" s="129"/>
      <c r="K11" s="129"/>
      <c r="L11" s="129"/>
      <c r="M11" s="129"/>
      <c r="N11" s="129"/>
      <c r="O11" s="129"/>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tint="0.39997558519241921"/>
    <pageSetUpPr fitToPage="1"/>
  </sheetPr>
  <dimension ref="A1:BE214"/>
  <sheetViews>
    <sheetView zoomScale="80" zoomScaleNormal="80" zoomScaleSheetLayoutView="75" workbookViewId="0">
      <pane xSplit="2" ySplit="12" topLeftCell="C13" activePane="bottomRight" state="frozen"/>
      <selection activeCell="B73" sqref="B73"/>
      <selection pane="topRight" activeCell="B73" sqref="B73"/>
      <selection pane="bottomLeft" activeCell="B73" sqref="B73"/>
      <selection pane="bottomRight" activeCell="G15" sqref="G15"/>
    </sheetView>
  </sheetViews>
  <sheetFormatPr defaultRowHeight="15" outlineLevelRow="1" x14ac:dyDescent="0.3"/>
  <cols>
    <col min="1" max="1" width="11.28515625" style="4" customWidth="1"/>
    <col min="2" max="2" width="37" style="4" customWidth="1"/>
    <col min="3" max="3" width="31.28515625" style="4" customWidth="1"/>
    <col min="4" max="4" width="7" style="4" bestFit="1" customWidth="1"/>
    <col min="5" max="5" width="9.7109375" style="4" customWidth="1"/>
    <col min="6" max="6" width="11" style="4" customWidth="1"/>
    <col min="7" max="7" width="10.42578125" style="4" customWidth="1"/>
    <col min="8" max="8" width="8.7109375" style="4" customWidth="1"/>
    <col min="9" max="9" width="9.85546875" style="4" customWidth="1"/>
    <col min="10" max="10" width="8.140625" style="4" bestFit="1" customWidth="1"/>
    <col min="11" max="12" width="9.85546875" style="4" bestFit="1" customWidth="1"/>
    <col min="13" max="49" width="8.7109375" style="4" customWidth="1"/>
    <col min="50" max="50" width="9.85546875" style="4" bestFit="1" customWidth="1"/>
    <col min="51" max="53" width="9.28515625" style="4" bestFit="1" customWidth="1"/>
    <col min="54" max="56" width="9.85546875" style="4" bestFit="1" customWidth="1"/>
    <col min="57" max="16384" width="9.140625" style="22"/>
  </cols>
  <sheetData>
    <row r="1" spans="1:56" x14ac:dyDescent="0.3">
      <c r="A1" s="2"/>
      <c r="B1" s="3" t="s">
        <v>298</v>
      </c>
      <c r="C1" s="3" t="s">
        <v>303</v>
      </c>
      <c r="D1" s="3"/>
      <c r="E1" s="3"/>
      <c r="F1" s="3"/>
      <c r="G1" s="3"/>
      <c r="H1" s="3"/>
      <c r="I1" s="3"/>
      <c r="J1" s="3"/>
      <c r="K1" s="3"/>
      <c r="AQ1" s="22"/>
      <c r="AR1" s="22"/>
      <c r="AS1" s="22"/>
      <c r="AT1" s="22"/>
      <c r="AU1" s="22"/>
      <c r="AV1" s="22"/>
      <c r="AW1" s="22"/>
      <c r="AX1" s="22"/>
      <c r="AY1" s="22"/>
      <c r="AZ1" s="22"/>
      <c r="BA1" s="22"/>
      <c r="BB1" s="22"/>
      <c r="BC1" s="22"/>
      <c r="BD1" s="22"/>
    </row>
    <row r="2" spans="1:56" ht="15.75" thickBot="1" x14ac:dyDescent="0.35">
      <c r="AQ2" s="22"/>
      <c r="AR2" s="22"/>
      <c r="AS2" s="22"/>
      <c r="AT2" s="22"/>
      <c r="AU2" s="22"/>
      <c r="AV2" s="22"/>
      <c r="AW2" s="22"/>
      <c r="AX2" s="22"/>
      <c r="AY2" s="22"/>
      <c r="AZ2" s="22"/>
      <c r="BA2" s="22"/>
      <c r="BB2" s="22"/>
      <c r="BC2" s="22"/>
      <c r="BD2" s="22"/>
    </row>
    <row r="3" spans="1:56" x14ac:dyDescent="0.3">
      <c r="B3" s="46" t="s">
        <v>81</v>
      </c>
      <c r="C3" s="47" t="s">
        <v>93</v>
      </c>
      <c r="D3" s="16"/>
      <c r="E3" s="9"/>
      <c r="F3" s="9"/>
      <c r="G3" s="9"/>
      <c r="L3" s="17"/>
      <c r="M3" s="17"/>
      <c r="N3" s="17"/>
      <c r="O3" s="17"/>
      <c r="P3" s="17"/>
      <c r="Q3" s="17"/>
      <c r="R3" s="17"/>
      <c r="S3" s="17"/>
      <c r="T3" s="17"/>
      <c r="U3" s="17"/>
      <c r="V3" s="17"/>
      <c r="W3" s="17"/>
      <c r="X3" s="17"/>
      <c r="Y3" s="17"/>
      <c r="Z3" s="17"/>
      <c r="AA3" s="17"/>
      <c r="AB3" s="17"/>
      <c r="AC3" s="17"/>
      <c r="AD3" s="17"/>
      <c r="AE3" s="17"/>
      <c r="AF3" s="17"/>
      <c r="AG3" s="17"/>
      <c r="AH3" s="17"/>
      <c r="AI3" s="17"/>
      <c r="AJ3" s="17"/>
      <c r="AK3" s="17"/>
      <c r="AL3" s="17"/>
      <c r="AM3" s="17"/>
      <c r="AN3" s="17"/>
      <c r="AO3" s="17"/>
      <c r="AP3" s="17"/>
      <c r="AQ3" s="80"/>
      <c r="AR3" s="80"/>
      <c r="AS3" s="80"/>
      <c r="AT3" s="80"/>
      <c r="AU3" s="80"/>
      <c r="AV3" s="80"/>
      <c r="AW3" s="80"/>
      <c r="AX3" s="22"/>
      <c r="AY3" s="22"/>
      <c r="AZ3" s="22"/>
      <c r="BA3" s="22"/>
      <c r="BB3" s="22"/>
      <c r="BC3" s="22"/>
      <c r="BD3" s="22"/>
    </row>
    <row r="4" spans="1:56" x14ac:dyDescent="0.3">
      <c r="B4" s="48">
        <v>16</v>
      </c>
      <c r="C4" s="45">
        <f>INDEX($E$81:$BD$81,1,$C$9+$B4-1)</f>
        <v>-4.6974319333808667E-3</v>
      </c>
      <c r="D4" s="9"/>
      <c r="E4" s="9"/>
      <c r="F4" s="87"/>
      <c r="G4" s="9"/>
      <c r="I4" s="41"/>
      <c r="U4" s="17"/>
      <c r="AQ4" s="22"/>
      <c r="AR4" s="22"/>
      <c r="AS4" s="22"/>
      <c r="AT4" s="22"/>
      <c r="AU4" s="22"/>
      <c r="AV4" s="22"/>
      <c r="AW4" s="22"/>
      <c r="AX4" s="22"/>
      <c r="AY4" s="22"/>
      <c r="AZ4" s="22"/>
      <c r="BA4" s="22"/>
      <c r="BB4" s="22"/>
      <c r="BC4" s="22"/>
      <c r="BD4" s="22"/>
    </row>
    <row r="5" spans="1:56" x14ac:dyDescent="0.3">
      <c r="B5" s="48">
        <v>24</v>
      </c>
      <c r="C5" s="45">
        <f>INDEX($E$81:$BD$81,1,$C$9+$B5-1)</f>
        <v>-5.5035768744125576E-3</v>
      </c>
      <c r="D5" s="18"/>
      <c r="E5" s="63"/>
      <c r="F5" s="9"/>
      <c r="G5" s="9"/>
      <c r="AQ5" s="22"/>
      <c r="AR5" s="22"/>
      <c r="AS5" s="22"/>
      <c r="AT5" s="22"/>
      <c r="AU5" s="22"/>
      <c r="AV5" s="22"/>
      <c r="AW5" s="22"/>
      <c r="AX5" s="22"/>
      <c r="AY5" s="22"/>
      <c r="AZ5" s="22"/>
      <c r="BA5" s="22"/>
      <c r="BB5" s="22"/>
      <c r="BC5" s="22"/>
      <c r="BD5" s="22"/>
    </row>
    <row r="6" spans="1:56" x14ac:dyDescent="0.3">
      <c r="B6" s="48">
        <v>32</v>
      </c>
      <c r="C6" s="45">
        <f>INDEX($E$81:$BD$81,1,$C$9+$B6-1)</f>
        <v>-6.0354050607156111E-3</v>
      </c>
      <c r="D6" s="9"/>
      <c r="E6" s="9"/>
      <c r="F6" s="9"/>
      <c r="G6" s="9"/>
      <c r="AQ6" s="22"/>
      <c r="AR6" s="22"/>
      <c r="AS6" s="22"/>
      <c r="AT6" s="22"/>
      <c r="AU6" s="22"/>
      <c r="AV6" s="22"/>
      <c r="AW6" s="22"/>
      <c r="AX6" s="22"/>
      <c r="AY6" s="22"/>
      <c r="AZ6" s="22"/>
      <c r="BA6" s="22"/>
      <c r="BB6" s="22"/>
      <c r="BC6" s="22"/>
      <c r="BD6" s="22"/>
    </row>
    <row r="7" spans="1:56" x14ac:dyDescent="0.3">
      <c r="B7" s="48">
        <v>45</v>
      </c>
      <c r="C7" s="45">
        <f>INDEX($E$81:$BD$81,1,$C$9+$B7-1)</f>
        <v>-6.568346202129819E-3</v>
      </c>
      <c r="D7" s="9"/>
      <c r="E7" s="9"/>
      <c r="F7" s="9"/>
      <c r="G7" s="9"/>
      <c r="AQ7" s="22"/>
      <c r="AR7" s="22"/>
      <c r="AS7" s="22"/>
      <c r="AT7" s="22"/>
      <c r="AU7" s="22"/>
      <c r="AV7" s="22"/>
      <c r="AW7" s="22"/>
      <c r="AX7" s="22"/>
      <c r="AY7" s="22"/>
      <c r="AZ7" s="22"/>
      <c r="BA7" s="22"/>
      <c r="BB7" s="22"/>
      <c r="BC7" s="22"/>
      <c r="BD7" s="22"/>
    </row>
    <row r="8" spans="1:56" x14ac:dyDescent="0.3">
      <c r="B8" s="49"/>
      <c r="C8" s="45"/>
      <c r="D8" s="9"/>
      <c r="E8" s="9"/>
      <c r="F8" s="9"/>
      <c r="G8" s="9"/>
      <c r="AQ8" s="22"/>
      <c r="AR8" s="22"/>
      <c r="AS8" s="22"/>
      <c r="AT8" s="22"/>
      <c r="AU8" s="22"/>
      <c r="AV8" s="22"/>
      <c r="AW8" s="22"/>
      <c r="AX8" s="22"/>
      <c r="AY8" s="22"/>
      <c r="AZ8" s="22"/>
      <c r="BA8" s="22"/>
      <c r="BB8" s="22"/>
      <c r="BC8" s="22"/>
      <c r="BD8" s="22"/>
    </row>
    <row r="9" spans="1:56" ht="15.75" thickBot="1" x14ac:dyDescent="0.35">
      <c r="B9" s="112" t="s">
        <v>79</v>
      </c>
      <c r="C9" s="135">
        <f>IF(E18&lt;0,1,IF(F18&lt;0,2,IF(G18&lt;0,3,IF(H18&lt;0,4,IF(I18&lt;0,5,IF(J18&lt;0,6,IF(K18&lt;0,7,8)))))))</f>
        <v>1</v>
      </c>
      <c r="D9" s="9"/>
      <c r="E9" s="9"/>
      <c r="F9" s="9"/>
      <c r="G9" s="9"/>
      <c r="AQ9" s="22"/>
      <c r="AR9" s="22"/>
      <c r="AS9" s="22"/>
      <c r="AT9" s="22"/>
      <c r="AU9" s="22"/>
      <c r="AV9" s="22"/>
      <c r="AW9" s="22"/>
      <c r="AX9" s="22"/>
      <c r="AY9" s="22"/>
      <c r="AZ9" s="22"/>
      <c r="BA9" s="22"/>
      <c r="BB9" s="22"/>
      <c r="BC9" s="22"/>
      <c r="BD9" s="22"/>
    </row>
    <row r="10" spans="1:56" x14ac:dyDescent="0.3">
      <c r="E10" s="5" t="s">
        <v>15</v>
      </c>
      <c r="F10" s="6"/>
      <c r="G10" s="6"/>
      <c r="H10" s="6"/>
      <c r="I10" s="6"/>
      <c r="J10" s="6"/>
      <c r="K10" s="6"/>
      <c r="L10" s="7"/>
      <c r="M10" s="5" t="s">
        <v>19</v>
      </c>
      <c r="N10" s="6"/>
      <c r="O10" s="6"/>
      <c r="P10" s="6"/>
      <c r="Q10" s="6"/>
      <c r="R10" s="6"/>
      <c r="S10" s="6"/>
      <c r="T10" s="7"/>
      <c r="U10" s="5" t="s">
        <v>20</v>
      </c>
      <c r="V10" s="6"/>
      <c r="W10" s="6"/>
      <c r="X10" s="6"/>
      <c r="Y10" s="6"/>
      <c r="Z10" s="6"/>
      <c r="AA10" s="6"/>
      <c r="AB10" s="7"/>
      <c r="AC10" s="5" t="s">
        <v>21</v>
      </c>
      <c r="AD10" s="6"/>
      <c r="AE10" s="6"/>
      <c r="AF10" s="6"/>
      <c r="AG10" s="6"/>
      <c r="AH10" s="6"/>
      <c r="AI10" s="6"/>
      <c r="AJ10" s="7"/>
      <c r="AK10" s="5" t="s">
        <v>22</v>
      </c>
      <c r="AL10" s="6"/>
      <c r="AM10" s="6"/>
      <c r="AN10" s="6"/>
      <c r="AO10" s="6"/>
      <c r="AP10" s="6"/>
      <c r="AQ10" s="6"/>
      <c r="AR10" s="7"/>
      <c r="AS10" s="5" t="s">
        <v>23</v>
      </c>
      <c r="AT10" s="6"/>
      <c r="AU10" s="6"/>
      <c r="AV10" s="6"/>
      <c r="AW10" s="7"/>
      <c r="AX10" s="5"/>
      <c r="AY10" s="6"/>
      <c r="AZ10" s="6"/>
      <c r="BA10" s="5" t="s">
        <v>49</v>
      </c>
      <c r="BB10" s="6"/>
      <c r="BC10" s="6"/>
      <c r="BD10" s="7"/>
    </row>
    <row r="11" spans="1:56" x14ac:dyDescent="0.3">
      <c r="E11" s="4">
        <v>1</v>
      </c>
      <c r="F11" s="4">
        <v>2</v>
      </c>
      <c r="G11" s="4">
        <v>3</v>
      </c>
      <c r="H11" s="4">
        <v>4</v>
      </c>
      <c r="I11" s="4">
        <v>5</v>
      </c>
      <c r="J11" s="4">
        <v>6</v>
      </c>
      <c r="K11" s="4">
        <v>7</v>
      </c>
      <c r="L11" s="4">
        <v>8</v>
      </c>
      <c r="M11" s="4">
        <v>9</v>
      </c>
      <c r="N11" s="4">
        <v>10</v>
      </c>
      <c r="O11" s="4">
        <v>11</v>
      </c>
      <c r="P11" s="4">
        <v>12</v>
      </c>
      <c r="Q11" s="4">
        <v>13</v>
      </c>
      <c r="R11" s="4">
        <v>14</v>
      </c>
      <c r="S11" s="4">
        <v>15</v>
      </c>
      <c r="T11" s="4">
        <v>16</v>
      </c>
      <c r="U11" s="4">
        <v>17</v>
      </c>
      <c r="V11" s="4">
        <v>18</v>
      </c>
      <c r="W11" s="4">
        <v>19</v>
      </c>
      <c r="X11" s="4">
        <v>20</v>
      </c>
      <c r="Y11" s="4">
        <v>21</v>
      </c>
      <c r="Z11" s="4">
        <v>22</v>
      </c>
      <c r="AA11" s="4">
        <v>23</v>
      </c>
      <c r="AB11" s="4">
        <v>24</v>
      </c>
      <c r="AC11" s="4">
        <v>25</v>
      </c>
      <c r="AD11" s="4">
        <v>26</v>
      </c>
      <c r="AE11" s="4">
        <v>27</v>
      </c>
      <c r="AF11" s="4">
        <v>28</v>
      </c>
      <c r="AG11" s="4">
        <v>29</v>
      </c>
      <c r="AH11" s="4">
        <v>30</v>
      </c>
      <c r="AI11" s="4">
        <v>31</v>
      </c>
      <c r="AJ11" s="4">
        <v>32</v>
      </c>
      <c r="AK11" s="4">
        <v>33</v>
      </c>
      <c r="AL11" s="4">
        <v>34</v>
      </c>
      <c r="AM11" s="4">
        <v>35</v>
      </c>
      <c r="AN11" s="4">
        <v>36</v>
      </c>
      <c r="AO11" s="4">
        <v>37</v>
      </c>
      <c r="AP11" s="4">
        <v>38</v>
      </c>
      <c r="AQ11" s="4">
        <v>39</v>
      </c>
      <c r="AR11" s="4">
        <v>40</v>
      </c>
      <c r="AS11" s="4">
        <v>41</v>
      </c>
      <c r="AT11" s="4">
        <v>42</v>
      </c>
      <c r="AU11" s="4">
        <v>43</v>
      </c>
      <c r="AV11" s="4">
        <v>44</v>
      </c>
      <c r="AW11" s="4">
        <v>45</v>
      </c>
      <c r="AX11" s="4">
        <v>46</v>
      </c>
      <c r="AY11" s="4">
        <v>47</v>
      </c>
      <c r="AZ11" s="4">
        <v>48</v>
      </c>
      <c r="BA11" s="4">
        <v>49</v>
      </c>
      <c r="BB11" s="4">
        <v>50</v>
      </c>
      <c r="BC11" s="4">
        <v>51</v>
      </c>
      <c r="BD11" s="4">
        <v>52</v>
      </c>
    </row>
    <row r="12" spans="1:56" x14ac:dyDescent="0.3">
      <c r="C12" s="4" t="s">
        <v>44</v>
      </c>
      <c r="D12" s="4" t="s">
        <v>45</v>
      </c>
      <c r="E12" s="9">
        <v>2016</v>
      </c>
      <c r="F12" s="9">
        <v>2017</v>
      </c>
      <c r="G12" s="9">
        <v>2018</v>
      </c>
      <c r="H12" s="9">
        <v>2019</v>
      </c>
      <c r="I12" s="9">
        <v>2020</v>
      </c>
      <c r="J12" s="9">
        <v>2021</v>
      </c>
      <c r="K12" s="9">
        <v>2022</v>
      </c>
      <c r="L12" s="9">
        <v>2023</v>
      </c>
      <c r="M12" s="4">
        <v>2024</v>
      </c>
      <c r="N12" s="4">
        <v>2025</v>
      </c>
      <c r="O12" s="4">
        <v>2026</v>
      </c>
      <c r="P12" s="4">
        <v>2027</v>
      </c>
      <c r="Q12" s="4">
        <v>2028</v>
      </c>
      <c r="R12" s="4">
        <v>2029</v>
      </c>
      <c r="S12" s="4">
        <v>2030</v>
      </c>
      <c r="T12" s="4">
        <v>2031</v>
      </c>
      <c r="U12" s="4">
        <v>2032</v>
      </c>
      <c r="V12" s="4">
        <v>2033</v>
      </c>
      <c r="W12" s="4">
        <v>2034</v>
      </c>
      <c r="X12" s="4">
        <v>2035</v>
      </c>
      <c r="Y12" s="4">
        <v>2036</v>
      </c>
      <c r="Z12" s="4">
        <v>2037</v>
      </c>
      <c r="AA12" s="4">
        <v>2038</v>
      </c>
      <c r="AB12" s="4">
        <v>2039</v>
      </c>
      <c r="AC12" s="4">
        <v>2040</v>
      </c>
      <c r="AD12" s="4">
        <v>2041</v>
      </c>
      <c r="AE12" s="4">
        <v>2042</v>
      </c>
      <c r="AF12" s="4">
        <v>2043</v>
      </c>
      <c r="AG12" s="4">
        <v>2044</v>
      </c>
      <c r="AH12" s="4">
        <v>2045</v>
      </c>
      <c r="AI12" s="4">
        <v>2046</v>
      </c>
      <c r="AJ12" s="4">
        <v>2047</v>
      </c>
      <c r="AK12" s="4">
        <v>2048</v>
      </c>
      <c r="AL12" s="4">
        <v>2049</v>
      </c>
      <c r="AM12" s="4">
        <v>2050</v>
      </c>
      <c r="AN12" s="4">
        <v>2051</v>
      </c>
      <c r="AO12" s="4">
        <v>2052</v>
      </c>
      <c r="AP12" s="4">
        <v>2053</v>
      </c>
      <c r="AQ12" s="4">
        <v>2054</v>
      </c>
      <c r="AR12" s="4">
        <v>2055</v>
      </c>
      <c r="AS12" s="4">
        <v>2056</v>
      </c>
      <c r="AT12" s="4">
        <v>2057</v>
      </c>
      <c r="AU12" s="4">
        <v>2058</v>
      </c>
      <c r="AV12" s="4">
        <v>2059</v>
      </c>
      <c r="AW12" s="4">
        <v>2060</v>
      </c>
      <c r="AX12" s="4">
        <v>2061</v>
      </c>
      <c r="AY12" s="4">
        <v>2062</v>
      </c>
      <c r="AZ12" s="4">
        <v>2063</v>
      </c>
      <c r="BA12" s="4">
        <v>2064</v>
      </c>
      <c r="BB12" s="4">
        <v>2065</v>
      </c>
      <c r="BC12" s="4">
        <v>2066</v>
      </c>
      <c r="BD12" s="4">
        <v>2067</v>
      </c>
    </row>
    <row r="13" spans="1:56" x14ac:dyDescent="0.3">
      <c r="A13" s="185" t="s">
        <v>11</v>
      </c>
      <c r="B13" s="61" t="s">
        <v>314</v>
      </c>
      <c r="C13" s="60" t="s">
        <v>365</v>
      </c>
      <c r="D13" s="61" t="s">
        <v>38</v>
      </c>
      <c r="E13" s="151">
        <f>-'Option workings'!C6/1000000</f>
        <v>-6.2263700000000002E-3</v>
      </c>
      <c r="F13" s="62"/>
      <c r="G13" s="62"/>
      <c r="H13" s="62"/>
      <c r="I13" s="62"/>
      <c r="J13" s="62"/>
      <c r="K13" s="62"/>
      <c r="L13" s="62"/>
      <c r="M13" s="62"/>
      <c r="N13" s="62"/>
      <c r="O13" s="62"/>
      <c r="P13" s="62"/>
      <c r="Q13" s="62"/>
      <c r="R13" s="62"/>
      <c r="S13" s="62"/>
      <c r="T13" s="62"/>
      <c r="U13" s="62"/>
      <c r="V13" s="62"/>
      <c r="W13" s="62"/>
      <c r="X13" s="62"/>
      <c r="Y13" s="62"/>
      <c r="Z13" s="62"/>
      <c r="AA13" s="62"/>
      <c r="AB13" s="62"/>
      <c r="AC13" s="62"/>
      <c r="AD13" s="62"/>
      <c r="AE13" s="62"/>
      <c r="AF13" s="62"/>
      <c r="AG13" s="62"/>
      <c r="AH13" s="62"/>
      <c r="AI13" s="62"/>
      <c r="AJ13" s="62"/>
      <c r="AK13" s="62"/>
      <c r="AL13" s="62"/>
      <c r="AM13" s="62"/>
      <c r="AN13" s="62"/>
      <c r="AO13" s="62"/>
      <c r="AP13" s="62"/>
      <c r="AQ13" s="62"/>
      <c r="AR13" s="62"/>
      <c r="AS13" s="62"/>
      <c r="AT13" s="62"/>
      <c r="AU13" s="62"/>
      <c r="AV13" s="62"/>
      <c r="AW13" s="62"/>
      <c r="AX13" s="61"/>
      <c r="AY13" s="61"/>
      <c r="AZ13" s="61"/>
      <c r="BA13" s="61"/>
      <c r="BB13" s="61"/>
      <c r="BC13" s="61"/>
      <c r="BD13" s="61"/>
    </row>
    <row r="14" spans="1:56" x14ac:dyDescent="0.3">
      <c r="A14" s="186"/>
      <c r="B14" s="61" t="s">
        <v>194</v>
      </c>
      <c r="C14" s="60"/>
      <c r="D14" s="61" t="s">
        <v>38</v>
      </c>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1"/>
      <c r="AY14" s="61"/>
      <c r="AZ14" s="61"/>
      <c r="BA14" s="61"/>
      <c r="BB14" s="61"/>
      <c r="BC14" s="61"/>
      <c r="BD14" s="61"/>
    </row>
    <row r="15" spans="1:56" x14ac:dyDescent="0.3">
      <c r="A15" s="186"/>
      <c r="B15" s="61" t="s">
        <v>194</v>
      </c>
      <c r="C15" s="60"/>
      <c r="D15" s="61" t="s">
        <v>38</v>
      </c>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1"/>
      <c r="AY15" s="61"/>
      <c r="AZ15" s="61"/>
      <c r="BA15" s="61"/>
      <c r="BB15" s="61"/>
      <c r="BC15" s="61"/>
      <c r="BD15" s="61"/>
    </row>
    <row r="16" spans="1:56" x14ac:dyDescent="0.3">
      <c r="A16" s="186"/>
      <c r="B16" s="61" t="s">
        <v>194</v>
      </c>
      <c r="C16" s="60"/>
      <c r="D16" s="61" t="s">
        <v>38</v>
      </c>
      <c r="E16" s="62"/>
      <c r="F16" s="62"/>
      <c r="G16" s="62"/>
      <c r="H16" s="62"/>
      <c r="I16" s="62"/>
      <c r="J16" s="62"/>
      <c r="K16" s="62"/>
      <c r="L16" s="62"/>
      <c r="M16" s="62"/>
      <c r="N16" s="62"/>
      <c r="O16" s="62"/>
      <c r="P16" s="62"/>
      <c r="Q16" s="62"/>
      <c r="R16" s="62"/>
      <c r="S16" s="62"/>
      <c r="T16" s="62"/>
      <c r="U16" s="62"/>
      <c r="V16" s="62"/>
      <c r="W16" s="62"/>
      <c r="X16" s="62"/>
      <c r="Y16" s="62"/>
      <c r="Z16" s="62"/>
      <c r="AA16" s="62"/>
      <c r="AB16" s="62"/>
      <c r="AC16" s="62"/>
      <c r="AD16" s="62"/>
      <c r="AE16" s="62"/>
      <c r="AF16" s="62"/>
      <c r="AG16" s="62"/>
      <c r="AH16" s="62"/>
      <c r="AI16" s="62"/>
      <c r="AJ16" s="62"/>
      <c r="AK16" s="62"/>
      <c r="AL16" s="62"/>
      <c r="AM16" s="62"/>
      <c r="AN16" s="62"/>
      <c r="AO16" s="62"/>
      <c r="AP16" s="62"/>
      <c r="AQ16" s="62"/>
      <c r="AR16" s="62"/>
      <c r="AS16" s="62"/>
      <c r="AT16" s="62"/>
      <c r="AU16" s="62"/>
      <c r="AV16" s="62"/>
      <c r="AW16" s="62"/>
      <c r="AX16" s="61"/>
      <c r="AY16" s="61"/>
      <c r="AZ16" s="61"/>
      <c r="BA16" s="61"/>
      <c r="BB16" s="61"/>
      <c r="BC16" s="61"/>
      <c r="BD16" s="61"/>
    </row>
    <row r="17" spans="1:56" x14ac:dyDescent="0.3">
      <c r="A17" s="186"/>
      <c r="B17" s="61" t="s">
        <v>194</v>
      </c>
      <c r="C17" s="60"/>
      <c r="D17" s="61" t="s">
        <v>38</v>
      </c>
      <c r="E17" s="62"/>
      <c r="F17" s="62"/>
      <c r="G17" s="62"/>
      <c r="H17" s="62"/>
      <c r="I17" s="62"/>
      <c r="J17" s="62"/>
      <c r="K17" s="62"/>
      <c r="L17" s="62"/>
      <c r="M17" s="62"/>
      <c r="N17" s="62"/>
      <c r="O17" s="62"/>
      <c r="P17" s="62"/>
      <c r="Q17" s="62"/>
      <c r="R17" s="62"/>
      <c r="S17" s="62"/>
      <c r="T17" s="62"/>
      <c r="U17" s="62"/>
      <c r="V17" s="62"/>
      <c r="W17" s="62"/>
      <c r="X17" s="62"/>
      <c r="Y17" s="62"/>
      <c r="Z17" s="62"/>
      <c r="AA17" s="62"/>
      <c r="AB17" s="62"/>
      <c r="AC17" s="62"/>
      <c r="AD17" s="62"/>
      <c r="AE17" s="62"/>
      <c r="AF17" s="62"/>
      <c r="AG17" s="62"/>
      <c r="AH17" s="62"/>
      <c r="AI17" s="62"/>
      <c r="AJ17" s="62"/>
      <c r="AK17" s="62"/>
      <c r="AL17" s="62"/>
      <c r="AM17" s="62"/>
      <c r="AN17" s="62"/>
      <c r="AO17" s="62"/>
      <c r="AP17" s="62"/>
      <c r="AQ17" s="62"/>
      <c r="AR17" s="62"/>
      <c r="AS17" s="62"/>
      <c r="AT17" s="62"/>
      <c r="AU17" s="62"/>
      <c r="AV17" s="62"/>
      <c r="AW17" s="62"/>
      <c r="AX17" s="61"/>
      <c r="AY17" s="61"/>
      <c r="AZ17" s="61"/>
      <c r="BA17" s="61"/>
      <c r="BB17" s="61"/>
      <c r="BC17" s="61"/>
      <c r="BD17" s="61"/>
    </row>
    <row r="18" spans="1:56" ht="15.75" thickBot="1" x14ac:dyDescent="0.35">
      <c r="A18" s="187"/>
      <c r="B18" s="123" t="s">
        <v>193</v>
      </c>
      <c r="C18" s="128"/>
      <c r="D18" s="124" t="s">
        <v>38</v>
      </c>
      <c r="E18" s="59">
        <f>SUM(E13:E17)</f>
        <v>-6.2263700000000002E-3</v>
      </c>
      <c r="F18" s="59">
        <f t="shared" ref="F18:AW18" si="0">SUM(F13:F17)</f>
        <v>0</v>
      </c>
      <c r="G18" s="59">
        <f t="shared" si="0"/>
        <v>0</v>
      </c>
      <c r="H18" s="59">
        <f t="shared" si="0"/>
        <v>0</v>
      </c>
      <c r="I18" s="59">
        <f t="shared" si="0"/>
        <v>0</v>
      </c>
      <c r="J18" s="59">
        <f t="shared" si="0"/>
        <v>0</v>
      </c>
      <c r="K18" s="59">
        <f t="shared" si="0"/>
        <v>0</v>
      </c>
      <c r="L18" s="59">
        <f t="shared" si="0"/>
        <v>0</v>
      </c>
      <c r="M18" s="59">
        <f t="shared" si="0"/>
        <v>0</v>
      </c>
      <c r="N18" s="59">
        <f t="shared" si="0"/>
        <v>0</v>
      </c>
      <c r="O18" s="59">
        <f t="shared" si="0"/>
        <v>0</v>
      </c>
      <c r="P18" s="59">
        <f t="shared" si="0"/>
        <v>0</v>
      </c>
      <c r="Q18" s="59">
        <f t="shared" si="0"/>
        <v>0</v>
      </c>
      <c r="R18" s="59">
        <f t="shared" si="0"/>
        <v>0</v>
      </c>
      <c r="S18" s="59">
        <f t="shared" si="0"/>
        <v>0</v>
      </c>
      <c r="T18" s="59">
        <f t="shared" si="0"/>
        <v>0</v>
      </c>
      <c r="U18" s="59">
        <f t="shared" si="0"/>
        <v>0</v>
      </c>
      <c r="V18" s="59">
        <f t="shared" si="0"/>
        <v>0</v>
      </c>
      <c r="W18" s="59">
        <f t="shared" si="0"/>
        <v>0</v>
      </c>
      <c r="X18" s="59">
        <f t="shared" si="0"/>
        <v>0</v>
      </c>
      <c r="Y18" s="59">
        <f t="shared" si="0"/>
        <v>0</v>
      </c>
      <c r="Z18" s="59">
        <f t="shared" si="0"/>
        <v>0</v>
      </c>
      <c r="AA18" s="59">
        <f t="shared" si="0"/>
        <v>0</v>
      </c>
      <c r="AB18" s="59">
        <f t="shared" si="0"/>
        <v>0</v>
      </c>
      <c r="AC18" s="59">
        <f t="shared" si="0"/>
        <v>0</v>
      </c>
      <c r="AD18" s="59">
        <f t="shared" si="0"/>
        <v>0</v>
      </c>
      <c r="AE18" s="59">
        <f t="shared" si="0"/>
        <v>0</v>
      </c>
      <c r="AF18" s="59">
        <f t="shared" si="0"/>
        <v>0</v>
      </c>
      <c r="AG18" s="59">
        <f t="shared" si="0"/>
        <v>0</v>
      </c>
      <c r="AH18" s="59">
        <f t="shared" si="0"/>
        <v>0</v>
      </c>
      <c r="AI18" s="59">
        <f t="shared" si="0"/>
        <v>0</v>
      </c>
      <c r="AJ18" s="59">
        <f t="shared" si="0"/>
        <v>0</v>
      </c>
      <c r="AK18" s="59">
        <f t="shared" si="0"/>
        <v>0</v>
      </c>
      <c r="AL18" s="59">
        <f t="shared" si="0"/>
        <v>0</v>
      </c>
      <c r="AM18" s="59">
        <f t="shared" si="0"/>
        <v>0</v>
      </c>
      <c r="AN18" s="59">
        <f t="shared" si="0"/>
        <v>0</v>
      </c>
      <c r="AO18" s="59">
        <f t="shared" si="0"/>
        <v>0</v>
      </c>
      <c r="AP18" s="59">
        <f t="shared" si="0"/>
        <v>0</v>
      </c>
      <c r="AQ18" s="59">
        <f t="shared" si="0"/>
        <v>0</v>
      </c>
      <c r="AR18" s="59">
        <f t="shared" si="0"/>
        <v>0</v>
      </c>
      <c r="AS18" s="59">
        <f t="shared" si="0"/>
        <v>0</v>
      </c>
      <c r="AT18" s="59">
        <f t="shared" si="0"/>
        <v>0</v>
      </c>
      <c r="AU18" s="59">
        <f t="shared" si="0"/>
        <v>0</v>
      </c>
      <c r="AV18" s="59">
        <f t="shared" si="0"/>
        <v>0</v>
      </c>
      <c r="AW18" s="59">
        <f t="shared" si="0"/>
        <v>0</v>
      </c>
      <c r="AX18" s="61"/>
      <c r="AY18" s="61"/>
      <c r="AZ18" s="61"/>
      <c r="BA18" s="61"/>
      <c r="BB18" s="61"/>
      <c r="BC18" s="61"/>
      <c r="BD18" s="61"/>
    </row>
    <row r="19" spans="1:56" x14ac:dyDescent="0.3">
      <c r="A19" s="188" t="s">
        <v>297</v>
      </c>
      <c r="B19" s="61" t="s">
        <v>172</v>
      </c>
      <c r="C19" s="8"/>
      <c r="D19" s="9" t="s">
        <v>38</v>
      </c>
      <c r="E19" s="34"/>
      <c r="F19" s="34"/>
      <c r="G19" s="34"/>
      <c r="H19" s="34"/>
      <c r="I19" s="34"/>
      <c r="J19" s="34"/>
      <c r="K19" s="34"/>
      <c r="L19" s="34"/>
      <c r="M19" s="34"/>
      <c r="N19" s="34"/>
      <c r="O19" s="34"/>
      <c r="P19" s="34"/>
      <c r="Q19" s="34"/>
      <c r="R19" s="34"/>
      <c r="S19" s="34"/>
      <c r="T19" s="34"/>
      <c r="U19" s="34"/>
      <c r="V19" s="34"/>
      <c r="W19" s="34"/>
      <c r="X19" s="34"/>
      <c r="Y19" s="34"/>
      <c r="Z19" s="34"/>
      <c r="AA19" s="34"/>
      <c r="AB19" s="34"/>
      <c r="AC19" s="34"/>
      <c r="AD19" s="34"/>
      <c r="AE19" s="34"/>
      <c r="AF19" s="34"/>
      <c r="AG19" s="34"/>
      <c r="AH19" s="34"/>
      <c r="AI19" s="34"/>
      <c r="AJ19" s="34"/>
      <c r="AK19" s="34"/>
      <c r="AL19" s="34"/>
      <c r="AM19" s="34"/>
      <c r="AN19" s="34"/>
      <c r="AO19" s="34"/>
      <c r="AP19" s="34"/>
      <c r="AQ19" s="34"/>
      <c r="AR19" s="34"/>
      <c r="AS19" s="34"/>
      <c r="AT19" s="34"/>
      <c r="AU19" s="34"/>
      <c r="AV19" s="34"/>
      <c r="AW19" s="34"/>
      <c r="AX19" s="34"/>
      <c r="AY19" s="34"/>
      <c r="AZ19" s="34"/>
      <c r="BA19" s="34"/>
      <c r="BB19" s="34"/>
      <c r="BC19" s="34"/>
      <c r="BD19" s="34"/>
    </row>
    <row r="20" spans="1:56" x14ac:dyDescent="0.3">
      <c r="A20" s="188"/>
      <c r="B20" s="61" t="s">
        <v>157</v>
      </c>
      <c r="C20" s="8"/>
      <c r="D20" s="9" t="s">
        <v>38</v>
      </c>
      <c r="E20" s="34"/>
      <c r="F20" s="34"/>
      <c r="G20" s="34"/>
      <c r="H20" s="34"/>
      <c r="I20" s="34"/>
      <c r="J20" s="34"/>
      <c r="K20" s="34"/>
      <c r="L20" s="34"/>
      <c r="M20" s="34"/>
      <c r="N20" s="34"/>
      <c r="O20" s="34"/>
      <c r="P20" s="34"/>
      <c r="Q20" s="34"/>
      <c r="R20" s="34"/>
      <c r="S20" s="34"/>
      <c r="T20" s="34"/>
      <c r="U20" s="34"/>
      <c r="V20" s="34"/>
      <c r="W20" s="34"/>
      <c r="X20" s="34"/>
      <c r="Y20" s="34"/>
      <c r="Z20" s="34"/>
      <c r="AA20" s="34"/>
      <c r="AB20" s="34"/>
      <c r="AC20" s="34"/>
      <c r="AD20" s="34"/>
      <c r="AE20" s="34"/>
      <c r="AF20" s="34"/>
      <c r="AG20" s="34"/>
      <c r="AH20" s="34"/>
      <c r="AI20" s="34"/>
      <c r="AJ20" s="34"/>
      <c r="AK20" s="34"/>
      <c r="AL20" s="34"/>
      <c r="AM20" s="34"/>
      <c r="AN20" s="34"/>
      <c r="AO20" s="34"/>
      <c r="AP20" s="34"/>
      <c r="AQ20" s="34"/>
      <c r="AR20" s="34"/>
      <c r="AS20" s="34"/>
      <c r="AT20" s="34"/>
      <c r="AU20" s="34"/>
      <c r="AV20" s="34"/>
      <c r="AW20" s="34"/>
      <c r="AX20" s="34"/>
      <c r="AY20" s="34"/>
      <c r="AZ20" s="34"/>
      <c r="BA20" s="34"/>
      <c r="BB20" s="34"/>
      <c r="BC20" s="34"/>
      <c r="BD20" s="34"/>
    </row>
    <row r="21" spans="1:56" x14ac:dyDescent="0.3">
      <c r="A21" s="188"/>
      <c r="B21" s="61" t="s">
        <v>194</v>
      </c>
      <c r="C21" s="8"/>
      <c r="D21" s="9" t="s">
        <v>38</v>
      </c>
      <c r="E21" s="34"/>
      <c r="F21" s="34"/>
      <c r="G21" s="34"/>
      <c r="H21" s="34"/>
      <c r="I21" s="34"/>
      <c r="J21" s="34"/>
      <c r="K21" s="34"/>
      <c r="L21" s="34"/>
      <c r="M21" s="34"/>
      <c r="N21" s="34"/>
      <c r="O21" s="34"/>
      <c r="P21" s="34"/>
      <c r="Q21" s="34"/>
      <c r="R21" s="34"/>
      <c r="S21" s="34"/>
      <c r="T21" s="34"/>
      <c r="U21" s="34"/>
      <c r="V21" s="34"/>
      <c r="W21" s="34"/>
      <c r="X21" s="34"/>
      <c r="Y21" s="34"/>
      <c r="Z21" s="34"/>
      <c r="AA21" s="34"/>
      <c r="AB21" s="34"/>
      <c r="AC21" s="34"/>
      <c r="AD21" s="34"/>
      <c r="AE21" s="34"/>
      <c r="AF21" s="34"/>
      <c r="AG21" s="34"/>
      <c r="AH21" s="34"/>
      <c r="AI21" s="34"/>
      <c r="AJ21" s="34"/>
      <c r="AK21" s="34"/>
      <c r="AL21" s="34"/>
      <c r="AM21" s="34"/>
      <c r="AN21" s="34"/>
      <c r="AO21" s="34"/>
      <c r="AP21" s="34"/>
      <c r="AQ21" s="34"/>
      <c r="AR21" s="34"/>
      <c r="AS21" s="34"/>
      <c r="AT21" s="34"/>
      <c r="AU21" s="34"/>
      <c r="AV21" s="34"/>
      <c r="AW21" s="34"/>
      <c r="AX21" s="34"/>
      <c r="AY21" s="34"/>
      <c r="AZ21" s="34"/>
      <c r="BA21" s="34"/>
      <c r="BB21" s="34"/>
      <c r="BC21" s="34"/>
      <c r="BD21" s="34"/>
    </row>
    <row r="22" spans="1:56" x14ac:dyDescent="0.3">
      <c r="A22" s="188"/>
      <c r="B22" s="61" t="s">
        <v>194</v>
      </c>
      <c r="C22" s="8"/>
      <c r="D22" s="9" t="s">
        <v>38</v>
      </c>
      <c r="E22" s="34"/>
      <c r="F22" s="34"/>
      <c r="G22" s="34"/>
      <c r="H22" s="34"/>
      <c r="I22" s="34"/>
      <c r="J22" s="34"/>
      <c r="K22" s="34"/>
      <c r="L22" s="34"/>
      <c r="M22" s="34"/>
      <c r="N22" s="34"/>
      <c r="O22" s="34"/>
      <c r="P22" s="34"/>
      <c r="Q22" s="34"/>
      <c r="R22" s="34"/>
      <c r="S22" s="34"/>
      <c r="T22" s="34"/>
      <c r="U22" s="34"/>
      <c r="V22" s="34"/>
      <c r="W22" s="34"/>
      <c r="X22" s="34"/>
      <c r="Y22" s="34"/>
      <c r="Z22" s="34"/>
      <c r="AA22" s="34"/>
      <c r="AB22" s="34"/>
      <c r="AC22" s="34"/>
      <c r="AD22" s="34"/>
      <c r="AE22" s="34"/>
      <c r="AF22" s="34"/>
      <c r="AG22" s="34"/>
      <c r="AH22" s="34"/>
      <c r="AI22" s="34"/>
      <c r="AJ22" s="34"/>
      <c r="AK22" s="34"/>
      <c r="AL22" s="34"/>
      <c r="AM22" s="34"/>
      <c r="AN22" s="34"/>
      <c r="AO22" s="34"/>
      <c r="AP22" s="34"/>
      <c r="AQ22" s="34"/>
      <c r="AR22" s="34"/>
      <c r="AS22" s="34"/>
      <c r="AT22" s="34"/>
      <c r="AU22" s="34"/>
      <c r="AV22" s="34"/>
      <c r="AW22" s="34"/>
      <c r="AX22" s="34"/>
      <c r="AY22" s="34"/>
      <c r="AZ22" s="34"/>
      <c r="BA22" s="34"/>
      <c r="BB22" s="34"/>
      <c r="BC22" s="34"/>
      <c r="BD22" s="34"/>
    </row>
    <row r="23" spans="1:56" x14ac:dyDescent="0.3">
      <c r="A23" s="188"/>
      <c r="B23" s="61" t="s">
        <v>194</v>
      </c>
      <c r="C23" s="8"/>
      <c r="D23" s="9" t="s">
        <v>38</v>
      </c>
      <c r="E23" s="34"/>
      <c r="F23" s="34"/>
      <c r="G23" s="34"/>
      <c r="H23" s="34"/>
      <c r="I23" s="34"/>
      <c r="J23" s="34"/>
      <c r="K23" s="34"/>
      <c r="L23" s="34"/>
      <c r="M23" s="34"/>
      <c r="N23" s="34"/>
      <c r="O23" s="34"/>
      <c r="P23" s="34"/>
      <c r="Q23" s="34"/>
      <c r="R23" s="34"/>
      <c r="S23" s="34"/>
      <c r="T23" s="34"/>
      <c r="U23" s="34"/>
      <c r="V23" s="34"/>
      <c r="W23" s="34"/>
      <c r="X23" s="34"/>
      <c r="Y23" s="34"/>
      <c r="Z23" s="34"/>
      <c r="AA23" s="34"/>
      <c r="AB23" s="34"/>
      <c r="AC23" s="34"/>
      <c r="AD23" s="34"/>
      <c r="AE23" s="34"/>
      <c r="AF23" s="34"/>
      <c r="AG23" s="34"/>
      <c r="AH23" s="34"/>
      <c r="AI23" s="34"/>
      <c r="AJ23" s="34"/>
      <c r="AK23" s="34"/>
      <c r="AL23" s="34"/>
      <c r="AM23" s="34"/>
      <c r="AN23" s="34"/>
      <c r="AO23" s="34"/>
      <c r="AP23" s="34"/>
      <c r="AQ23" s="34"/>
      <c r="AR23" s="34"/>
      <c r="AS23" s="34"/>
      <c r="AT23" s="34"/>
      <c r="AU23" s="34"/>
      <c r="AV23" s="34"/>
      <c r="AW23" s="34"/>
      <c r="AX23" s="34"/>
      <c r="AY23" s="34"/>
      <c r="AZ23" s="34"/>
      <c r="BA23" s="34"/>
      <c r="BB23" s="34"/>
      <c r="BC23" s="34"/>
      <c r="BD23" s="34"/>
    </row>
    <row r="24" spans="1:56" x14ac:dyDescent="0.3">
      <c r="A24" s="188"/>
      <c r="B24" s="61" t="s">
        <v>194</v>
      </c>
      <c r="C24" s="8"/>
      <c r="D24" s="9" t="s">
        <v>38</v>
      </c>
      <c r="E24" s="34"/>
      <c r="F24" s="34"/>
      <c r="G24" s="34"/>
      <c r="H24" s="34"/>
      <c r="I24" s="34"/>
      <c r="J24" s="34"/>
      <c r="K24" s="34"/>
      <c r="L24" s="34"/>
      <c r="M24" s="34"/>
      <c r="N24" s="34"/>
      <c r="O24" s="34"/>
      <c r="P24" s="34"/>
      <c r="Q24" s="34"/>
      <c r="R24" s="34"/>
      <c r="S24" s="34"/>
      <c r="T24" s="34"/>
      <c r="U24" s="34"/>
      <c r="V24" s="34"/>
      <c r="W24" s="34"/>
      <c r="X24" s="34"/>
      <c r="Y24" s="34"/>
      <c r="Z24" s="34"/>
      <c r="AA24" s="34"/>
      <c r="AB24" s="34"/>
      <c r="AC24" s="34"/>
      <c r="AD24" s="34"/>
      <c r="AE24" s="34"/>
      <c r="AF24" s="34"/>
      <c r="AG24" s="34"/>
      <c r="AH24" s="34"/>
      <c r="AI24" s="34"/>
      <c r="AJ24" s="34"/>
      <c r="AK24" s="34"/>
      <c r="AL24" s="34"/>
      <c r="AM24" s="34"/>
      <c r="AN24" s="34"/>
      <c r="AO24" s="34"/>
      <c r="AP24" s="34"/>
      <c r="AQ24" s="34"/>
      <c r="AR24" s="34"/>
      <c r="AS24" s="34"/>
      <c r="AT24" s="34"/>
      <c r="AU24" s="34"/>
      <c r="AV24" s="34"/>
      <c r="AW24" s="34"/>
      <c r="AX24" s="34"/>
      <c r="AY24" s="34"/>
      <c r="AZ24" s="34"/>
      <c r="BA24" s="34"/>
      <c r="BB24" s="34"/>
      <c r="BC24" s="34"/>
      <c r="BD24" s="34"/>
    </row>
    <row r="25" spans="1:56" x14ac:dyDescent="0.3">
      <c r="A25" s="189"/>
      <c r="B25" s="61" t="s">
        <v>315</v>
      </c>
      <c r="C25" s="8"/>
      <c r="D25" s="9" t="s">
        <v>38</v>
      </c>
      <c r="E25" s="68">
        <f>SUM(E19:E24)</f>
        <v>0</v>
      </c>
      <c r="F25" s="68">
        <f t="shared" ref="F25:BD25" si="1">SUM(F19:F24)</f>
        <v>0</v>
      </c>
      <c r="G25" s="68">
        <f t="shared" si="1"/>
        <v>0</v>
      </c>
      <c r="H25" s="68">
        <f t="shared" si="1"/>
        <v>0</v>
      </c>
      <c r="I25" s="68">
        <f t="shared" si="1"/>
        <v>0</v>
      </c>
      <c r="J25" s="68">
        <f t="shared" si="1"/>
        <v>0</v>
      </c>
      <c r="K25" s="68">
        <f t="shared" si="1"/>
        <v>0</v>
      </c>
      <c r="L25" s="68">
        <f t="shared" si="1"/>
        <v>0</v>
      </c>
      <c r="M25" s="68">
        <f t="shared" si="1"/>
        <v>0</v>
      </c>
      <c r="N25" s="68">
        <f t="shared" si="1"/>
        <v>0</v>
      </c>
      <c r="O25" s="68">
        <f t="shared" si="1"/>
        <v>0</v>
      </c>
      <c r="P25" s="68">
        <f t="shared" si="1"/>
        <v>0</v>
      </c>
      <c r="Q25" s="68">
        <f t="shared" si="1"/>
        <v>0</v>
      </c>
      <c r="R25" s="68">
        <f t="shared" si="1"/>
        <v>0</v>
      </c>
      <c r="S25" s="68">
        <f t="shared" si="1"/>
        <v>0</v>
      </c>
      <c r="T25" s="68">
        <f t="shared" si="1"/>
        <v>0</v>
      </c>
      <c r="U25" s="68">
        <f t="shared" si="1"/>
        <v>0</v>
      </c>
      <c r="V25" s="68">
        <f t="shared" si="1"/>
        <v>0</v>
      </c>
      <c r="W25" s="68">
        <f t="shared" si="1"/>
        <v>0</v>
      </c>
      <c r="X25" s="68">
        <f t="shared" si="1"/>
        <v>0</v>
      </c>
      <c r="Y25" s="68">
        <f t="shared" si="1"/>
        <v>0</v>
      </c>
      <c r="Z25" s="68">
        <f t="shared" si="1"/>
        <v>0</v>
      </c>
      <c r="AA25" s="68">
        <f t="shared" si="1"/>
        <v>0</v>
      </c>
      <c r="AB25" s="68">
        <f t="shared" si="1"/>
        <v>0</v>
      </c>
      <c r="AC25" s="68">
        <f t="shared" si="1"/>
        <v>0</v>
      </c>
      <c r="AD25" s="68">
        <f t="shared" si="1"/>
        <v>0</v>
      </c>
      <c r="AE25" s="68">
        <f t="shared" si="1"/>
        <v>0</v>
      </c>
      <c r="AF25" s="68">
        <f t="shared" si="1"/>
        <v>0</v>
      </c>
      <c r="AG25" s="68">
        <f t="shared" si="1"/>
        <v>0</v>
      </c>
      <c r="AH25" s="68">
        <f t="shared" si="1"/>
        <v>0</v>
      </c>
      <c r="AI25" s="68">
        <f t="shared" si="1"/>
        <v>0</v>
      </c>
      <c r="AJ25" s="68">
        <f t="shared" si="1"/>
        <v>0</v>
      </c>
      <c r="AK25" s="68">
        <f t="shared" si="1"/>
        <v>0</v>
      </c>
      <c r="AL25" s="68">
        <f t="shared" si="1"/>
        <v>0</v>
      </c>
      <c r="AM25" s="68">
        <f t="shared" si="1"/>
        <v>0</v>
      </c>
      <c r="AN25" s="68">
        <f t="shared" si="1"/>
        <v>0</v>
      </c>
      <c r="AO25" s="68">
        <f t="shared" si="1"/>
        <v>0</v>
      </c>
      <c r="AP25" s="68">
        <f t="shared" si="1"/>
        <v>0</v>
      </c>
      <c r="AQ25" s="68">
        <f t="shared" si="1"/>
        <v>0</v>
      </c>
      <c r="AR25" s="68">
        <f t="shared" si="1"/>
        <v>0</v>
      </c>
      <c r="AS25" s="68">
        <f t="shared" si="1"/>
        <v>0</v>
      </c>
      <c r="AT25" s="68">
        <f t="shared" si="1"/>
        <v>0</v>
      </c>
      <c r="AU25" s="68">
        <f t="shared" si="1"/>
        <v>0</v>
      </c>
      <c r="AV25" s="68">
        <f t="shared" si="1"/>
        <v>0</v>
      </c>
      <c r="AW25" s="68">
        <f t="shared" si="1"/>
        <v>0</v>
      </c>
      <c r="AX25" s="68">
        <f t="shared" si="1"/>
        <v>0</v>
      </c>
      <c r="AY25" s="68">
        <f t="shared" si="1"/>
        <v>0</v>
      </c>
      <c r="AZ25" s="68">
        <f t="shared" si="1"/>
        <v>0</v>
      </c>
      <c r="BA25" s="68">
        <f t="shared" si="1"/>
        <v>0</v>
      </c>
      <c r="BB25" s="68">
        <f t="shared" si="1"/>
        <v>0</v>
      </c>
      <c r="BC25" s="68">
        <f t="shared" si="1"/>
        <v>0</v>
      </c>
      <c r="BD25" s="68">
        <f t="shared" si="1"/>
        <v>0</v>
      </c>
    </row>
    <row r="26" spans="1:56" ht="15.75" thickBot="1" x14ac:dyDescent="0.35">
      <c r="A26" s="113"/>
      <c r="B26" s="57" t="s">
        <v>92</v>
      </c>
      <c r="C26" s="58" t="s">
        <v>90</v>
      </c>
      <c r="D26" s="57" t="s">
        <v>38</v>
      </c>
      <c r="E26" s="59">
        <f>E18+E25</f>
        <v>-6.2263700000000002E-3</v>
      </c>
      <c r="F26" s="59">
        <f t="shared" ref="F26:BD26" si="2">F18+F25</f>
        <v>0</v>
      </c>
      <c r="G26" s="59">
        <f t="shared" si="2"/>
        <v>0</v>
      </c>
      <c r="H26" s="59">
        <f t="shared" si="2"/>
        <v>0</v>
      </c>
      <c r="I26" s="59">
        <f t="shared" si="2"/>
        <v>0</v>
      </c>
      <c r="J26" s="59">
        <f t="shared" si="2"/>
        <v>0</v>
      </c>
      <c r="K26" s="59">
        <f t="shared" si="2"/>
        <v>0</v>
      </c>
      <c r="L26" s="59">
        <f t="shared" si="2"/>
        <v>0</v>
      </c>
      <c r="M26" s="59">
        <f t="shared" si="2"/>
        <v>0</v>
      </c>
      <c r="N26" s="59">
        <f t="shared" si="2"/>
        <v>0</v>
      </c>
      <c r="O26" s="59">
        <f t="shared" si="2"/>
        <v>0</v>
      </c>
      <c r="P26" s="59">
        <f t="shared" si="2"/>
        <v>0</v>
      </c>
      <c r="Q26" s="59">
        <f t="shared" si="2"/>
        <v>0</v>
      </c>
      <c r="R26" s="59">
        <f t="shared" si="2"/>
        <v>0</v>
      </c>
      <c r="S26" s="59">
        <f t="shared" si="2"/>
        <v>0</v>
      </c>
      <c r="T26" s="59">
        <f t="shared" si="2"/>
        <v>0</v>
      </c>
      <c r="U26" s="59">
        <f t="shared" si="2"/>
        <v>0</v>
      </c>
      <c r="V26" s="59">
        <f t="shared" si="2"/>
        <v>0</v>
      </c>
      <c r="W26" s="59">
        <f t="shared" si="2"/>
        <v>0</v>
      </c>
      <c r="X26" s="59">
        <f t="shared" si="2"/>
        <v>0</v>
      </c>
      <c r="Y26" s="59">
        <f t="shared" si="2"/>
        <v>0</v>
      </c>
      <c r="Z26" s="59">
        <f t="shared" si="2"/>
        <v>0</v>
      </c>
      <c r="AA26" s="59">
        <f t="shared" si="2"/>
        <v>0</v>
      </c>
      <c r="AB26" s="59">
        <f t="shared" si="2"/>
        <v>0</v>
      </c>
      <c r="AC26" s="59">
        <f t="shared" si="2"/>
        <v>0</v>
      </c>
      <c r="AD26" s="59">
        <f t="shared" si="2"/>
        <v>0</v>
      </c>
      <c r="AE26" s="59">
        <f t="shared" si="2"/>
        <v>0</v>
      </c>
      <c r="AF26" s="59">
        <f t="shared" si="2"/>
        <v>0</v>
      </c>
      <c r="AG26" s="59">
        <f t="shared" si="2"/>
        <v>0</v>
      </c>
      <c r="AH26" s="59">
        <f t="shared" si="2"/>
        <v>0</v>
      </c>
      <c r="AI26" s="59">
        <f t="shared" si="2"/>
        <v>0</v>
      </c>
      <c r="AJ26" s="59">
        <f t="shared" si="2"/>
        <v>0</v>
      </c>
      <c r="AK26" s="59">
        <f t="shared" si="2"/>
        <v>0</v>
      </c>
      <c r="AL26" s="59">
        <f t="shared" si="2"/>
        <v>0</v>
      </c>
      <c r="AM26" s="59">
        <f t="shared" si="2"/>
        <v>0</v>
      </c>
      <c r="AN26" s="59">
        <f t="shared" si="2"/>
        <v>0</v>
      </c>
      <c r="AO26" s="59">
        <f t="shared" si="2"/>
        <v>0</v>
      </c>
      <c r="AP26" s="59">
        <f t="shared" si="2"/>
        <v>0</v>
      </c>
      <c r="AQ26" s="59">
        <f t="shared" si="2"/>
        <v>0</v>
      </c>
      <c r="AR26" s="59">
        <f t="shared" si="2"/>
        <v>0</v>
      </c>
      <c r="AS26" s="59">
        <f t="shared" si="2"/>
        <v>0</v>
      </c>
      <c r="AT26" s="59">
        <f t="shared" si="2"/>
        <v>0</v>
      </c>
      <c r="AU26" s="59">
        <f t="shared" si="2"/>
        <v>0</v>
      </c>
      <c r="AV26" s="59">
        <f t="shared" si="2"/>
        <v>0</v>
      </c>
      <c r="AW26" s="59">
        <f t="shared" si="2"/>
        <v>0</v>
      </c>
      <c r="AX26" s="59">
        <f t="shared" si="2"/>
        <v>0</v>
      </c>
      <c r="AY26" s="59">
        <f t="shared" si="2"/>
        <v>0</v>
      </c>
      <c r="AZ26" s="59">
        <f t="shared" si="2"/>
        <v>0</v>
      </c>
      <c r="BA26" s="59">
        <f t="shared" si="2"/>
        <v>0</v>
      </c>
      <c r="BB26" s="59">
        <f t="shared" si="2"/>
        <v>0</v>
      </c>
      <c r="BC26" s="59">
        <f t="shared" si="2"/>
        <v>0</v>
      </c>
      <c r="BD26" s="59">
        <f t="shared" si="2"/>
        <v>0</v>
      </c>
    </row>
    <row r="27" spans="1:56" x14ac:dyDescent="0.3">
      <c r="A27" s="114"/>
      <c r="B27" s="9" t="s">
        <v>13</v>
      </c>
      <c r="C27" s="8" t="s">
        <v>39</v>
      </c>
      <c r="D27" s="9" t="s">
        <v>40</v>
      </c>
      <c r="E27" s="10">
        <v>0.7</v>
      </c>
      <c r="F27" s="10">
        <v>0.7</v>
      </c>
      <c r="G27" s="10">
        <v>0.7</v>
      </c>
      <c r="H27" s="10">
        <v>0.7</v>
      </c>
      <c r="I27" s="10">
        <v>0.7</v>
      </c>
      <c r="J27" s="10">
        <v>0.7</v>
      </c>
      <c r="K27" s="10">
        <v>0.7</v>
      </c>
      <c r="L27" s="10">
        <v>0.7</v>
      </c>
      <c r="M27" s="10">
        <v>0.7</v>
      </c>
      <c r="N27" s="10">
        <v>0.7</v>
      </c>
      <c r="O27" s="10">
        <v>0.7</v>
      </c>
      <c r="P27" s="10">
        <v>0.7</v>
      </c>
      <c r="Q27" s="10">
        <v>0.7</v>
      </c>
      <c r="R27" s="10">
        <v>0.7</v>
      </c>
      <c r="S27" s="10">
        <v>0.7</v>
      </c>
      <c r="T27" s="10">
        <v>0.7</v>
      </c>
      <c r="U27" s="10">
        <v>0.7</v>
      </c>
      <c r="V27" s="10">
        <v>0.7</v>
      </c>
      <c r="W27" s="10">
        <v>0.7</v>
      </c>
      <c r="X27" s="10">
        <v>0.7</v>
      </c>
      <c r="Y27" s="10">
        <v>0.7</v>
      </c>
      <c r="Z27" s="10">
        <v>0.7</v>
      </c>
      <c r="AA27" s="10">
        <v>0.7</v>
      </c>
      <c r="AB27" s="10">
        <v>0.7</v>
      </c>
      <c r="AC27" s="10">
        <v>0.7</v>
      </c>
      <c r="AD27" s="10">
        <v>0.7</v>
      </c>
      <c r="AE27" s="10">
        <v>0.7</v>
      </c>
      <c r="AF27" s="10">
        <v>0.7</v>
      </c>
      <c r="AG27" s="10">
        <v>0.7</v>
      </c>
      <c r="AH27" s="10">
        <v>0.7</v>
      </c>
      <c r="AI27" s="10">
        <v>0.7</v>
      </c>
      <c r="AJ27" s="10">
        <v>0.7</v>
      </c>
      <c r="AK27" s="10">
        <v>0.7</v>
      </c>
      <c r="AL27" s="10">
        <v>0.7</v>
      </c>
      <c r="AM27" s="10">
        <v>0.7</v>
      </c>
      <c r="AN27" s="10">
        <v>0.7</v>
      </c>
      <c r="AO27" s="10">
        <v>0.7</v>
      </c>
      <c r="AP27" s="10">
        <v>0.7</v>
      </c>
      <c r="AQ27" s="10">
        <v>0.7</v>
      </c>
      <c r="AR27" s="10">
        <v>0.7</v>
      </c>
      <c r="AS27" s="10">
        <v>0.7</v>
      </c>
      <c r="AT27" s="10">
        <v>0.7</v>
      </c>
      <c r="AU27" s="10">
        <v>0.7</v>
      </c>
      <c r="AV27" s="10">
        <v>0.7</v>
      </c>
      <c r="AW27" s="10">
        <v>0.7</v>
      </c>
      <c r="AX27" s="11"/>
      <c r="AY27" s="11"/>
      <c r="AZ27" s="11"/>
      <c r="BA27" s="11"/>
      <c r="BB27" s="11"/>
      <c r="BC27" s="11"/>
      <c r="BD27" s="11"/>
    </row>
    <row r="28" spans="1:56" x14ac:dyDescent="0.3">
      <c r="A28" s="114"/>
      <c r="B28" s="9" t="s">
        <v>12</v>
      </c>
      <c r="C28" s="9" t="s">
        <v>41</v>
      </c>
      <c r="D28" s="9" t="s">
        <v>38</v>
      </c>
      <c r="E28" s="35">
        <f>E26*E27</f>
        <v>-4.3584589999999994E-3</v>
      </c>
      <c r="F28" s="35">
        <f t="shared" ref="F28:AW28" si="3">F26*F27</f>
        <v>0</v>
      </c>
      <c r="G28" s="35">
        <f t="shared" si="3"/>
        <v>0</v>
      </c>
      <c r="H28" s="35">
        <f t="shared" si="3"/>
        <v>0</v>
      </c>
      <c r="I28" s="35">
        <f t="shared" si="3"/>
        <v>0</v>
      </c>
      <c r="J28" s="35">
        <f t="shared" si="3"/>
        <v>0</v>
      </c>
      <c r="K28" s="35">
        <f t="shared" si="3"/>
        <v>0</v>
      </c>
      <c r="L28" s="35">
        <f t="shared" si="3"/>
        <v>0</v>
      </c>
      <c r="M28" s="35">
        <f t="shared" si="3"/>
        <v>0</v>
      </c>
      <c r="N28" s="35">
        <f t="shared" si="3"/>
        <v>0</v>
      </c>
      <c r="O28" s="35">
        <f t="shared" si="3"/>
        <v>0</v>
      </c>
      <c r="P28" s="35">
        <f t="shared" si="3"/>
        <v>0</v>
      </c>
      <c r="Q28" s="35">
        <f t="shared" si="3"/>
        <v>0</v>
      </c>
      <c r="R28" s="35">
        <f t="shared" si="3"/>
        <v>0</v>
      </c>
      <c r="S28" s="35">
        <f t="shared" si="3"/>
        <v>0</v>
      </c>
      <c r="T28" s="35">
        <f t="shared" si="3"/>
        <v>0</v>
      </c>
      <c r="U28" s="35">
        <f t="shared" si="3"/>
        <v>0</v>
      </c>
      <c r="V28" s="35">
        <f t="shared" si="3"/>
        <v>0</v>
      </c>
      <c r="W28" s="35">
        <f t="shared" si="3"/>
        <v>0</v>
      </c>
      <c r="X28" s="35">
        <f t="shared" si="3"/>
        <v>0</v>
      </c>
      <c r="Y28" s="35">
        <f t="shared" si="3"/>
        <v>0</v>
      </c>
      <c r="Z28" s="35">
        <f t="shared" si="3"/>
        <v>0</v>
      </c>
      <c r="AA28" s="35">
        <f t="shared" si="3"/>
        <v>0</v>
      </c>
      <c r="AB28" s="35">
        <f t="shared" si="3"/>
        <v>0</v>
      </c>
      <c r="AC28" s="35">
        <f t="shared" si="3"/>
        <v>0</v>
      </c>
      <c r="AD28" s="35">
        <f t="shared" si="3"/>
        <v>0</v>
      </c>
      <c r="AE28" s="35">
        <f t="shared" si="3"/>
        <v>0</v>
      </c>
      <c r="AF28" s="35">
        <f t="shared" si="3"/>
        <v>0</v>
      </c>
      <c r="AG28" s="35">
        <f t="shared" si="3"/>
        <v>0</v>
      </c>
      <c r="AH28" s="35">
        <f t="shared" si="3"/>
        <v>0</v>
      </c>
      <c r="AI28" s="35">
        <f t="shared" si="3"/>
        <v>0</v>
      </c>
      <c r="AJ28" s="35">
        <f t="shared" si="3"/>
        <v>0</v>
      </c>
      <c r="AK28" s="35">
        <f t="shared" si="3"/>
        <v>0</v>
      </c>
      <c r="AL28" s="35">
        <f t="shared" si="3"/>
        <v>0</v>
      </c>
      <c r="AM28" s="35">
        <f t="shared" si="3"/>
        <v>0</v>
      </c>
      <c r="AN28" s="35">
        <f t="shared" si="3"/>
        <v>0</v>
      </c>
      <c r="AO28" s="35">
        <f t="shared" si="3"/>
        <v>0</v>
      </c>
      <c r="AP28" s="35">
        <f t="shared" si="3"/>
        <v>0</v>
      </c>
      <c r="AQ28" s="35">
        <f t="shared" si="3"/>
        <v>0</v>
      </c>
      <c r="AR28" s="35">
        <f t="shared" si="3"/>
        <v>0</v>
      </c>
      <c r="AS28" s="35">
        <f t="shared" si="3"/>
        <v>0</v>
      </c>
      <c r="AT28" s="35">
        <f t="shared" si="3"/>
        <v>0</v>
      </c>
      <c r="AU28" s="35">
        <f t="shared" si="3"/>
        <v>0</v>
      </c>
      <c r="AV28" s="35">
        <f t="shared" si="3"/>
        <v>0</v>
      </c>
      <c r="AW28" s="35">
        <f t="shared" si="3"/>
        <v>0</v>
      </c>
      <c r="AX28" s="35"/>
      <c r="AY28" s="35"/>
      <c r="AZ28" s="35"/>
      <c r="BA28" s="35"/>
      <c r="BB28" s="35"/>
      <c r="BC28" s="35"/>
      <c r="BD28" s="35"/>
    </row>
    <row r="29" spans="1:56" x14ac:dyDescent="0.3">
      <c r="A29" s="114"/>
      <c r="B29" s="9" t="s">
        <v>89</v>
      </c>
      <c r="C29" s="11" t="s">
        <v>42</v>
      </c>
      <c r="D29" s="9" t="s">
        <v>38</v>
      </c>
      <c r="E29" s="35">
        <f>E26-E28</f>
        <v>-1.8679110000000007E-3</v>
      </c>
      <c r="F29" s="35">
        <f t="shared" ref="F29:AW29" si="4">F26-F28</f>
        <v>0</v>
      </c>
      <c r="G29" s="35">
        <f t="shared" si="4"/>
        <v>0</v>
      </c>
      <c r="H29" s="35">
        <f t="shared" si="4"/>
        <v>0</v>
      </c>
      <c r="I29" s="35">
        <f t="shared" si="4"/>
        <v>0</v>
      </c>
      <c r="J29" s="35">
        <f t="shared" si="4"/>
        <v>0</v>
      </c>
      <c r="K29" s="35">
        <f t="shared" si="4"/>
        <v>0</v>
      </c>
      <c r="L29" s="35">
        <f t="shared" si="4"/>
        <v>0</v>
      </c>
      <c r="M29" s="35">
        <f t="shared" si="4"/>
        <v>0</v>
      </c>
      <c r="N29" s="35">
        <f t="shared" si="4"/>
        <v>0</v>
      </c>
      <c r="O29" s="35">
        <f t="shared" si="4"/>
        <v>0</v>
      </c>
      <c r="P29" s="35">
        <f t="shared" si="4"/>
        <v>0</v>
      </c>
      <c r="Q29" s="35">
        <f t="shared" si="4"/>
        <v>0</v>
      </c>
      <c r="R29" s="35">
        <f t="shared" si="4"/>
        <v>0</v>
      </c>
      <c r="S29" s="35">
        <f t="shared" si="4"/>
        <v>0</v>
      </c>
      <c r="T29" s="35">
        <f t="shared" si="4"/>
        <v>0</v>
      </c>
      <c r="U29" s="35">
        <f t="shared" si="4"/>
        <v>0</v>
      </c>
      <c r="V29" s="35">
        <f t="shared" si="4"/>
        <v>0</v>
      </c>
      <c r="W29" s="35">
        <f t="shared" si="4"/>
        <v>0</v>
      </c>
      <c r="X29" s="35">
        <f t="shared" si="4"/>
        <v>0</v>
      </c>
      <c r="Y29" s="35">
        <f t="shared" si="4"/>
        <v>0</v>
      </c>
      <c r="Z29" s="35">
        <f t="shared" si="4"/>
        <v>0</v>
      </c>
      <c r="AA29" s="35">
        <f t="shared" si="4"/>
        <v>0</v>
      </c>
      <c r="AB29" s="35">
        <f t="shared" si="4"/>
        <v>0</v>
      </c>
      <c r="AC29" s="35">
        <f t="shared" si="4"/>
        <v>0</v>
      </c>
      <c r="AD29" s="35">
        <f t="shared" si="4"/>
        <v>0</v>
      </c>
      <c r="AE29" s="35">
        <f t="shared" si="4"/>
        <v>0</v>
      </c>
      <c r="AF29" s="35">
        <f t="shared" si="4"/>
        <v>0</v>
      </c>
      <c r="AG29" s="35">
        <f t="shared" si="4"/>
        <v>0</v>
      </c>
      <c r="AH29" s="35">
        <f t="shared" si="4"/>
        <v>0</v>
      </c>
      <c r="AI29" s="35">
        <f t="shared" si="4"/>
        <v>0</v>
      </c>
      <c r="AJ29" s="35">
        <f t="shared" si="4"/>
        <v>0</v>
      </c>
      <c r="AK29" s="35">
        <f t="shared" si="4"/>
        <v>0</v>
      </c>
      <c r="AL29" s="35">
        <f t="shared" si="4"/>
        <v>0</v>
      </c>
      <c r="AM29" s="35">
        <f t="shared" si="4"/>
        <v>0</v>
      </c>
      <c r="AN29" s="35">
        <f t="shared" si="4"/>
        <v>0</v>
      </c>
      <c r="AO29" s="35">
        <f t="shared" si="4"/>
        <v>0</v>
      </c>
      <c r="AP29" s="35">
        <f t="shared" si="4"/>
        <v>0</v>
      </c>
      <c r="AQ29" s="35">
        <f t="shared" si="4"/>
        <v>0</v>
      </c>
      <c r="AR29" s="35">
        <f t="shared" si="4"/>
        <v>0</v>
      </c>
      <c r="AS29" s="35">
        <f t="shared" si="4"/>
        <v>0</v>
      </c>
      <c r="AT29" s="35">
        <f t="shared" si="4"/>
        <v>0</v>
      </c>
      <c r="AU29" s="35">
        <f t="shared" si="4"/>
        <v>0</v>
      </c>
      <c r="AV29" s="35">
        <f t="shared" si="4"/>
        <v>0</v>
      </c>
      <c r="AW29" s="35">
        <f t="shared" si="4"/>
        <v>0</v>
      </c>
      <c r="AX29" s="35"/>
      <c r="AY29" s="35"/>
      <c r="AZ29" s="35"/>
      <c r="BA29" s="35"/>
      <c r="BB29" s="35"/>
      <c r="BC29" s="35"/>
      <c r="BD29" s="35"/>
    </row>
    <row r="30" spans="1:56" ht="16.5" hidden="1" customHeight="1" outlineLevel="1" x14ac:dyDescent="0.35">
      <c r="A30" s="114"/>
      <c r="B30" s="9" t="s">
        <v>1</v>
      </c>
      <c r="C30" s="11" t="s">
        <v>50</v>
      </c>
      <c r="D30" s="9" t="s">
        <v>38</v>
      </c>
      <c r="F30" s="35">
        <f>$E$28/'Fixed data'!$C$7</f>
        <v>-9.6854644444444428E-5</v>
      </c>
      <c r="G30" s="35">
        <f>$E$28/'Fixed data'!$C$7</f>
        <v>-9.6854644444444428E-5</v>
      </c>
      <c r="H30" s="35">
        <f>$E$28/'Fixed data'!$C$7</f>
        <v>-9.6854644444444428E-5</v>
      </c>
      <c r="I30" s="35">
        <f>$E$28/'Fixed data'!$C$7</f>
        <v>-9.6854644444444428E-5</v>
      </c>
      <c r="J30" s="35">
        <f>$E$28/'Fixed data'!$C$7</f>
        <v>-9.6854644444444428E-5</v>
      </c>
      <c r="K30" s="35">
        <f>$E$28/'Fixed data'!$C$7</f>
        <v>-9.6854644444444428E-5</v>
      </c>
      <c r="L30" s="35">
        <f>$E$28/'Fixed data'!$C$7</f>
        <v>-9.6854644444444428E-5</v>
      </c>
      <c r="M30" s="35">
        <f>$E$28/'Fixed data'!$C$7</f>
        <v>-9.6854644444444428E-5</v>
      </c>
      <c r="N30" s="35">
        <f>$E$28/'Fixed data'!$C$7</f>
        <v>-9.6854644444444428E-5</v>
      </c>
      <c r="O30" s="35">
        <f>$E$28/'Fixed data'!$C$7</f>
        <v>-9.6854644444444428E-5</v>
      </c>
      <c r="P30" s="35">
        <f>$E$28/'Fixed data'!$C$7</f>
        <v>-9.6854644444444428E-5</v>
      </c>
      <c r="Q30" s="35">
        <f>$E$28/'Fixed data'!$C$7</f>
        <v>-9.6854644444444428E-5</v>
      </c>
      <c r="R30" s="35">
        <f>$E$28/'Fixed data'!$C$7</f>
        <v>-9.6854644444444428E-5</v>
      </c>
      <c r="S30" s="35">
        <f>$E$28/'Fixed data'!$C$7</f>
        <v>-9.6854644444444428E-5</v>
      </c>
      <c r="T30" s="35">
        <f>$E$28/'Fixed data'!$C$7</f>
        <v>-9.6854644444444428E-5</v>
      </c>
      <c r="U30" s="35">
        <f>$E$28/'Fixed data'!$C$7</f>
        <v>-9.6854644444444428E-5</v>
      </c>
      <c r="V30" s="35">
        <f>$E$28/'Fixed data'!$C$7</f>
        <v>-9.6854644444444428E-5</v>
      </c>
      <c r="W30" s="35">
        <f>$E$28/'Fixed data'!$C$7</f>
        <v>-9.6854644444444428E-5</v>
      </c>
      <c r="X30" s="35">
        <f>$E$28/'Fixed data'!$C$7</f>
        <v>-9.6854644444444428E-5</v>
      </c>
      <c r="Y30" s="35">
        <f>$E$28/'Fixed data'!$C$7</f>
        <v>-9.6854644444444428E-5</v>
      </c>
      <c r="Z30" s="35">
        <f>$E$28/'Fixed data'!$C$7</f>
        <v>-9.6854644444444428E-5</v>
      </c>
      <c r="AA30" s="35">
        <f>$E$28/'Fixed data'!$C$7</f>
        <v>-9.6854644444444428E-5</v>
      </c>
      <c r="AB30" s="35">
        <f>$E$28/'Fixed data'!$C$7</f>
        <v>-9.6854644444444428E-5</v>
      </c>
      <c r="AC30" s="35">
        <f>$E$28/'Fixed data'!$C$7</f>
        <v>-9.6854644444444428E-5</v>
      </c>
      <c r="AD30" s="35">
        <f>$E$28/'Fixed data'!$C$7</f>
        <v>-9.6854644444444428E-5</v>
      </c>
      <c r="AE30" s="35">
        <f>$E$28/'Fixed data'!$C$7</f>
        <v>-9.6854644444444428E-5</v>
      </c>
      <c r="AF30" s="35">
        <f>$E$28/'Fixed data'!$C$7</f>
        <v>-9.6854644444444428E-5</v>
      </c>
      <c r="AG30" s="35">
        <f>$E$28/'Fixed data'!$C$7</f>
        <v>-9.6854644444444428E-5</v>
      </c>
      <c r="AH30" s="35">
        <f>$E$28/'Fixed data'!$C$7</f>
        <v>-9.6854644444444428E-5</v>
      </c>
      <c r="AI30" s="35">
        <f>$E$28/'Fixed data'!$C$7</f>
        <v>-9.6854644444444428E-5</v>
      </c>
      <c r="AJ30" s="35">
        <f>$E$28/'Fixed data'!$C$7</f>
        <v>-9.6854644444444428E-5</v>
      </c>
      <c r="AK30" s="35">
        <f>$E$28/'Fixed data'!$C$7</f>
        <v>-9.6854644444444428E-5</v>
      </c>
      <c r="AL30" s="35">
        <f>$E$28/'Fixed data'!$C$7</f>
        <v>-9.6854644444444428E-5</v>
      </c>
      <c r="AM30" s="35">
        <f>$E$28/'Fixed data'!$C$7</f>
        <v>-9.6854644444444428E-5</v>
      </c>
      <c r="AN30" s="35">
        <f>$E$28/'Fixed data'!$C$7</f>
        <v>-9.6854644444444428E-5</v>
      </c>
      <c r="AO30" s="35">
        <f>$E$28/'Fixed data'!$C$7</f>
        <v>-9.6854644444444428E-5</v>
      </c>
      <c r="AP30" s="35">
        <f>$E$28/'Fixed data'!$C$7</f>
        <v>-9.6854644444444428E-5</v>
      </c>
      <c r="AQ30" s="35">
        <f>$E$28/'Fixed data'!$C$7</f>
        <v>-9.6854644444444428E-5</v>
      </c>
      <c r="AR30" s="35">
        <f>$E$28/'Fixed data'!$C$7</f>
        <v>-9.6854644444444428E-5</v>
      </c>
      <c r="AS30" s="35">
        <f>$E$28/'Fixed data'!$C$7</f>
        <v>-9.6854644444444428E-5</v>
      </c>
      <c r="AT30" s="35">
        <f>$E$28/'Fixed data'!$C$7</f>
        <v>-9.6854644444444428E-5</v>
      </c>
      <c r="AU30" s="35">
        <f>$E$28/'Fixed data'!$C$7</f>
        <v>-9.6854644444444428E-5</v>
      </c>
      <c r="AV30" s="35">
        <f>$E$28/'Fixed data'!$C$7</f>
        <v>-9.6854644444444428E-5</v>
      </c>
      <c r="AW30" s="35">
        <f>$E$28/'Fixed data'!$C$7</f>
        <v>-9.6854644444444428E-5</v>
      </c>
      <c r="AX30" s="35">
        <f>$E$28/'Fixed data'!$C$7</f>
        <v>-9.6854644444444428E-5</v>
      </c>
      <c r="AY30" s="35"/>
      <c r="AZ30" s="35"/>
      <c r="BA30" s="35"/>
      <c r="BB30" s="35"/>
      <c r="BC30" s="35"/>
      <c r="BD30" s="35"/>
    </row>
    <row r="31" spans="1:56" ht="16.5" hidden="1" customHeight="1" outlineLevel="1" x14ac:dyDescent="0.35">
      <c r="A31" s="114"/>
      <c r="B31" s="9" t="s">
        <v>2</v>
      </c>
      <c r="C31" s="11" t="s">
        <v>51</v>
      </c>
      <c r="D31" s="9" t="s">
        <v>38</v>
      </c>
      <c r="F31" s="35"/>
      <c r="G31" s="35">
        <f>$F$28/'Fixed data'!$C$7</f>
        <v>0</v>
      </c>
      <c r="H31" s="35">
        <f>$F$28/'Fixed data'!$C$7</f>
        <v>0</v>
      </c>
      <c r="I31" s="35">
        <f>$F$28/'Fixed data'!$C$7</f>
        <v>0</v>
      </c>
      <c r="J31" s="35">
        <f>$F$28/'Fixed data'!$C$7</f>
        <v>0</v>
      </c>
      <c r="K31" s="35">
        <f>$F$28/'Fixed data'!$C$7</f>
        <v>0</v>
      </c>
      <c r="L31" s="35">
        <f>$F$28/'Fixed data'!$C$7</f>
        <v>0</v>
      </c>
      <c r="M31" s="35">
        <f>$F$28/'Fixed data'!$C$7</f>
        <v>0</v>
      </c>
      <c r="N31" s="35">
        <f>$F$28/'Fixed data'!$C$7</f>
        <v>0</v>
      </c>
      <c r="O31" s="35">
        <f>$F$28/'Fixed data'!$C$7</f>
        <v>0</v>
      </c>
      <c r="P31" s="35">
        <f>$F$28/'Fixed data'!$C$7</f>
        <v>0</v>
      </c>
      <c r="Q31" s="35">
        <f>$F$28/'Fixed data'!$C$7</f>
        <v>0</v>
      </c>
      <c r="R31" s="35">
        <f>$F$28/'Fixed data'!$C$7</f>
        <v>0</v>
      </c>
      <c r="S31" s="35">
        <f>$F$28/'Fixed data'!$C$7</f>
        <v>0</v>
      </c>
      <c r="T31" s="35">
        <f>$F$28/'Fixed data'!$C$7</f>
        <v>0</v>
      </c>
      <c r="U31" s="35">
        <f>$F$28/'Fixed data'!$C$7</f>
        <v>0</v>
      </c>
      <c r="V31" s="35">
        <f>$F$28/'Fixed data'!$C$7</f>
        <v>0</v>
      </c>
      <c r="W31" s="35">
        <f>$F$28/'Fixed data'!$C$7</f>
        <v>0</v>
      </c>
      <c r="X31" s="35">
        <f>$F$28/'Fixed data'!$C$7</f>
        <v>0</v>
      </c>
      <c r="Y31" s="35">
        <f>$F$28/'Fixed data'!$C$7</f>
        <v>0</v>
      </c>
      <c r="Z31" s="35">
        <f>$F$28/'Fixed data'!$C$7</f>
        <v>0</v>
      </c>
      <c r="AA31" s="35">
        <f>$F$28/'Fixed data'!$C$7</f>
        <v>0</v>
      </c>
      <c r="AB31" s="35">
        <f>$F$28/'Fixed data'!$C$7</f>
        <v>0</v>
      </c>
      <c r="AC31" s="35">
        <f>$F$28/'Fixed data'!$C$7</f>
        <v>0</v>
      </c>
      <c r="AD31" s="35">
        <f>$F$28/'Fixed data'!$C$7</f>
        <v>0</v>
      </c>
      <c r="AE31" s="35">
        <f>$F$28/'Fixed data'!$C$7</f>
        <v>0</v>
      </c>
      <c r="AF31" s="35">
        <f>$F$28/'Fixed data'!$C$7</f>
        <v>0</v>
      </c>
      <c r="AG31" s="35">
        <f>$F$28/'Fixed data'!$C$7</f>
        <v>0</v>
      </c>
      <c r="AH31" s="35">
        <f>$F$28/'Fixed data'!$C$7</f>
        <v>0</v>
      </c>
      <c r="AI31" s="35">
        <f>$F$28/'Fixed data'!$C$7</f>
        <v>0</v>
      </c>
      <c r="AJ31" s="35">
        <f>$F$28/'Fixed data'!$C$7</f>
        <v>0</v>
      </c>
      <c r="AK31" s="35">
        <f>$F$28/'Fixed data'!$C$7</f>
        <v>0</v>
      </c>
      <c r="AL31" s="35">
        <f>$F$28/'Fixed data'!$C$7</f>
        <v>0</v>
      </c>
      <c r="AM31" s="35">
        <f>$F$28/'Fixed data'!$C$7</f>
        <v>0</v>
      </c>
      <c r="AN31" s="35">
        <f>$F$28/'Fixed data'!$C$7</f>
        <v>0</v>
      </c>
      <c r="AO31" s="35">
        <f>$F$28/'Fixed data'!$C$7</f>
        <v>0</v>
      </c>
      <c r="AP31" s="35">
        <f>$F$28/'Fixed data'!$C$7</f>
        <v>0</v>
      </c>
      <c r="AQ31" s="35">
        <f>$F$28/'Fixed data'!$C$7</f>
        <v>0</v>
      </c>
      <c r="AR31" s="35">
        <f>$F$28/'Fixed data'!$C$7</f>
        <v>0</v>
      </c>
      <c r="AS31" s="35">
        <f>$F$28/'Fixed data'!$C$7</f>
        <v>0</v>
      </c>
      <c r="AT31" s="35">
        <f>$F$28/'Fixed data'!$C$7</f>
        <v>0</v>
      </c>
      <c r="AU31" s="35">
        <f>$F$28/'Fixed data'!$C$7</f>
        <v>0</v>
      </c>
      <c r="AV31" s="35">
        <f>$F$28/'Fixed data'!$C$7</f>
        <v>0</v>
      </c>
      <c r="AW31" s="35">
        <f>$F$28/'Fixed data'!$C$7</f>
        <v>0</v>
      </c>
      <c r="AX31" s="35">
        <f>$F$28/'Fixed data'!$C$7</f>
        <v>0</v>
      </c>
      <c r="AY31" s="35">
        <f>$F$28/'Fixed data'!$C$7</f>
        <v>0</v>
      </c>
      <c r="AZ31" s="35"/>
      <c r="BA31" s="35"/>
      <c r="BB31" s="35"/>
      <c r="BC31" s="35"/>
      <c r="BD31" s="35"/>
    </row>
    <row r="32" spans="1:56" ht="16.5" hidden="1" customHeight="1" outlineLevel="1" x14ac:dyDescent="0.35">
      <c r="A32" s="114"/>
      <c r="B32" s="9" t="s">
        <v>3</v>
      </c>
      <c r="C32" s="11" t="s">
        <v>52</v>
      </c>
      <c r="D32" s="9" t="s">
        <v>38</v>
      </c>
      <c r="F32" s="35"/>
      <c r="G32" s="35"/>
      <c r="H32" s="35">
        <f>$G$28/'Fixed data'!$C$7</f>
        <v>0</v>
      </c>
      <c r="I32" s="35">
        <f>$G$28/'Fixed data'!$C$7</f>
        <v>0</v>
      </c>
      <c r="J32" s="35">
        <f>$G$28/'Fixed data'!$C$7</f>
        <v>0</v>
      </c>
      <c r="K32" s="35">
        <f>$G$28/'Fixed data'!$C$7</f>
        <v>0</v>
      </c>
      <c r="L32" s="35">
        <f>$G$28/'Fixed data'!$C$7</f>
        <v>0</v>
      </c>
      <c r="M32" s="35">
        <f>$G$28/'Fixed data'!$C$7</f>
        <v>0</v>
      </c>
      <c r="N32" s="35">
        <f>$G$28/'Fixed data'!$C$7</f>
        <v>0</v>
      </c>
      <c r="O32" s="35">
        <f>$G$28/'Fixed data'!$C$7</f>
        <v>0</v>
      </c>
      <c r="P32" s="35">
        <f>$G$28/'Fixed data'!$C$7</f>
        <v>0</v>
      </c>
      <c r="Q32" s="35">
        <f>$G$28/'Fixed data'!$C$7</f>
        <v>0</v>
      </c>
      <c r="R32" s="35">
        <f>$G$28/'Fixed data'!$C$7</f>
        <v>0</v>
      </c>
      <c r="S32" s="35">
        <f>$G$28/'Fixed data'!$C$7</f>
        <v>0</v>
      </c>
      <c r="T32" s="35">
        <f>$G$28/'Fixed data'!$C$7</f>
        <v>0</v>
      </c>
      <c r="U32" s="35">
        <f>$G$28/'Fixed data'!$C$7</f>
        <v>0</v>
      </c>
      <c r="V32" s="35">
        <f>$G$28/'Fixed data'!$C$7</f>
        <v>0</v>
      </c>
      <c r="W32" s="35">
        <f>$G$28/'Fixed data'!$C$7</f>
        <v>0</v>
      </c>
      <c r="X32" s="35">
        <f>$G$28/'Fixed data'!$C$7</f>
        <v>0</v>
      </c>
      <c r="Y32" s="35">
        <f>$G$28/'Fixed data'!$C$7</f>
        <v>0</v>
      </c>
      <c r="Z32" s="35">
        <f>$G$28/'Fixed data'!$C$7</f>
        <v>0</v>
      </c>
      <c r="AA32" s="35">
        <f>$G$28/'Fixed data'!$C$7</f>
        <v>0</v>
      </c>
      <c r="AB32" s="35">
        <f>$G$28/'Fixed data'!$C$7</f>
        <v>0</v>
      </c>
      <c r="AC32" s="35">
        <f>$G$28/'Fixed data'!$C$7</f>
        <v>0</v>
      </c>
      <c r="AD32" s="35">
        <f>$G$28/'Fixed data'!$C$7</f>
        <v>0</v>
      </c>
      <c r="AE32" s="35">
        <f>$G$28/'Fixed data'!$C$7</f>
        <v>0</v>
      </c>
      <c r="AF32" s="35">
        <f>$G$28/'Fixed data'!$C$7</f>
        <v>0</v>
      </c>
      <c r="AG32" s="35">
        <f>$G$28/'Fixed data'!$C$7</f>
        <v>0</v>
      </c>
      <c r="AH32" s="35">
        <f>$G$28/'Fixed data'!$C$7</f>
        <v>0</v>
      </c>
      <c r="AI32" s="35">
        <f>$G$28/'Fixed data'!$C$7</f>
        <v>0</v>
      </c>
      <c r="AJ32" s="35">
        <f>$G$28/'Fixed data'!$C$7</f>
        <v>0</v>
      </c>
      <c r="AK32" s="35">
        <f>$G$28/'Fixed data'!$C$7</f>
        <v>0</v>
      </c>
      <c r="AL32" s="35">
        <f>$G$28/'Fixed data'!$C$7</f>
        <v>0</v>
      </c>
      <c r="AM32" s="35">
        <f>$G$28/'Fixed data'!$C$7</f>
        <v>0</v>
      </c>
      <c r="AN32" s="35">
        <f>$G$28/'Fixed data'!$C$7</f>
        <v>0</v>
      </c>
      <c r="AO32" s="35">
        <f>$G$28/'Fixed data'!$C$7</f>
        <v>0</v>
      </c>
      <c r="AP32" s="35">
        <f>$G$28/'Fixed data'!$C$7</f>
        <v>0</v>
      </c>
      <c r="AQ32" s="35">
        <f>$G$28/'Fixed data'!$C$7</f>
        <v>0</v>
      </c>
      <c r="AR32" s="35">
        <f>$G$28/'Fixed data'!$C$7</f>
        <v>0</v>
      </c>
      <c r="AS32" s="35">
        <f>$G$28/'Fixed data'!$C$7</f>
        <v>0</v>
      </c>
      <c r="AT32" s="35">
        <f>$G$28/'Fixed data'!$C$7</f>
        <v>0</v>
      </c>
      <c r="AU32" s="35">
        <f>$G$28/'Fixed data'!$C$7</f>
        <v>0</v>
      </c>
      <c r="AV32" s="35">
        <f>$G$28/'Fixed data'!$C$7</f>
        <v>0</v>
      </c>
      <c r="AW32" s="35">
        <f>$G$28/'Fixed data'!$C$7</f>
        <v>0</v>
      </c>
      <c r="AX32" s="35">
        <f>$G$28/'Fixed data'!$C$7</f>
        <v>0</v>
      </c>
      <c r="AY32" s="35">
        <f>$G$28/'Fixed data'!$C$7</f>
        <v>0</v>
      </c>
      <c r="AZ32" s="35">
        <f>$G$28/'Fixed data'!$C$7</f>
        <v>0</v>
      </c>
      <c r="BA32" s="35"/>
      <c r="BB32" s="35"/>
      <c r="BC32" s="35"/>
      <c r="BD32" s="35"/>
    </row>
    <row r="33" spans="1:57" ht="16.5" hidden="1" customHeight="1" outlineLevel="1" x14ac:dyDescent="0.35">
      <c r="A33" s="114"/>
      <c r="B33" s="9" t="s">
        <v>4</v>
      </c>
      <c r="C33" s="11" t="s">
        <v>53</v>
      </c>
      <c r="D33" s="9" t="s">
        <v>38</v>
      </c>
      <c r="F33" s="35"/>
      <c r="G33" s="35"/>
      <c r="H33" s="35"/>
      <c r="I33" s="35">
        <f>$H$28/'Fixed data'!$C$7</f>
        <v>0</v>
      </c>
      <c r="J33" s="35">
        <f>$H$28/'Fixed data'!$C$7</f>
        <v>0</v>
      </c>
      <c r="K33" s="35">
        <f>$H$28/'Fixed data'!$C$7</f>
        <v>0</v>
      </c>
      <c r="L33" s="35">
        <f>$H$28/'Fixed data'!$C$7</f>
        <v>0</v>
      </c>
      <c r="M33" s="35">
        <f>$H$28/'Fixed data'!$C$7</f>
        <v>0</v>
      </c>
      <c r="N33" s="35">
        <f>$H$28/'Fixed data'!$C$7</f>
        <v>0</v>
      </c>
      <c r="O33" s="35">
        <f>$H$28/'Fixed data'!$C$7</f>
        <v>0</v>
      </c>
      <c r="P33" s="35">
        <f>$H$28/'Fixed data'!$C$7</f>
        <v>0</v>
      </c>
      <c r="Q33" s="35">
        <f>$H$28/'Fixed data'!$C$7</f>
        <v>0</v>
      </c>
      <c r="R33" s="35">
        <f>$H$28/'Fixed data'!$C$7</f>
        <v>0</v>
      </c>
      <c r="S33" s="35">
        <f>$H$28/'Fixed data'!$C$7</f>
        <v>0</v>
      </c>
      <c r="T33" s="35">
        <f>$H$28/'Fixed data'!$C$7</f>
        <v>0</v>
      </c>
      <c r="U33" s="35">
        <f>$H$28/'Fixed data'!$C$7</f>
        <v>0</v>
      </c>
      <c r="V33" s="35">
        <f>$H$28/'Fixed data'!$C$7</f>
        <v>0</v>
      </c>
      <c r="W33" s="35">
        <f>$H$28/'Fixed data'!$C$7</f>
        <v>0</v>
      </c>
      <c r="X33" s="35">
        <f>$H$28/'Fixed data'!$C$7</f>
        <v>0</v>
      </c>
      <c r="Y33" s="35">
        <f>$H$28/'Fixed data'!$C$7</f>
        <v>0</v>
      </c>
      <c r="Z33" s="35">
        <f>$H$28/'Fixed data'!$C$7</f>
        <v>0</v>
      </c>
      <c r="AA33" s="35">
        <f>$H$28/'Fixed data'!$C$7</f>
        <v>0</v>
      </c>
      <c r="AB33" s="35">
        <f>$H$28/'Fixed data'!$C$7</f>
        <v>0</v>
      </c>
      <c r="AC33" s="35">
        <f>$H$28/'Fixed data'!$C$7</f>
        <v>0</v>
      </c>
      <c r="AD33" s="35">
        <f>$H$28/'Fixed data'!$C$7</f>
        <v>0</v>
      </c>
      <c r="AE33" s="35">
        <f>$H$28/'Fixed data'!$C$7</f>
        <v>0</v>
      </c>
      <c r="AF33" s="35">
        <f>$H$28/'Fixed data'!$C$7</f>
        <v>0</v>
      </c>
      <c r="AG33" s="35">
        <f>$H$28/'Fixed data'!$C$7</f>
        <v>0</v>
      </c>
      <c r="AH33" s="35">
        <f>$H$28/'Fixed data'!$C$7</f>
        <v>0</v>
      </c>
      <c r="AI33" s="35">
        <f>$H$28/'Fixed data'!$C$7</f>
        <v>0</v>
      </c>
      <c r="AJ33" s="35">
        <f>$H$28/'Fixed data'!$C$7</f>
        <v>0</v>
      </c>
      <c r="AK33" s="35">
        <f>$H$28/'Fixed data'!$C$7</f>
        <v>0</v>
      </c>
      <c r="AL33" s="35">
        <f>$H$28/'Fixed data'!$C$7</f>
        <v>0</v>
      </c>
      <c r="AM33" s="35">
        <f>$H$28/'Fixed data'!$C$7</f>
        <v>0</v>
      </c>
      <c r="AN33" s="35">
        <f>$H$28/'Fixed data'!$C$7</f>
        <v>0</v>
      </c>
      <c r="AO33" s="35">
        <f>$H$28/'Fixed data'!$C$7</f>
        <v>0</v>
      </c>
      <c r="AP33" s="35">
        <f>$H$28/'Fixed data'!$C$7</f>
        <v>0</v>
      </c>
      <c r="AQ33" s="35">
        <f>$H$28/'Fixed data'!$C$7</f>
        <v>0</v>
      </c>
      <c r="AR33" s="35">
        <f>$H$28/'Fixed data'!$C$7</f>
        <v>0</v>
      </c>
      <c r="AS33" s="35">
        <f>$H$28/'Fixed data'!$C$7</f>
        <v>0</v>
      </c>
      <c r="AT33" s="35">
        <f>$H$28/'Fixed data'!$C$7</f>
        <v>0</v>
      </c>
      <c r="AU33" s="35">
        <f>$H$28/'Fixed data'!$C$7</f>
        <v>0</v>
      </c>
      <c r="AV33" s="35">
        <f>$H$28/'Fixed data'!$C$7</f>
        <v>0</v>
      </c>
      <c r="AW33" s="35">
        <f>$H$28/'Fixed data'!$C$7</f>
        <v>0</v>
      </c>
      <c r="AX33" s="35">
        <f>$H$28/'Fixed data'!$C$7</f>
        <v>0</v>
      </c>
      <c r="AY33" s="35">
        <f>$H$28/'Fixed data'!$C$7</f>
        <v>0</v>
      </c>
      <c r="AZ33" s="35">
        <f>$H$28/'Fixed data'!$C$7</f>
        <v>0</v>
      </c>
      <c r="BA33" s="35">
        <f>$H$28/'Fixed data'!$C$7</f>
        <v>0</v>
      </c>
      <c r="BB33" s="35"/>
      <c r="BC33" s="35"/>
      <c r="BD33" s="35"/>
    </row>
    <row r="34" spans="1:57" ht="16.5" hidden="1" customHeight="1" outlineLevel="1" x14ac:dyDescent="0.35">
      <c r="A34" s="114"/>
      <c r="B34" s="9" t="s">
        <v>5</v>
      </c>
      <c r="C34" s="11" t="s">
        <v>54</v>
      </c>
      <c r="D34" s="9" t="s">
        <v>38</v>
      </c>
      <c r="F34" s="35"/>
      <c r="G34" s="35"/>
      <c r="H34" s="35"/>
      <c r="I34" s="35"/>
      <c r="J34" s="35">
        <f>$I$28/'Fixed data'!$C$7</f>
        <v>0</v>
      </c>
      <c r="K34" s="35">
        <f>$I$28/'Fixed data'!$C$7</f>
        <v>0</v>
      </c>
      <c r="L34" s="35">
        <f>$I$28/'Fixed data'!$C$7</f>
        <v>0</v>
      </c>
      <c r="M34" s="35">
        <f>$I$28/'Fixed data'!$C$7</f>
        <v>0</v>
      </c>
      <c r="N34" s="35">
        <f>$I$28/'Fixed data'!$C$7</f>
        <v>0</v>
      </c>
      <c r="O34" s="35">
        <f>$I$28/'Fixed data'!$C$7</f>
        <v>0</v>
      </c>
      <c r="P34" s="35">
        <f>$I$28/'Fixed data'!$C$7</f>
        <v>0</v>
      </c>
      <c r="Q34" s="35">
        <f>$I$28/'Fixed data'!$C$7</f>
        <v>0</v>
      </c>
      <c r="R34" s="35">
        <f>$I$28/'Fixed data'!$C$7</f>
        <v>0</v>
      </c>
      <c r="S34" s="35">
        <f>$I$28/'Fixed data'!$C$7</f>
        <v>0</v>
      </c>
      <c r="T34" s="35">
        <f>$I$28/'Fixed data'!$C$7</f>
        <v>0</v>
      </c>
      <c r="U34" s="35">
        <f>$I$28/'Fixed data'!$C$7</f>
        <v>0</v>
      </c>
      <c r="V34" s="35">
        <f>$I$28/'Fixed data'!$C$7</f>
        <v>0</v>
      </c>
      <c r="W34" s="35">
        <f>$I$28/'Fixed data'!$C$7</f>
        <v>0</v>
      </c>
      <c r="X34" s="35">
        <f>$I$28/'Fixed data'!$C$7</f>
        <v>0</v>
      </c>
      <c r="Y34" s="35">
        <f>$I$28/'Fixed data'!$C$7</f>
        <v>0</v>
      </c>
      <c r="Z34" s="35">
        <f>$I$28/'Fixed data'!$C$7</f>
        <v>0</v>
      </c>
      <c r="AA34" s="35">
        <f>$I$28/'Fixed data'!$C$7</f>
        <v>0</v>
      </c>
      <c r="AB34" s="35">
        <f>$I$28/'Fixed data'!$C$7</f>
        <v>0</v>
      </c>
      <c r="AC34" s="35">
        <f>$I$28/'Fixed data'!$C$7</f>
        <v>0</v>
      </c>
      <c r="AD34" s="35">
        <f>$I$28/'Fixed data'!$C$7</f>
        <v>0</v>
      </c>
      <c r="AE34" s="35">
        <f>$I$28/'Fixed data'!$C$7</f>
        <v>0</v>
      </c>
      <c r="AF34" s="35">
        <f>$I$28/'Fixed data'!$C$7</f>
        <v>0</v>
      </c>
      <c r="AG34" s="35">
        <f>$I$28/'Fixed data'!$C$7</f>
        <v>0</v>
      </c>
      <c r="AH34" s="35">
        <f>$I$28/'Fixed data'!$C$7</f>
        <v>0</v>
      </c>
      <c r="AI34" s="35">
        <f>$I$28/'Fixed data'!$C$7</f>
        <v>0</v>
      </c>
      <c r="AJ34" s="35">
        <f>$I$28/'Fixed data'!$C$7</f>
        <v>0</v>
      </c>
      <c r="AK34" s="35">
        <f>$I$28/'Fixed data'!$C$7</f>
        <v>0</v>
      </c>
      <c r="AL34" s="35">
        <f>$I$28/'Fixed data'!$C$7</f>
        <v>0</v>
      </c>
      <c r="AM34" s="35">
        <f>$I$28/'Fixed data'!$C$7</f>
        <v>0</v>
      </c>
      <c r="AN34" s="35">
        <f>$I$28/'Fixed data'!$C$7</f>
        <v>0</v>
      </c>
      <c r="AO34" s="35">
        <f>$I$28/'Fixed data'!$C$7</f>
        <v>0</v>
      </c>
      <c r="AP34" s="35">
        <f>$I$28/'Fixed data'!$C$7</f>
        <v>0</v>
      </c>
      <c r="AQ34" s="35">
        <f>$I$28/'Fixed data'!$C$7</f>
        <v>0</v>
      </c>
      <c r="AR34" s="35">
        <f>$I$28/'Fixed data'!$C$7</f>
        <v>0</v>
      </c>
      <c r="AS34" s="35">
        <f>$I$28/'Fixed data'!$C$7</f>
        <v>0</v>
      </c>
      <c r="AT34" s="35">
        <f>$I$28/'Fixed data'!$C$7</f>
        <v>0</v>
      </c>
      <c r="AU34" s="35">
        <f>$I$28/'Fixed data'!$C$7</f>
        <v>0</v>
      </c>
      <c r="AV34" s="35">
        <f>$I$28/'Fixed data'!$C$7</f>
        <v>0</v>
      </c>
      <c r="AW34" s="35">
        <f>$I$28/'Fixed data'!$C$7</f>
        <v>0</v>
      </c>
      <c r="AX34" s="35">
        <f>$I$28/'Fixed data'!$C$7</f>
        <v>0</v>
      </c>
      <c r="AY34" s="35">
        <f>$I$28/'Fixed data'!$C$7</f>
        <v>0</v>
      </c>
      <c r="AZ34" s="35">
        <f>$I$28/'Fixed data'!$C$7</f>
        <v>0</v>
      </c>
      <c r="BA34" s="35">
        <f>$I$28/'Fixed data'!$C$7</f>
        <v>0</v>
      </c>
      <c r="BB34" s="35">
        <f>$I$28/'Fixed data'!$C$7</f>
        <v>0</v>
      </c>
      <c r="BC34" s="35"/>
      <c r="BD34" s="35"/>
    </row>
    <row r="35" spans="1:57" ht="16.5" hidden="1" customHeight="1" outlineLevel="1" x14ac:dyDescent="0.35">
      <c r="A35" s="114"/>
      <c r="B35" s="9" t="s">
        <v>6</v>
      </c>
      <c r="C35" s="11" t="s">
        <v>55</v>
      </c>
      <c r="D35" s="9" t="s">
        <v>38</v>
      </c>
      <c r="F35" s="35"/>
      <c r="G35" s="35"/>
      <c r="H35" s="35"/>
      <c r="I35" s="35"/>
      <c r="J35" s="35"/>
      <c r="K35" s="35">
        <f>$J$28/'Fixed data'!$C$7</f>
        <v>0</v>
      </c>
      <c r="L35" s="35">
        <f>$J$28/'Fixed data'!$C$7</f>
        <v>0</v>
      </c>
      <c r="M35" s="35">
        <f>$J$28/'Fixed data'!$C$7</f>
        <v>0</v>
      </c>
      <c r="N35" s="35">
        <f>$J$28/'Fixed data'!$C$7</f>
        <v>0</v>
      </c>
      <c r="O35" s="35">
        <f>$J$28/'Fixed data'!$C$7</f>
        <v>0</v>
      </c>
      <c r="P35" s="35">
        <f>$J$28/'Fixed data'!$C$7</f>
        <v>0</v>
      </c>
      <c r="Q35" s="35">
        <f>$J$28/'Fixed data'!$C$7</f>
        <v>0</v>
      </c>
      <c r="R35" s="35">
        <f>$J$28/'Fixed data'!$C$7</f>
        <v>0</v>
      </c>
      <c r="S35" s="35">
        <f>$J$28/'Fixed data'!$C$7</f>
        <v>0</v>
      </c>
      <c r="T35" s="35">
        <f>$J$28/'Fixed data'!$C$7</f>
        <v>0</v>
      </c>
      <c r="U35" s="35">
        <f>$J$28/'Fixed data'!$C$7</f>
        <v>0</v>
      </c>
      <c r="V35" s="35">
        <f>$J$28/'Fixed data'!$C$7</f>
        <v>0</v>
      </c>
      <c r="W35" s="35">
        <f>$J$28/'Fixed data'!$C$7</f>
        <v>0</v>
      </c>
      <c r="X35" s="35">
        <f>$J$28/'Fixed data'!$C$7</f>
        <v>0</v>
      </c>
      <c r="Y35" s="35">
        <f>$J$28/'Fixed data'!$C$7</f>
        <v>0</v>
      </c>
      <c r="Z35" s="35">
        <f>$J$28/'Fixed data'!$C$7</f>
        <v>0</v>
      </c>
      <c r="AA35" s="35">
        <f>$J$28/'Fixed data'!$C$7</f>
        <v>0</v>
      </c>
      <c r="AB35" s="35">
        <f>$J$28/'Fixed data'!$C$7</f>
        <v>0</v>
      </c>
      <c r="AC35" s="35">
        <f>$J$28/'Fixed data'!$C$7</f>
        <v>0</v>
      </c>
      <c r="AD35" s="35">
        <f>$J$28/'Fixed data'!$C$7</f>
        <v>0</v>
      </c>
      <c r="AE35" s="35">
        <f>$J$28/'Fixed data'!$C$7</f>
        <v>0</v>
      </c>
      <c r="AF35" s="35">
        <f>$J$28/'Fixed data'!$C$7</f>
        <v>0</v>
      </c>
      <c r="AG35" s="35">
        <f>$J$28/'Fixed data'!$C$7</f>
        <v>0</v>
      </c>
      <c r="AH35" s="35">
        <f>$J$28/'Fixed data'!$C$7</f>
        <v>0</v>
      </c>
      <c r="AI35" s="35">
        <f>$J$28/'Fixed data'!$C$7</f>
        <v>0</v>
      </c>
      <c r="AJ35" s="35">
        <f>$J$28/'Fixed data'!$C$7</f>
        <v>0</v>
      </c>
      <c r="AK35" s="35">
        <f>$J$28/'Fixed data'!$C$7</f>
        <v>0</v>
      </c>
      <c r="AL35" s="35">
        <f>$J$28/'Fixed data'!$C$7</f>
        <v>0</v>
      </c>
      <c r="AM35" s="35">
        <f>$J$28/'Fixed data'!$C$7</f>
        <v>0</v>
      </c>
      <c r="AN35" s="35">
        <f>$J$28/'Fixed data'!$C$7</f>
        <v>0</v>
      </c>
      <c r="AO35" s="35">
        <f>$J$28/'Fixed data'!$C$7</f>
        <v>0</v>
      </c>
      <c r="AP35" s="35">
        <f>$J$28/'Fixed data'!$C$7</f>
        <v>0</v>
      </c>
      <c r="AQ35" s="35">
        <f>$J$28/'Fixed data'!$C$7</f>
        <v>0</v>
      </c>
      <c r="AR35" s="35">
        <f>$J$28/'Fixed data'!$C$7</f>
        <v>0</v>
      </c>
      <c r="AS35" s="35">
        <f>$J$28/'Fixed data'!$C$7</f>
        <v>0</v>
      </c>
      <c r="AT35" s="35">
        <f>$J$28/'Fixed data'!$C$7</f>
        <v>0</v>
      </c>
      <c r="AU35" s="35">
        <f>$J$28/'Fixed data'!$C$7</f>
        <v>0</v>
      </c>
      <c r="AV35" s="35">
        <f>$J$28/'Fixed data'!$C$7</f>
        <v>0</v>
      </c>
      <c r="AW35" s="35">
        <f>$J$28/'Fixed data'!$C$7</f>
        <v>0</v>
      </c>
      <c r="AX35" s="35">
        <f>$J$28/'Fixed data'!$C$7</f>
        <v>0</v>
      </c>
      <c r="AY35" s="35">
        <f>$J$28/'Fixed data'!$C$7</f>
        <v>0</v>
      </c>
      <c r="AZ35" s="35">
        <f>$J$28/'Fixed data'!$C$7</f>
        <v>0</v>
      </c>
      <c r="BA35" s="35">
        <f>$J$28/'Fixed data'!$C$7</f>
        <v>0</v>
      </c>
      <c r="BB35" s="35">
        <f>$J$28/'Fixed data'!$C$7</f>
        <v>0</v>
      </c>
      <c r="BC35" s="35">
        <f>$J$28/'Fixed data'!$C$7</f>
        <v>0</v>
      </c>
      <c r="BD35" s="35"/>
    </row>
    <row r="36" spans="1:57" ht="16.5" hidden="1" customHeight="1" outlineLevel="1" x14ac:dyDescent="0.35">
      <c r="A36" s="114"/>
      <c r="B36" s="9" t="s">
        <v>31</v>
      </c>
      <c r="C36" s="11" t="s">
        <v>56</v>
      </c>
      <c r="D36" s="9" t="s">
        <v>38</v>
      </c>
      <c r="F36" s="35"/>
      <c r="G36" s="35"/>
      <c r="H36" s="35"/>
      <c r="I36" s="35"/>
      <c r="J36" s="35"/>
      <c r="K36" s="35"/>
      <c r="L36" s="35">
        <f>$K$28/'Fixed data'!$C$7</f>
        <v>0</v>
      </c>
      <c r="M36" s="35">
        <f>$K$28/'Fixed data'!$C$7</f>
        <v>0</v>
      </c>
      <c r="N36" s="35">
        <f>$K$28/'Fixed data'!$C$7</f>
        <v>0</v>
      </c>
      <c r="O36" s="35">
        <f>$K$28/'Fixed data'!$C$7</f>
        <v>0</v>
      </c>
      <c r="P36" s="35">
        <f>$K$28/'Fixed data'!$C$7</f>
        <v>0</v>
      </c>
      <c r="Q36" s="35">
        <f>$K$28/'Fixed data'!$C$7</f>
        <v>0</v>
      </c>
      <c r="R36" s="35">
        <f>$K$28/'Fixed data'!$C$7</f>
        <v>0</v>
      </c>
      <c r="S36" s="35">
        <f>$K$28/'Fixed data'!$C$7</f>
        <v>0</v>
      </c>
      <c r="T36" s="35">
        <f>$K$28/'Fixed data'!$C$7</f>
        <v>0</v>
      </c>
      <c r="U36" s="35">
        <f>$K$28/'Fixed data'!$C$7</f>
        <v>0</v>
      </c>
      <c r="V36" s="35">
        <f>$K$28/'Fixed data'!$C$7</f>
        <v>0</v>
      </c>
      <c r="W36" s="35">
        <f>$K$28/'Fixed data'!$C$7</f>
        <v>0</v>
      </c>
      <c r="X36" s="35">
        <f>$K$28/'Fixed data'!$C$7</f>
        <v>0</v>
      </c>
      <c r="Y36" s="35">
        <f>$K$28/'Fixed data'!$C$7</f>
        <v>0</v>
      </c>
      <c r="Z36" s="35">
        <f>$K$28/'Fixed data'!$C$7</f>
        <v>0</v>
      </c>
      <c r="AA36" s="35">
        <f>$K$28/'Fixed data'!$C$7</f>
        <v>0</v>
      </c>
      <c r="AB36" s="35">
        <f>$K$28/'Fixed data'!$C$7</f>
        <v>0</v>
      </c>
      <c r="AC36" s="35">
        <f>$K$28/'Fixed data'!$C$7</f>
        <v>0</v>
      </c>
      <c r="AD36" s="35">
        <f>$K$28/'Fixed data'!$C$7</f>
        <v>0</v>
      </c>
      <c r="AE36" s="35">
        <f>$K$28/'Fixed data'!$C$7</f>
        <v>0</v>
      </c>
      <c r="AF36" s="35">
        <f>$K$28/'Fixed data'!$C$7</f>
        <v>0</v>
      </c>
      <c r="AG36" s="35">
        <f>$K$28/'Fixed data'!$C$7</f>
        <v>0</v>
      </c>
      <c r="AH36" s="35">
        <f>$K$28/'Fixed data'!$C$7</f>
        <v>0</v>
      </c>
      <c r="AI36" s="35">
        <f>$K$28/'Fixed data'!$C$7</f>
        <v>0</v>
      </c>
      <c r="AJ36" s="35">
        <f>$K$28/'Fixed data'!$C$7</f>
        <v>0</v>
      </c>
      <c r="AK36" s="35">
        <f>$K$28/'Fixed data'!$C$7</f>
        <v>0</v>
      </c>
      <c r="AL36" s="35">
        <f>$K$28/'Fixed data'!$C$7</f>
        <v>0</v>
      </c>
      <c r="AM36" s="35">
        <f>$K$28/'Fixed data'!$C$7</f>
        <v>0</v>
      </c>
      <c r="AN36" s="35">
        <f>$K$28/'Fixed data'!$C$7</f>
        <v>0</v>
      </c>
      <c r="AO36" s="35">
        <f>$K$28/'Fixed data'!$C$7</f>
        <v>0</v>
      </c>
      <c r="AP36" s="35">
        <f>$K$28/'Fixed data'!$C$7</f>
        <v>0</v>
      </c>
      <c r="AQ36" s="35">
        <f>$K$28/'Fixed data'!$C$7</f>
        <v>0</v>
      </c>
      <c r="AR36" s="35">
        <f>$K$28/'Fixed data'!$C$7</f>
        <v>0</v>
      </c>
      <c r="AS36" s="35">
        <f>$K$28/'Fixed data'!$C$7</f>
        <v>0</v>
      </c>
      <c r="AT36" s="35">
        <f>$K$28/'Fixed data'!$C$7</f>
        <v>0</v>
      </c>
      <c r="AU36" s="35">
        <f>$K$28/'Fixed data'!$C$7</f>
        <v>0</v>
      </c>
      <c r="AV36" s="35">
        <f>$K$28/'Fixed data'!$C$7</f>
        <v>0</v>
      </c>
      <c r="AW36" s="35">
        <f>$K$28/'Fixed data'!$C$7</f>
        <v>0</v>
      </c>
      <c r="AX36" s="35">
        <f>$K$28/'Fixed data'!$C$7</f>
        <v>0</v>
      </c>
      <c r="AY36" s="35">
        <f>$K$28/'Fixed data'!$C$7</f>
        <v>0</v>
      </c>
      <c r="AZ36" s="35">
        <f>$K$28/'Fixed data'!$C$7</f>
        <v>0</v>
      </c>
      <c r="BA36" s="35">
        <f>$K$28/'Fixed data'!$C$7</f>
        <v>0</v>
      </c>
      <c r="BB36" s="35">
        <f>$K$28/'Fixed data'!$C$7</f>
        <v>0</v>
      </c>
      <c r="BC36" s="35">
        <f>$K$28/'Fixed data'!$C$7</f>
        <v>0</v>
      </c>
      <c r="BD36" s="35">
        <f>$K$28/'Fixed data'!$C$7</f>
        <v>0</v>
      </c>
    </row>
    <row r="37" spans="1:57" ht="16.5" hidden="1" customHeight="1" outlineLevel="1" x14ac:dyDescent="0.35">
      <c r="A37" s="114"/>
      <c r="B37" s="9" t="s">
        <v>32</v>
      </c>
      <c r="C37" s="11" t="s">
        <v>57</v>
      </c>
      <c r="D37" s="9" t="s">
        <v>38</v>
      </c>
      <c r="F37" s="35"/>
      <c r="G37" s="35"/>
      <c r="H37" s="35"/>
      <c r="I37" s="35"/>
      <c r="J37" s="35"/>
      <c r="K37" s="35"/>
      <c r="L37" s="35"/>
      <c r="M37" s="35">
        <f>$L$28/'Fixed data'!$C$7</f>
        <v>0</v>
      </c>
      <c r="N37" s="35">
        <f>$L$28/'Fixed data'!$C$7</f>
        <v>0</v>
      </c>
      <c r="O37" s="35">
        <f>$L$28/'Fixed data'!$C$7</f>
        <v>0</v>
      </c>
      <c r="P37" s="35">
        <f>$L$28/'Fixed data'!$C$7</f>
        <v>0</v>
      </c>
      <c r="Q37" s="35">
        <f>$L$28/'Fixed data'!$C$7</f>
        <v>0</v>
      </c>
      <c r="R37" s="35">
        <f>$L$28/'Fixed data'!$C$7</f>
        <v>0</v>
      </c>
      <c r="S37" s="35">
        <f>$L$28/'Fixed data'!$C$7</f>
        <v>0</v>
      </c>
      <c r="T37" s="35">
        <f>$L$28/'Fixed data'!$C$7</f>
        <v>0</v>
      </c>
      <c r="U37" s="35">
        <f>$L$28/'Fixed data'!$C$7</f>
        <v>0</v>
      </c>
      <c r="V37" s="35">
        <f>$L$28/'Fixed data'!$C$7</f>
        <v>0</v>
      </c>
      <c r="W37" s="35">
        <f>$L$28/'Fixed data'!$C$7</f>
        <v>0</v>
      </c>
      <c r="X37" s="35">
        <f>$L$28/'Fixed data'!$C$7</f>
        <v>0</v>
      </c>
      <c r="Y37" s="35">
        <f>$L$28/'Fixed data'!$C$7</f>
        <v>0</v>
      </c>
      <c r="Z37" s="35">
        <f>$L$28/'Fixed data'!$C$7</f>
        <v>0</v>
      </c>
      <c r="AA37" s="35">
        <f>$L$28/'Fixed data'!$C$7</f>
        <v>0</v>
      </c>
      <c r="AB37" s="35">
        <f>$L$28/'Fixed data'!$C$7</f>
        <v>0</v>
      </c>
      <c r="AC37" s="35">
        <f>$L$28/'Fixed data'!$C$7</f>
        <v>0</v>
      </c>
      <c r="AD37" s="35">
        <f>$L$28/'Fixed data'!$C$7</f>
        <v>0</v>
      </c>
      <c r="AE37" s="35">
        <f>$L$28/'Fixed data'!$C$7</f>
        <v>0</v>
      </c>
      <c r="AF37" s="35">
        <f>$L$28/'Fixed data'!$C$7</f>
        <v>0</v>
      </c>
      <c r="AG37" s="35">
        <f>$L$28/'Fixed data'!$C$7</f>
        <v>0</v>
      </c>
      <c r="AH37" s="35">
        <f>$L$28/'Fixed data'!$C$7</f>
        <v>0</v>
      </c>
      <c r="AI37" s="35">
        <f>$L$28/'Fixed data'!$C$7</f>
        <v>0</v>
      </c>
      <c r="AJ37" s="35">
        <f>$L$28/'Fixed data'!$C$7</f>
        <v>0</v>
      </c>
      <c r="AK37" s="35">
        <f>$L$28/'Fixed data'!$C$7</f>
        <v>0</v>
      </c>
      <c r="AL37" s="35">
        <f>$L$28/'Fixed data'!$C$7</f>
        <v>0</v>
      </c>
      <c r="AM37" s="35">
        <f>$L$28/'Fixed data'!$C$7</f>
        <v>0</v>
      </c>
      <c r="AN37" s="35">
        <f>$L$28/'Fixed data'!$C$7</f>
        <v>0</v>
      </c>
      <c r="AO37" s="35">
        <f>$L$28/'Fixed data'!$C$7</f>
        <v>0</v>
      </c>
      <c r="AP37" s="35">
        <f>$L$28/'Fixed data'!$C$7</f>
        <v>0</v>
      </c>
      <c r="AQ37" s="35">
        <f>$L$28/'Fixed data'!$C$7</f>
        <v>0</v>
      </c>
      <c r="AR37" s="35">
        <f>$L$28/'Fixed data'!$C$7</f>
        <v>0</v>
      </c>
      <c r="AS37" s="35">
        <f>$L$28/'Fixed data'!$C$7</f>
        <v>0</v>
      </c>
      <c r="AT37" s="35">
        <f>$L$28/'Fixed data'!$C$7</f>
        <v>0</v>
      </c>
      <c r="AU37" s="35">
        <f>$L$28/'Fixed data'!$C$7</f>
        <v>0</v>
      </c>
      <c r="AV37" s="35">
        <f>$L$28/'Fixed data'!$C$7</f>
        <v>0</v>
      </c>
      <c r="AW37" s="35">
        <f>$L$28/'Fixed data'!$C$7</f>
        <v>0</v>
      </c>
      <c r="AX37" s="35">
        <f>$L$28/'Fixed data'!$C$7</f>
        <v>0</v>
      </c>
      <c r="AY37" s="35">
        <f>$L$28/'Fixed data'!$C$7</f>
        <v>0</v>
      </c>
      <c r="AZ37" s="35">
        <f>$L$28/'Fixed data'!$C$7</f>
        <v>0</v>
      </c>
      <c r="BA37" s="35">
        <f>$L$28/'Fixed data'!$C$7</f>
        <v>0</v>
      </c>
      <c r="BB37" s="35">
        <f>$L$28/'Fixed data'!$C$7</f>
        <v>0</v>
      </c>
      <c r="BC37" s="35">
        <f>$L$28/'Fixed data'!$C$7</f>
        <v>0</v>
      </c>
      <c r="BD37" s="35">
        <f>$L$28/'Fixed data'!$C$7</f>
        <v>0</v>
      </c>
    </row>
    <row r="38" spans="1:57" ht="16.5" hidden="1" customHeight="1" outlineLevel="1" x14ac:dyDescent="0.35">
      <c r="A38" s="114"/>
      <c r="B38" s="9" t="s">
        <v>106</v>
      </c>
      <c r="C38" s="11" t="s">
        <v>128</v>
      </c>
      <c r="D38" s="9" t="s">
        <v>38</v>
      </c>
      <c r="F38" s="35"/>
      <c r="G38" s="35"/>
      <c r="H38" s="35"/>
      <c r="I38" s="35"/>
      <c r="J38" s="35"/>
      <c r="K38" s="35"/>
      <c r="L38" s="35"/>
      <c r="M38" s="35"/>
      <c r="N38" s="35">
        <f>$M$28/'Fixed data'!$C$7</f>
        <v>0</v>
      </c>
      <c r="O38" s="35">
        <f>$M$28/'Fixed data'!$C$7</f>
        <v>0</v>
      </c>
      <c r="P38" s="35">
        <f>$M$28/'Fixed data'!$C$7</f>
        <v>0</v>
      </c>
      <c r="Q38" s="35">
        <f>$M$28/'Fixed data'!$C$7</f>
        <v>0</v>
      </c>
      <c r="R38" s="35">
        <f>$M$28/'Fixed data'!$C$7</f>
        <v>0</v>
      </c>
      <c r="S38" s="35">
        <f>$M$28/'Fixed data'!$C$7</f>
        <v>0</v>
      </c>
      <c r="T38" s="35">
        <f>$M$28/'Fixed data'!$C$7</f>
        <v>0</v>
      </c>
      <c r="U38" s="35">
        <f>$M$28/'Fixed data'!$C$7</f>
        <v>0</v>
      </c>
      <c r="V38" s="35">
        <f>$M$28/'Fixed data'!$C$7</f>
        <v>0</v>
      </c>
      <c r="W38" s="35">
        <f>$M$28/'Fixed data'!$C$7</f>
        <v>0</v>
      </c>
      <c r="X38" s="35">
        <f>$M$28/'Fixed data'!$C$7</f>
        <v>0</v>
      </c>
      <c r="Y38" s="35">
        <f>$M$28/'Fixed data'!$C$7</f>
        <v>0</v>
      </c>
      <c r="Z38" s="35">
        <f>$M$28/'Fixed data'!$C$7</f>
        <v>0</v>
      </c>
      <c r="AA38" s="35">
        <f>$M$28/'Fixed data'!$C$7</f>
        <v>0</v>
      </c>
      <c r="AB38" s="35">
        <f>$M$28/'Fixed data'!$C$7</f>
        <v>0</v>
      </c>
      <c r="AC38" s="35">
        <f>$M$28/'Fixed data'!$C$7</f>
        <v>0</v>
      </c>
      <c r="AD38" s="35">
        <f>$M$28/'Fixed data'!$C$7</f>
        <v>0</v>
      </c>
      <c r="AE38" s="35">
        <f>$M$28/'Fixed data'!$C$7</f>
        <v>0</v>
      </c>
      <c r="AF38" s="35">
        <f>$M$28/'Fixed data'!$C$7</f>
        <v>0</v>
      </c>
      <c r="AG38" s="35">
        <f>$M$28/'Fixed data'!$C$7</f>
        <v>0</v>
      </c>
      <c r="AH38" s="35">
        <f>$M$28/'Fixed data'!$C$7</f>
        <v>0</v>
      </c>
      <c r="AI38" s="35">
        <f>$M$28/'Fixed data'!$C$7</f>
        <v>0</v>
      </c>
      <c r="AJ38" s="35">
        <f>$M$28/'Fixed data'!$C$7</f>
        <v>0</v>
      </c>
      <c r="AK38" s="35">
        <f>$M$28/'Fixed data'!$C$7</f>
        <v>0</v>
      </c>
      <c r="AL38" s="35">
        <f>$M$28/'Fixed data'!$C$7</f>
        <v>0</v>
      </c>
      <c r="AM38" s="35">
        <f>$M$28/'Fixed data'!$C$7</f>
        <v>0</v>
      </c>
      <c r="AN38" s="35">
        <f>$M$28/'Fixed data'!$C$7</f>
        <v>0</v>
      </c>
      <c r="AO38" s="35">
        <f>$M$28/'Fixed data'!$C$7</f>
        <v>0</v>
      </c>
      <c r="AP38" s="35">
        <f>$M$28/'Fixed data'!$C$7</f>
        <v>0</v>
      </c>
      <c r="AQ38" s="35">
        <f>$M$28/'Fixed data'!$C$7</f>
        <v>0</v>
      </c>
      <c r="AR38" s="35">
        <f>$M$28/'Fixed data'!$C$7</f>
        <v>0</v>
      </c>
      <c r="AS38" s="35">
        <f>$M$28/'Fixed data'!$C$7</f>
        <v>0</v>
      </c>
      <c r="AT38" s="35">
        <f>$M$28/'Fixed data'!$C$7</f>
        <v>0</v>
      </c>
      <c r="AU38" s="35">
        <f>$M$28/'Fixed data'!$C$7</f>
        <v>0</v>
      </c>
      <c r="AV38" s="35">
        <f>$M$28/'Fixed data'!$C$7</f>
        <v>0</v>
      </c>
      <c r="AW38" s="35">
        <f>$M$28/'Fixed data'!$C$7</f>
        <v>0</v>
      </c>
      <c r="AX38" s="35">
        <f>$M$28/'Fixed data'!$C$7</f>
        <v>0</v>
      </c>
      <c r="AY38" s="35">
        <f>$M$28/'Fixed data'!$C$7</f>
        <v>0</v>
      </c>
      <c r="AZ38" s="35">
        <f>$M$28/'Fixed data'!$C$7</f>
        <v>0</v>
      </c>
      <c r="BA38" s="35">
        <f>$M$28/'Fixed data'!$C$7</f>
        <v>0</v>
      </c>
      <c r="BB38" s="35">
        <f>$M$28/'Fixed data'!$C$7</f>
        <v>0</v>
      </c>
      <c r="BC38" s="35">
        <f>$M$28/'Fixed data'!$C$7</f>
        <v>0</v>
      </c>
      <c r="BD38" s="35">
        <f>$M$28/'Fixed data'!$C$7</f>
        <v>0</v>
      </c>
      <c r="BE38" s="35"/>
    </row>
    <row r="39" spans="1:57" ht="16.5" hidden="1" customHeight="1" outlineLevel="1" x14ac:dyDescent="0.35">
      <c r="A39" s="114"/>
      <c r="B39" s="9" t="s">
        <v>107</v>
      </c>
      <c r="C39" s="11" t="s">
        <v>129</v>
      </c>
      <c r="D39" s="9" t="s">
        <v>38</v>
      </c>
      <c r="F39" s="35"/>
      <c r="G39" s="35"/>
      <c r="H39" s="35"/>
      <c r="I39" s="35"/>
      <c r="J39" s="35"/>
      <c r="K39" s="35"/>
      <c r="L39" s="35"/>
      <c r="M39" s="35"/>
      <c r="N39" s="35"/>
      <c r="O39" s="35">
        <f>$N$28/'Fixed data'!$C$7</f>
        <v>0</v>
      </c>
      <c r="P39" s="35">
        <f>$N$28/'Fixed data'!$C$7</f>
        <v>0</v>
      </c>
      <c r="Q39" s="35">
        <f>$N$28/'Fixed data'!$C$7</f>
        <v>0</v>
      </c>
      <c r="R39" s="35">
        <f>$N$28/'Fixed data'!$C$7</f>
        <v>0</v>
      </c>
      <c r="S39" s="35">
        <f>$N$28/'Fixed data'!$C$7</f>
        <v>0</v>
      </c>
      <c r="T39" s="35">
        <f>$N$28/'Fixed data'!$C$7</f>
        <v>0</v>
      </c>
      <c r="U39" s="35">
        <f>$N$28/'Fixed data'!$C$7</f>
        <v>0</v>
      </c>
      <c r="V39" s="35">
        <f>$N$28/'Fixed data'!$C$7</f>
        <v>0</v>
      </c>
      <c r="W39" s="35">
        <f>$N$28/'Fixed data'!$C$7</f>
        <v>0</v>
      </c>
      <c r="X39" s="35">
        <f>$N$28/'Fixed data'!$C$7</f>
        <v>0</v>
      </c>
      <c r="Y39" s="35">
        <f>$N$28/'Fixed data'!$C$7</f>
        <v>0</v>
      </c>
      <c r="Z39" s="35">
        <f>$N$28/'Fixed data'!$C$7</f>
        <v>0</v>
      </c>
      <c r="AA39" s="35">
        <f>$N$28/'Fixed data'!$C$7</f>
        <v>0</v>
      </c>
      <c r="AB39" s="35">
        <f>$N$28/'Fixed data'!$C$7</f>
        <v>0</v>
      </c>
      <c r="AC39" s="35">
        <f>$N$28/'Fixed data'!$C$7</f>
        <v>0</v>
      </c>
      <c r="AD39" s="35">
        <f>$N$28/'Fixed data'!$C$7</f>
        <v>0</v>
      </c>
      <c r="AE39" s="35">
        <f>$N$28/'Fixed data'!$C$7</f>
        <v>0</v>
      </c>
      <c r="AF39" s="35">
        <f>$N$28/'Fixed data'!$C$7</f>
        <v>0</v>
      </c>
      <c r="AG39" s="35">
        <f>$N$28/'Fixed data'!$C$7</f>
        <v>0</v>
      </c>
      <c r="AH39" s="35">
        <f>$N$28/'Fixed data'!$C$7</f>
        <v>0</v>
      </c>
      <c r="AI39" s="35">
        <f>$N$28/'Fixed data'!$C$7</f>
        <v>0</v>
      </c>
      <c r="AJ39" s="35">
        <f>$N$28/'Fixed data'!$C$7</f>
        <v>0</v>
      </c>
      <c r="AK39" s="35">
        <f>$N$28/'Fixed data'!$C$7</f>
        <v>0</v>
      </c>
      <c r="AL39" s="35">
        <f>$N$28/'Fixed data'!$C$7</f>
        <v>0</v>
      </c>
      <c r="AM39" s="35">
        <f>$N$28/'Fixed data'!$C$7</f>
        <v>0</v>
      </c>
      <c r="AN39" s="35">
        <f>$N$28/'Fixed data'!$C$7</f>
        <v>0</v>
      </c>
      <c r="AO39" s="35">
        <f>$N$28/'Fixed data'!$C$7</f>
        <v>0</v>
      </c>
      <c r="AP39" s="35">
        <f>$N$28/'Fixed data'!$C$7</f>
        <v>0</v>
      </c>
      <c r="AQ39" s="35">
        <f>$N$28/'Fixed data'!$C$7</f>
        <v>0</v>
      </c>
      <c r="AR39" s="35">
        <f>$N$28/'Fixed data'!$C$7</f>
        <v>0</v>
      </c>
      <c r="AS39" s="35">
        <f>$N$28/'Fixed data'!$C$7</f>
        <v>0</v>
      </c>
      <c r="AT39" s="35">
        <f>$N$28/'Fixed data'!$C$7</f>
        <v>0</v>
      </c>
      <c r="AU39" s="35">
        <f>$N$28/'Fixed data'!$C$7</f>
        <v>0</v>
      </c>
      <c r="AV39" s="35">
        <f>$N$28/'Fixed data'!$C$7</f>
        <v>0</v>
      </c>
      <c r="AW39" s="35">
        <f>$N$28/'Fixed data'!$C$7</f>
        <v>0</v>
      </c>
      <c r="AX39" s="35">
        <f>$N$28/'Fixed data'!$C$7</f>
        <v>0</v>
      </c>
      <c r="AY39" s="35">
        <f>$N$28/'Fixed data'!$C$7</f>
        <v>0</v>
      </c>
      <c r="AZ39" s="35">
        <f>$N$28/'Fixed data'!$C$7</f>
        <v>0</v>
      </c>
      <c r="BA39" s="35">
        <f>$N$28/'Fixed data'!$C$7</f>
        <v>0</v>
      </c>
      <c r="BB39" s="35">
        <f>$N$28/'Fixed data'!$C$7</f>
        <v>0</v>
      </c>
      <c r="BC39" s="35">
        <f>$N$28/'Fixed data'!$C$7</f>
        <v>0</v>
      </c>
      <c r="BD39" s="35">
        <f>$N$28/'Fixed data'!$C$7</f>
        <v>0</v>
      </c>
    </row>
    <row r="40" spans="1:57" ht="16.5" hidden="1" customHeight="1" outlineLevel="1" x14ac:dyDescent="0.35">
      <c r="A40" s="114"/>
      <c r="B40" s="9" t="s">
        <v>108</v>
      </c>
      <c r="C40" s="11" t="s">
        <v>130</v>
      </c>
      <c r="D40" s="9" t="s">
        <v>38</v>
      </c>
      <c r="F40" s="35"/>
      <c r="G40" s="35"/>
      <c r="H40" s="35"/>
      <c r="I40" s="35"/>
      <c r="J40" s="35"/>
      <c r="K40" s="35"/>
      <c r="L40" s="35"/>
      <c r="M40" s="35"/>
      <c r="N40" s="35"/>
      <c r="O40" s="35"/>
      <c r="P40" s="35">
        <f>$O$28/'Fixed data'!$C$7</f>
        <v>0</v>
      </c>
      <c r="Q40" s="35">
        <f>$O$28/'Fixed data'!$C$7</f>
        <v>0</v>
      </c>
      <c r="R40" s="35">
        <f>$O$28/'Fixed data'!$C$7</f>
        <v>0</v>
      </c>
      <c r="S40" s="35">
        <f>$O$28/'Fixed data'!$C$7</f>
        <v>0</v>
      </c>
      <c r="T40" s="35">
        <f>$O$28/'Fixed data'!$C$7</f>
        <v>0</v>
      </c>
      <c r="U40" s="35">
        <f>$O$28/'Fixed data'!$C$7</f>
        <v>0</v>
      </c>
      <c r="V40" s="35">
        <f>$O$28/'Fixed data'!$C$7</f>
        <v>0</v>
      </c>
      <c r="W40" s="35">
        <f>$O$28/'Fixed data'!$C$7</f>
        <v>0</v>
      </c>
      <c r="X40" s="35">
        <f>$O$28/'Fixed data'!$C$7</f>
        <v>0</v>
      </c>
      <c r="Y40" s="35">
        <f>$O$28/'Fixed data'!$C$7</f>
        <v>0</v>
      </c>
      <c r="Z40" s="35">
        <f>$O$28/'Fixed data'!$C$7</f>
        <v>0</v>
      </c>
      <c r="AA40" s="35">
        <f>$O$28/'Fixed data'!$C$7</f>
        <v>0</v>
      </c>
      <c r="AB40" s="35">
        <f>$O$28/'Fixed data'!$C$7</f>
        <v>0</v>
      </c>
      <c r="AC40" s="35">
        <f>$O$28/'Fixed data'!$C$7</f>
        <v>0</v>
      </c>
      <c r="AD40" s="35">
        <f>$O$28/'Fixed data'!$C$7</f>
        <v>0</v>
      </c>
      <c r="AE40" s="35">
        <f>$O$28/'Fixed data'!$C$7</f>
        <v>0</v>
      </c>
      <c r="AF40" s="35">
        <f>$O$28/'Fixed data'!$C$7</f>
        <v>0</v>
      </c>
      <c r="AG40" s="35">
        <f>$O$28/'Fixed data'!$C$7</f>
        <v>0</v>
      </c>
      <c r="AH40" s="35">
        <f>$O$28/'Fixed data'!$C$7</f>
        <v>0</v>
      </c>
      <c r="AI40" s="35">
        <f>$O$28/'Fixed data'!$C$7</f>
        <v>0</v>
      </c>
      <c r="AJ40" s="35">
        <f>$O$28/'Fixed data'!$C$7</f>
        <v>0</v>
      </c>
      <c r="AK40" s="35">
        <f>$O$28/'Fixed data'!$C$7</f>
        <v>0</v>
      </c>
      <c r="AL40" s="35">
        <f>$O$28/'Fixed data'!$C$7</f>
        <v>0</v>
      </c>
      <c r="AM40" s="35">
        <f>$O$28/'Fixed data'!$C$7</f>
        <v>0</v>
      </c>
      <c r="AN40" s="35">
        <f>$O$28/'Fixed data'!$C$7</f>
        <v>0</v>
      </c>
      <c r="AO40" s="35">
        <f>$O$28/'Fixed data'!$C$7</f>
        <v>0</v>
      </c>
      <c r="AP40" s="35">
        <f>$O$28/'Fixed data'!$C$7</f>
        <v>0</v>
      </c>
      <c r="AQ40" s="35">
        <f>$O$28/'Fixed data'!$C$7</f>
        <v>0</v>
      </c>
      <c r="AR40" s="35">
        <f>$O$28/'Fixed data'!$C$7</f>
        <v>0</v>
      </c>
      <c r="AS40" s="35">
        <f>$O$28/'Fixed data'!$C$7</f>
        <v>0</v>
      </c>
      <c r="AT40" s="35">
        <f>$O$28/'Fixed data'!$C$7</f>
        <v>0</v>
      </c>
      <c r="AU40" s="35">
        <f>$O$28/'Fixed data'!$C$7</f>
        <v>0</v>
      </c>
      <c r="AV40" s="35">
        <f>$O$28/'Fixed data'!$C$7</f>
        <v>0</v>
      </c>
      <c r="AW40" s="35">
        <f>$O$28/'Fixed data'!$C$7</f>
        <v>0</v>
      </c>
      <c r="AX40" s="35">
        <f>$O$28/'Fixed data'!$C$7</f>
        <v>0</v>
      </c>
      <c r="AY40" s="35">
        <f>$O$28/'Fixed data'!$C$7</f>
        <v>0</v>
      </c>
      <c r="AZ40" s="35">
        <f>$O$28/'Fixed data'!$C$7</f>
        <v>0</v>
      </c>
      <c r="BA40" s="35">
        <f>$O$28/'Fixed data'!$C$7</f>
        <v>0</v>
      </c>
      <c r="BB40" s="35">
        <f>$O$28/'Fixed data'!$C$7</f>
        <v>0</v>
      </c>
      <c r="BC40" s="35">
        <f>$O$28/'Fixed data'!$C$7</f>
        <v>0</v>
      </c>
      <c r="BD40" s="35">
        <f>$O$28/'Fixed data'!$C$7</f>
        <v>0</v>
      </c>
    </row>
    <row r="41" spans="1:57" ht="16.5" hidden="1" customHeight="1" outlineLevel="1" x14ac:dyDescent="0.35">
      <c r="A41" s="114"/>
      <c r="B41" s="9" t="s">
        <v>109</v>
      </c>
      <c r="C41" s="11" t="s">
        <v>131</v>
      </c>
      <c r="D41" s="9" t="s">
        <v>38</v>
      </c>
      <c r="F41" s="35"/>
      <c r="G41" s="35"/>
      <c r="H41" s="35"/>
      <c r="I41" s="35"/>
      <c r="J41" s="35"/>
      <c r="K41" s="35"/>
      <c r="L41" s="35"/>
      <c r="M41" s="35"/>
      <c r="N41" s="35"/>
      <c r="O41" s="35"/>
      <c r="P41" s="35"/>
      <c r="Q41" s="35">
        <f>$P$28/'Fixed data'!$C$7</f>
        <v>0</v>
      </c>
      <c r="R41" s="35">
        <f>$P$28/'Fixed data'!$C$7</f>
        <v>0</v>
      </c>
      <c r="S41" s="35">
        <f>$P$28/'Fixed data'!$C$7</f>
        <v>0</v>
      </c>
      <c r="T41" s="35">
        <f>$P$28/'Fixed data'!$C$7</f>
        <v>0</v>
      </c>
      <c r="U41" s="35">
        <f>$P$28/'Fixed data'!$C$7</f>
        <v>0</v>
      </c>
      <c r="V41" s="35">
        <f>$P$28/'Fixed data'!$C$7</f>
        <v>0</v>
      </c>
      <c r="W41" s="35">
        <f>$P$28/'Fixed data'!$C$7</f>
        <v>0</v>
      </c>
      <c r="X41" s="35">
        <f>$P$28/'Fixed data'!$C$7</f>
        <v>0</v>
      </c>
      <c r="Y41" s="35">
        <f>$P$28/'Fixed data'!$C$7</f>
        <v>0</v>
      </c>
      <c r="Z41" s="35">
        <f>$P$28/'Fixed data'!$C$7</f>
        <v>0</v>
      </c>
      <c r="AA41" s="35">
        <f>$P$28/'Fixed data'!$C$7</f>
        <v>0</v>
      </c>
      <c r="AB41" s="35">
        <f>$P$28/'Fixed data'!$C$7</f>
        <v>0</v>
      </c>
      <c r="AC41" s="35">
        <f>$P$28/'Fixed data'!$C$7</f>
        <v>0</v>
      </c>
      <c r="AD41" s="35">
        <f>$P$28/'Fixed data'!$C$7</f>
        <v>0</v>
      </c>
      <c r="AE41" s="35">
        <f>$P$28/'Fixed data'!$C$7</f>
        <v>0</v>
      </c>
      <c r="AF41" s="35">
        <f>$P$28/'Fixed data'!$C$7</f>
        <v>0</v>
      </c>
      <c r="AG41" s="35">
        <f>$P$28/'Fixed data'!$C$7</f>
        <v>0</v>
      </c>
      <c r="AH41" s="35">
        <f>$P$28/'Fixed data'!$C$7</f>
        <v>0</v>
      </c>
      <c r="AI41" s="35">
        <f>$P$28/'Fixed data'!$C$7</f>
        <v>0</v>
      </c>
      <c r="AJ41" s="35">
        <f>$P$28/'Fixed data'!$C$7</f>
        <v>0</v>
      </c>
      <c r="AK41" s="35">
        <f>$P$28/'Fixed data'!$C$7</f>
        <v>0</v>
      </c>
      <c r="AL41" s="35">
        <f>$P$28/'Fixed data'!$C$7</f>
        <v>0</v>
      </c>
      <c r="AM41" s="35">
        <f>$P$28/'Fixed data'!$C$7</f>
        <v>0</v>
      </c>
      <c r="AN41" s="35">
        <f>$P$28/'Fixed data'!$C$7</f>
        <v>0</v>
      </c>
      <c r="AO41" s="35">
        <f>$P$28/'Fixed data'!$C$7</f>
        <v>0</v>
      </c>
      <c r="AP41" s="35">
        <f>$P$28/'Fixed data'!$C$7</f>
        <v>0</v>
      </c>
      <c r="AQ41" s="35">
        <f>$P$28/'Fixed data'!$C$7</f>
        <v>0</v>
      </c>
      <c r="AR41" s="35">
        <f>$P$28/'Fixed data'!$C$7</f>
        <v>0</v>
      </c>
      <c r="AS41" s="35">
        <f>$P$28/'Fixed data'!$C$7</f>
        <v>0</v>
      </c>
      <c r="AT41" s="35">
        <f>$P$28/'Fixed data'!$C$7</f>
        <v>0</v>
      </c>
      <c r="AU41" s="35">
        <f>$P$28/'Fixed data'!$C$7</f>
        <v>0</v>
      </c>
      <c r="AV41" s="35">
        <f>$P$28/'Fixed data'!$C$7</f>
        <v>0</v>
      </c>
      <c r="AW41" s="35">
        <f>$P$28/'Fixed data'!$C$7</f>
        <v>0</v>
      </c>
      <c r="AX41" s="35">
        <f>$P$28/'Fixed data'!$C$7</f>
        <v>0</v>
      </c>
      <c r="AY41" s="35">
        <f>$P$28/'Fixed data'!$C$7</f>
        <v>0</v>
      </c>
      <c r="AZ41" s="35">
        <f>$P$28/'Fixed data'!$C$7</f>
        <v>0</v>
      </c>
      <c r="BA41" s="35">
        <f>$P$28/'Fixed data'!$C$7</f>
        <v>0</v>
      </c>
      <c r="BB41" s="35">
        <f>$P$28/'Fixed data'!$C$7</f>
        <v>0</v>
      </c>
      <c r="BC41" s="35">
        <f>$P$28/'Fixed data'!$C$7</f>
        <v>0</v>
      </c>
      <c r="BD41" s="35">
        <f>$P$28/'Fixed data'!$C$7</f>
        <v>0</v>
      </c>
    </row>
    <row r="42" spans="1:57" ht="16.5" hidden="1" customHeight="1" outlineLevel="1" x14ac:dyDescent="0.35">
      <c r="A42" s="114"/>
      <c r="B42" s="9" t="s">
        <v>110</v>
      </c>
      <c r="C42" s="11" t="s">
        <v>132</v>
      </c>
      <c r="D42" s="9" t="s">
        <v>38</v>
      </c>
      <c r="F42" s="35"/>
      <c r="G42" s="35"/>
      <c r="H42" s="35"/>
      <c r="I42" s="35"/>
      <c r="J42" s="35"/>
      <c r="K42" s="35"/>
      <c r="L42" s="35"/>
      <c r="M42" s="35"/>
      <c r="N42" s="35"/>
      <c r="O42" s="35"/>
      <c r="P42" s="35"/>
      <c r="Q42" s="35"/>
      <c r="R42" s="35">
        <f>$Q$28/'Fixed data'!$C$7</f>
        <v>0</v>
      </c>
      <c r="S42" s="35">
        <f>$Q$28/'Fixed data'!$C$7</f>
        <v>0</v>
      </c>
      <c r="T42" s="35">
        <f>$Q$28/'Fixed data'!$C$7</f>
        <v>0</v>
      </c>
      <c r="U42" s="35">
        <f>$Q$28/'Fixed data'!$C$7</f>
        <v>0</v>
      </c>
      <c r="V42" s="35">
        <f>$Q$28/'Fixed data'!$C$7</f>
        <v>0</v>
      </c>
      <c r="W42" s="35">
        <f>$Q$28/'Fixed data'!$C$7</f>
        <v>0</v>
      </c>
      <c r="X42" s="35">
        <f>$Q$28/'Fixed data'!$C$7</f>
        <v>0</v>
      </c>
      <c r="Y42" s="35">
        <f>$Q$28/'Fixed data'!$C$7</f>
        <v>0</v>
      </c>
      <c r="Z42" s="35">
        <f>$Q$28/'Fixed data'!$C$7</f>
        <v>0</v>
      </c>
      <c r="AA42" s="35">
        <f>$Q$28/'Fixed data'!$C$7</f>
        <v>0</v>
      </c>
      <c r="AB42" s="35">
        <f>$Q$28/'Fixed data'!$C$7</f>
        <v>0</v>
      </c>
      <c r="AC42" s="35">
        <f>$Q$28/'Fixed data'!$C$7</f>
        <v>0</v>
      </c>
      <c r="AD42" s="35">
        <f>$Q$28/'Fixed data'!$C$7</f>
        <v>0</v>
      </c>
      <c r="AE42" s="35">
        <f>$Q$28/'Fixed data'!$C$7</f>
        <v>0</v>
      </c>
      <c r="AF42" s="35">
        <f>$Q$28/'Fixed data'!$C$7</f>
        <v>0</v>
      </c>
      <c r="AG42" s="35">
        <f>$Q$28/'Fixed data'!$C$7</f>
        <v>0</v>
      </c>
      <c r="AH42" s="35">
        <f>$Q$28/'Fixed data'!$C$7</f>
        <v>0</v>
      </c>
      <c r="AI42" s="35">
        <f>$Q$28/'Fixed data'!$C$7</f>
        <v>0</v>
      </c>
      <c r="AJ42" s="35">
        <f>$Q$28/'Fixed data'!$C$7</f>
        <v>0</v>
      </c>
      <c r="AK42" s="35">
        <f>$Q$28/'Fixed data'!$C$7</f>
        <v>0</v>
      </c>
      <c r="AL42" s="35">
        <f>$Q$28/'Fixed data'!$C$7</f>
        <v>0</v>
      </c>
      <c r="AM42" s="35">
        <f>$Q$28/'Fixed data'!$C$7</f>
        <v>0</v>
      </c>
      <c r="AN42" s="35">
        <f>$Q$28/'Fixed data'!$C$7</f>
        <v>0</v>
      </c>
      <c r="AO42" s="35">
        <f>$Q$28/'Fixed data'!$C$7</f>
        <v>0</v>
      </c>
      <c r="AP42" s="35">
        <f>$Q$28/'Fixed data'!$C$7</f>
        <v>0</v>
      </c>
      <c r="AQ42" s="35">
        <f>$Q$28/'Fixed data'!$C$7</f>
        <v>0</v>
      </c>
      <c r="AR42" s="35">
        <f>$Q$28/'Fixed data'!$C$7</f>
        <v>0</v>
      </c>
      <c r="AS42" s="35">
        <f>$Q$28/'Fixed data'!$C$7</f>
        <v>0</v>
      </c>
      <c r="AT42" s="35">
        <f>$Q$28/'Fixed data'!$C$7</f>
        <v>0</v>
      </c>
      <c r="AU42" s="35">
        <f>$Q$28/'Fixed data'!$C$7</f>
        <v>0</v>
      </c>
      <c r="AV42" s="35">
        <f>$Q$28/'Fixed data'!$C$7</f>
        <v>0</v>
      </c>
      <c r="AW42" s="35">
        <f>$Q$28/'Fixed data'!$C$7</f>
        <v>0</v>
      </c>
      <c r="AX42" s="35">
        <f>$Q$28/'Fixed data'!$C$7</f>
        <v>0</v>
      </c>
      <c r="AY42" s="35">
        <f>$Q$28/'Fixed data'!$C$7</f>
        <v>0</v>
      </c>
      <c r="AZ42" s="35">
        <f>$Q$28/'Fixed data'!$C$7</f>
        <v>0</v>
      </c>
      <c r="BA42" s="35">
        <f>$Q$28/'Fixed data'!$C$7</f>
        <v>0</v>
      </c>
      <c r="BB42" s="35">
        <f>$Q$28/'Fixed data'!$C$7</f>
        <v>0</v>
      </c>
      <c r="BC42" s="35">
        <f>$Q$28/'Fixed data'!$C$7</f>
        <v>0</v>
      </c>
      <c r="BD42" s="35">
        <f>$Q$28/'Fixed data'!$C$7</f>
        <v>0</v>
      </c>
    </row>
    <row r="43" spans="1:57" ht="16.5" hidden="1" customHeight="1" outlineLevel="1" x14ac:dyDescent="0.35">
      <c r="A43" s="114"/>
      <c r="B43" s="9" t="s">
        <v>111</v>
      </c>
      <c r="C43" s="11" t="s">
        <v>133</v>
      </c>
      <c r="D43" s="9" t="s">
        <v>38</v>
      </c>
      <c r="F43" s="35"/>
      <c r="G43" s="35"/>
      <c r="H43" s="35"/>
      <c r="I43" s="35"/>
      <c r="J43" s="35"/>
      <c r="K43" s="35"/>
      <c r="L43" s="35"/>
      <c r="M43" s="35"/>
      <c r="N43" s="35"/>
      <c r="O43" s="35"/>
      <c r="P43" s="35"/>
      <c r="Q43" s="35"/>
      <c r="R43" s="35"/>
      <c r="S43" s="35">
        <f>$R$28/'Fixed data'!$C$7</f>
        <v>0</v>
      </c>
      <c r="T43" s="35">
        <f>$R$28/'Fixed data'!$C$7</f>
        <v>0</v>
      </c>
      <c r="U43" s="35">
        <f>$R$28/'Fixed data'!$C$7</f>
        <v>0</v>
      </c>
      <c r="V43" s="35">
        <f>$R$28/'Fixed data'!$C$7</f>
        <v>0</v>
      </c>
      <c r="W43" s="35">
        <f>$R$28/'Fixed data'!$C$7</f>
        <v>0</v>
      </c>
      <c r="X43" s="35">
        <f>$R$28/'Fixed data'!$C$7</f>
        <v>0</v>
      </c>
      <c r="Y43" s="35">
        <f>$R$28/'Fixed data'!$C$7</f>
        <v>0</v>
      </c>
      <c r="Z43" s="35">
        <f>$R$28/'Fixed data'!$C$7</f>
        <v>0</v>
      </c>
      <c r="AA43" s="35">
        <f>$R$28/'Fixed data'!$C$7</f>
        <v>0</v>
      </c>
      <c r="AB43" s="35">
        <f>$R$28/'Fixed data'!$C$7</f>
        <v>0</v>
      </c>
      <c r="AC43" s="35">
        <f>$R$28/'Fixed data'!$C$7</f>
        <v>0</v>
      </c>
      <c r="AD43" s="35">
        <f>$R$28/'Fixed data'!$C$7</f>
        <v>0</v>
      </c>
      <c r="AE43" s="35">
        <f>$R$28/'Fixed data'!$C$7</f>
        <v>0</v>
      </c>
      <c r="AF43" s="35">
        <f>$R$28/'Fixed data'!$C$7</f>
        <v>0</v>
      </c>
      <c r="AG43" s="35">
        <f>$R$28/'Fixed data'!$C$7</f>
        <v>0</v>
      </c>
      <c r="AH43" s="35">
        <f>$R$28/'Fixed data'!$C$7</f>
        <v>0</v>
      </c>
      <c r="AI43" s="35">
        <f>$R$28/'Fixed data'!$C$7</f>
        <v>0</v>
      </c>
      <c r="AJ43" s="35">
        <f>$R$28/'Fixed data'!$C$7</f>
        <v>0</v>
      </c>
      <c r="AK43" s="35">
        <f>$R$28/'Fixed data'!$C$7</f>
        <v>0</v>
      </c>
      <c r="AL43" s="35">
        <f>$R$28/'Fixed data'!$C$7</f>
        <v>0</v>
      </c>
      <c r="AM43" s="35">
        <f>$R$28/'Fixed data'!$C$7</f>
        <v>0</v>
      </c>
      <c r="AN43" s="35">
        <f>$R$28/'Fixed data'!$C$7</f>
        <v>0</v>
      </c>
      <c r="AO43" s="35">
        <f>$R$28/'Fixed data'!$C$7</f>
        <v>0</v>
      </c>
      <c r="AP43" s="35">
        <f>$R$28/'Fixed data'!$C$7</f>
        <v>0</v>
      </c>
      <c r="AQ43" s="35">
        <f>$R$28/'Fixed data'!$C$7</f>
        <v>0</v>
      </c>
      <c r="AR43" s="35">
        <f>$R$28/'Fixed data'!$C$7</f>
        <v>0</v>
      </c>
      <c r="AS43" s="35">
        <f>$R$28/'Fixed data'!$C$7</f>
        <v>0</v>
      </c>
      <c r="AT43" s="35">
        <f>$R$28/'Fixed data'!$C$7</f>
        <v>0</v>
      </c>
      <c r="AU43" s="35">
        <f>$R$28/'Fixed data'!$C$7</f>
        <v>0</v>
      </c>
      <c r="AV43" s="35">
        <f>$R$28/'Fixed data'!$C$7</f>
        <v>0</v>
      </c>
      <c r="AW43" s="35">
        <f>$R$28/'Fixed data'!$C$7</f>
        <v>0</v>
      </c>
      <c r="AX43" s="35">
        <f>$R$28/'Fixed data'!$C$7</f>
        <v>0</v>
      </c>
      <c r="AY43" s="35">
        <f>$R$28/'Fixed data'!$C$7</f>
        <v>0</v>
      </c>
      <c r="AZ43" s="35">
        <f>$R$28/'Fixed data'!$C$7</f>
        <v>0</v>
      </c>
      <c r="BA43" s="35">
        <f>$R$28/'Fixed data'!$C$7</f>
        <v>0</v>
      </c>
      <c r="BB43" s="35">
        <f>$R$28/'Fixed data'!$C$7</f>
        <v>0</v>
      </c>
      <c r="BC43" s="35">
        <f>$R$28/'Fixed data'!$C$7</f>
        <v>0</v>
      </c>
      <c r="BD43" s="35">
        <f>$R$28/'Fixed data'!$C$7</f>
        <v>0</v>
      </c>
    </row>
    <row r="44" spans="1:57" ht="16.5" hidden="1" customHeight="1" outlineLevel="1" x14ac:dyDescent="0.35">
      <c r="A44" s="114"/>
      <c r="B44" s="9" t="s">
        <v>112</v>
      </c>
      <c r="C44" s="11" t="s">
        <v>134</v>
      </c>
      <c r="D44" s="9" t="s">
        <v>38</v>
      </c>
      <c r="F44" s="35"/>
      <c r="G44" s="35"/>
      <c r="H44" s="35"/>
      <c r="I44" s="35"/>
      <c r="J44" s="35"/>
      <c r="K44" s="35"/>
      <c r="L44" s="35"/>
      <c r="M44" s="35"/>
      <c r="N44" s="35"/>
      <c r="O44" s="35"/>
      <c r="P44" s="35"/>
      <c r="Q44" s="35"/>
      <c r="R44" s="35"/>
      <c r="S44" s="35"/>
      <c r="T44" s="35">
        <f>$S$28/'Fixed data'!$C$7</f>
        <v>0</v>
      </c>
      <c r="U44" s="35">
        <f>$S$28/'Fixed data'!$C$7</f>
        <v>0</v>
      </c>
      <c r="V44" s="35">
        <f>$S$28/'Fixed data'!$C$7</f>
        <v>0</v>
      </c>
      <c r="W44" s="35">
        <f>$S$28/'Fixed data'!$C$7</f>
        <v>0</v>
      </c>
      <c r="X44" s="35">
        <f>$S$28/'Fixed data'!$C$7</f>
        <v>0</v>
      </c>
      <c r="Y44" s="35">
        <f>$S$28/'Fixed data'!$C$7</f>
        <v>0</v>
      </c>
      <c r="Z44" s="35">
        <f>$S$28/'Fixed data'!$C$7</f>
        <v>0</v>
      </c>
      <c r="AA44" s="35">
        <f>$S$28/'Fixed data'!$C$7</f>
        <v>0</v>
      </c>
      <c r="AB44" s="35">
        <f>$S$28/'Fixed data'!$C$7</f>
        <v>0</v>
      </c>
      <c r="AC44" s="35">
        <f>$S$28/'Fixed data'!$C$7</f>
        <v>0</v>
      </c>
      <c r="AD44" s="35">
        <f>$S$28/'Fixed data'!$C$7</f>
        <v>0</v>
      </c>
      <c r="AE44" s="35">
        <f>$S$28/'Fixed data'!$C$7</f>
        <v>0</v>
      </c>
      <c r="AF44" s="35">
        <f>$S$28/'Fixed data'!$C$7</f>
        <v>0</v>
      </c>
      <c r="AG44" s="35">
        <f>$S$28/'Fixed data'!$C$7</f>
        <v>0</v>
      </c>
      <c r="AH44" s="35">
        <f>$S$28/'Fixed data'!$C$7</f>
        <v>0</v>
      </c>
      <c r="AI44" s="35">
        <f>$S$28/'Fixed data'!$C$7</f>
        <v>0</v>
      </c>
      <c r="AJ44" s="35">
        <f>$S$28/'Fixed data'!$C$7</f>
        <v>0</v>
      </c>
      <c r="AK44" s="35">
        <f>$S$28/'Fixed data'!$C$7</f>
        <v>0</v>
      </c>
      <c r="AL44" s="35">
        <f>$S$28/'Fixed data'!$C$7</f>
        <v>0</v>
      </c>
      <c r="AM44" s="35">
        <f>$S$28/'Fixed data'!$C$7</f>
        <v>0</v>
      </c>
      <c r="AN44" s="35">
        <f>$S$28/'Fixed data'!$C$7</f>
        <v>0</v>
      </c>
      <c r="AO44" s="35">
        <f>$S$28/'Fixed data'!$C$7</f>
        <v>0</v>
      </c>
      <c r="AP44" s="35">
        <f>$S$28/'Fixed data'!$C$7</f>
        <v>0</v>
      </c>
      <c r="AQ44" s="35">
        <f>$S$28/'Fixed data'!$C$7</f>
        <v>0</v>
      </c>
      <c r="AR44" s="35">
        <f>$S$28/'Fixed data'!$C$7</f>
        <v>0</v>
      </c>
      <c r="AS44" s="35">
        <f>$S$28/'Fixed data'!$C$7</f>
        <v>0</v>
      </c>
      <c r="AT44" s="35">
        <f>$S$28/'Fixed data'!$C$7</f>
        <v>0</v>
      </c>
      <c r="AU44" s="35">
        <f>$S$28/'Fixed data'!$C$7</f>
        <v>0</v>
      </c>
      <c r="AV44" s="35">
        <f>$S$28/'Fixed data'!$C$7</f>
        <v>0</v>
      </c>
      <c r="AW44" s="35">
        <f>$S$28/'Fixed data'!$C$7</f>
        <v>0</v>
      </c>
      <c r="AX44" s="35">
        <f>$S$28/'Fixed data'!$C$7</f>
        <v>0</v>
      </c>
      <c r="AY44" s="35">
        <f>$S$28/'Fixed data'!$C$7</f>
        <v>0</v>
      </c>
      <c r="AZ44" s="35">
        <f>$S$28/'Fixed data'!$C$7</f>
        <v>0</v>
      </c>
      <c r="BA44" s="35">
        <f>$S$28/'Fixed data'!$C$7</f>
        <v>0</v>
      </c>
      <c r="BB44" s="35">
        <f>$S$28/'Fixed data'!$C$7</f>
        <v>0</v>
      </c>
      <c r="BC44" s="35">
        <f>$S$28/'Fixed data'!$C$7</f>
        <v>0</v>
      </c>
      <c r="BD44" s="35">
        <f>$S$28/'Fixed data'!$C$7</f>
        <v>0</v>
      </c>
    </row>
    <row r="45" spans="1:57" ht="16.5" hidden="1" customHeight="1" outlineLevel="1" x14ac:dyDescent="0.35">
      <c r="A45" s="114"/>
      <c r="B45" s="9" t="s">
        <v>113</v>
      </c>
      <c r="C45" s="11" t="s">
        <v>135</v>
      </c>
      <c r="D45" s="9" t="s">
        <v>38</v>
      </c>
      <c r="F45" s="35"/>
      <c r="G45" s="35"/>
      <c r="H45" s="35"/>
      <c r="I45" s="35"/>
      <c r="J45" s="35"/>
      <c r="K45" s="35"/>
      <c r="L45" s="35"/>
      <c r="M45" s="35"/>
      <c r="N45" s="35"/>
      <c r="O45" s="35"/>
      <c r="P45" s="35"/>
      <c r="Q45" s="35"/>
      <c r="R45" s="35"/>
      <c r="S45" s="35"/>
      <c r="T45" s="35"/>
      <c r="U45" s="35">
        <f>$T$28/'Fixed data'!$C$7</f>
        <v>0</v>
      </c>
      <c r="V45" s="35">
        <f>$T$28/'Fixed data'!$C$7</f>
        <v>0</v>
      </c>
      <c r="W45" s="35">
        <f>$T$28/'Fixed data'!$C$7</f>
        <v>0</v>
      </c>
      <c r="X45" s="35">
        <f>$T$28/'Fixed data'!$C$7</f>
        <v>0</v>
      </c>
      <c r="Y45" s="35">
        <f>$T$28/'Fixed data'!$C$7</f>
        <v>0</v>
      </c>
      <c r="Z45" s="35">
        <f>$T$28/'Fixed data'!$C$7</f>
        <v>0</v>
      </c>
      <c r="AA45" s="35">
        <f>$T$28/'Fixed data'!$C$7</f>
        <v>0</v>
      </c>
      <c r="AB45" s="35">
        <f>$T$28/'Fixed data'!$C$7</f>
        <v>0</v>
      </c>
      <c r="AC45" s="35">
        <f>$T$28/'Fixed data'!$C$7</f>
        <v>0</v>
      </c>
      <c r="AD45" s="35">
        <f>$T$28/'Fixed data'!$C$7</f>
        <v>0</v>
      </c>
      <c r="AE45" s="35">
        <f>$T$28/'Fixed data'!$C$7</f>
        <v>0</v>
      </c>
      <c r="AF45" s="35">
        <f>$T$28/'Fixed data'!$C$7</f>
        <v>0</v>
      </c>
      <c r="AG45" s="35">
        <f>$T$28/'Fixed data'!$C$7</f>
        <v>0</v>
      </c>
      <c r="AH45" s="35">
        <f>$T$28/'Fixed data'!$C$7</f>
        <v>0</v>
      </c>
      <c r="AI45" s="35">
        <f>$T$28/'Fixed data'!$C$7</f>
        <v>0</v>
      </c>
      <c r="AJ45" s="35">
        <f>$T$28/'Fixed data'!$C$7</f>
        <v>0</v>
      </c>
      <c r="AK45" s="35">
        <f>$T$28/'Fixed data'!$C$7</f>
        <v>0</v>
      </c>
      <c r="AL45" s="35">
        <f>$T$28/'Fixed data'!$C$7</f>
        <v>0</v>
      </c>
      <c r="AM45" s="35">
        <f>$T$28/'Fixed data'!$C$7</f>
        <v>0</v>
      </c>
      <c r="AN45" s="35">
        <f>$T$28/'Fixed data'!$C$7</f>
        <v>0</v>
      </c>
      <c r="AO45" s="35">
        <f>$T$28/'Fixed data'!$C$7</f>
        <v>0</v>
      </c>
      <c r="AP45" s="35">
        <f>$T$28/'Fixed data'!$C$7</f>
        <v>0</v>
      </c>
      <c r="AQ45" s="35">
        <f>$T$28/'Fixed data'!$C$7</f>
        <v>0</v>
      </c>
      <c r="AR45" s="35">
        <f>$T$28/'Fixed data'!$C$7</f>
        <v>0</v>
      </c>
      <c r="AS45" s="35">
        <f>$T$28/'Fixed data'!$C$7</f>
        <v>0</v>
      </c>
      <c r="AT45" s="35">
        <f>$T$28/'Fixed data'!$C$7</f>
        <v>0</v>
      </c>
      <c r="AU45" s="35">
        <f>$T$28/'Fixed data'!$C$7</f>
        <v>0</v>
      </c>
      <c r="AV45" s="35">
        <f>$T$28/'Fixed data'!$C$7</f>
        <v>0</v>
      </c>
      <c r="AW45" s="35">
        <f>$T$28/'Fixed data'!$C$7</f>
        <v>0</v>
      </c>
      <c r="AX45" s="35">
        <f>$T$28/'Fixed data'!$C$7</f>
        <v>0</v>
      </c>
      <c r="AY45" s="35">
        <f>$T$28/'Fixed data'!$C$7</f>
        <v>0</v>
      </c>
      <c r="AZ45" s="35">
        <f>$T$28/'Fixed data'!$C$7</f>
        <v>0</v>
      </c>
      <c r="BA45" s="35">
        <f>$T$28/'Fixed data'!$C$7</f>
        <v>0</v>
      </c>
      <c r="BB45" s="35">
        <f>$T$28/'Fixed data'!$C$7</f>
        <v>0</v>
      </c>
      <c r="BC45" s="35">
        <f>$T$28/'Fixed data'!$C$7</f>
        <v>0</v>
      </c>
      <c r="BD45" s="35">
        <f>$T$28/'Fixed data'!$C$7</f>
        <v>0</v>
      </c>
    </row>
    <row r="46" spans="1:57" ht="16.5" hidden="1" customHeight="1" outlineLevel="1" x14ac:dyDescent="0.35">
      <c r="A46" s="114"/>
      <c r="B46" s="9" t="s">
        <v>114</v>
      </c>
      <c r="C46" s="11" t="s">
        <v>136</v>
      </c>
      <c r="D46" s="9" t="s">
        <v>38</v>
      </c>
      <c r="F46" s="35"/>
      <c r="G46" s="35"/>
      <c r="H46" s="35"/>
      <c r="I46" s="35"/>
      <c r="J46" s="35"/>
      <c r="K46" s="35"/>
      <c r="L46" s="35"/>
      <c r="M46" s="35"/>
      <c r="N46" s="35"/>
      <c r="O46" s="35"/>
      <c r="P46" s="35"/>
      <c r="Q46" s="35"/>
      <c r="R46" s="35"/>
      <c r="S46" s="35"/>
      <c r="T46" s="35"/>
      <c r="U46" s="35"/>
      <c r="V46" s="35">
        <f>$U$28/'Fixed data'!$C$7</f>
        <v>0</v>
      </c>
      <c r="W46" s="35">
        <f>$U$28/'Fixed data'!$C$7</f>
        <v>0</v>
      </c>
      <c r="X46" s="35">
        <f>$U$28/'Fixed data'!$C$7</f>
        <v>0</v>
      </c>
      <c r="Y46" s="35">
        <f>$U$28/'Fixed data'!$C$7</f>
        <v>0</v>
      </c>
      <c r="Z46" s="35">
        <f>$U$28/'Fixed data'!$C$7</f>
        <v>0</v>
      </c>
      <c r="AA46" s="35">
        <f>$U$28/'Fixed data'!$C$7</f>
        <v>0</v>
      </c>
      <c r="AB46" s="35">
        <f>$U$28/'Fixed data'!$C$7</f>
        <v>0</v>
      </c>
      <c r="AC46" s="35">
        <f>$U$28/'Fixed data'!$C$7</f>
        <v>0</v>
      </c>
      <c r="AD46" s="35">
        <f>$U$28/'Fixed data'!$C$7</f>
        <v>0</v>
      </c>
      <c r="AE46" s="35">
        <f>$U$28/'Fixed data'!$C$7</f>
        <v>0</v>
      </c>
      <c r="AF46" s="35">
        <f>$U$28/'Fixed data'!$C$7</f>
        <v>0</v>
      </c>
      <c r="AG46" s="35">
        <f>$U$28/'Fixed data'!$C$7</f>
        <v>0</v>
      </c>
      <c r="AH46" s="35">
        <f>$U$28/'Fixed data'!$C$7</f>
        <v>0</v>
      </c>
      <c r="AI46" s="35">
        <f>$U$28/'Fixed data'!$C$7</f>
        <v>0</v>
      </c>
      <c r="AJ46" s="35">
        <f>$U$28/'Fixed data'!$C$7</f>
        <v>0</v>
      </c>
      <c r="AK46" s="35">
        <f>$U$28/'Fixed data'!$C$7</f>
        <v>0</v>
      </c>
      <c r="AL46" s="35">
        <f>$U$28/'Fixed data'!$C$7</f>
        <v>0</v>
      </c>
      <c r="AM46" s="35">
        <f>$U$28/'Fixed data'!$C$7</f>
        <v>0</v>
      </c>
      <c r="AN46" s="35">
        <f>$U$28/'Fixed data'!$C$7</f>
        <v>0</v>
      </c>
      <c r="AO46" s="35">
        <f>$U$28/'Fixed data'!$C$7</f>
        <v>0</v>
      </c>
      <c r="AP46" s="35">
        <f>$U$28/'Fixed data'!$C$7</f>
        <v>0</v>
      </c>
      <c r="AQ46" s="35">
        <f>$U$28/'Fixed data'!$C$7</f>
        <v>0</v>
      </c>
      <c r="AR46" s="35">
        <f>$U$28/'Fixed data'!$C$7</f>
        <v>0</v>
      </c>
      <c r="AS46" s="35">
        <f>$U$28/'Fixed data'!$C$7</f>
        <v>0</v>
      </c>
      <c r="AT46" s="35">
        <f>$U$28/'Fixed data'!$C$7</f>
        <v>0</v>
      </c>
      <c r="AU46" s="35">
        <f>$U$28/'Fixed data'!$C$7</f>
        <v>0</v>
      </c>
      <c r="AV46" s="35">
        <f>$U$28/'Fixed data'!$C$7</f>
        <v>0</v>
      </c>
      <c r="AW46" s="35">
        <f>$U$28/'Fixed data'!$C$7</f>
        <v>0</v>
      </c>
      <c r="AX46" s="35">
        <f>$U$28/'Fixed data'!$C$7</f>
        <v>0</v>
      </c>
      <c r="AY46" s="35">
        <f>$U$28/'Fixed data'!$C$7</f>
        <v>0</v>
      </c>
      <c r="AZ46" s="35">
        <f>$U$28/'Fixed data'!$C$7</f>
        <v>0</v>
      </c>
      <c r="BA46" s="35">
        <f>$U$28/'Fixed data'!$C$7</f>
        <v>0</v>
      </c>
      <c r="BB46" s="35">
        <f>$U$28/'Fixed data'!$C$7</f>
        <v>0</v>
      </c>
      <c r="BC46" s="35">
        <f>$U$28/'Fixed data'!$C$7</f>
        <v>0</v>
      </c>
      <c r="BD46" s="35">
        <f>$U$28/'Fixed data'!$C$7</f>
        <v>0</v>
      </c>
    </row>
    <row r="47" spans="1:57" ht="16.5" hidden="1" customHeight="1" outlineLevel="1" x14ac:dyDescent="0.35">
      <c r="A47" s="114"/>
      <c r="B47" s="9" t="s">
        <v>115</v>
      </c>
      <c r="C47" s="11" t="s">
        <v>137</v>
      </c>
      <c r="D47" s="9" t="s">
        <v>38</v>
      </c>
      <c r="F47" s="35"/>
      <c r="G47" s="35"/>
      <c r="H47" s="35"/>
      <c r="I47" s="35"/>
      <c r="J47" s="35"/>
      <c r="K47" s="35"/>
      <c r="L47" s="35"/>
      <c r="M47" s="35"/>
      <c r="N47" s="35"/>
      <c r="O47" s="35"/>
      <c r="P47" s="35"/>
      <c r="Q47" s="35"/>
      <c r="R47" s="35"/>
      <c r="S47" s="35"/>
      <c r="T47" s="35"/>
      <c r="U47" s="35"/>
      <c r="V47" s="35"/>
      <c r="W47" s="35">
        <f>$V$28/'Fixed data'!$C$7</f>
        <v>0</v>
      </c>
      <c r="X47" s="35">
        <f>$V$28/'Fixed data'!$C$7</f>
        <v>0</v>
      </c>
      <c r="Y47" s="35">
        <f>$V$28/'Fixed data'!$C$7</f>
        <v>0</v>
      </c>
      <c r="Z47" s="35">
        <f>$V$28/'Fixed data'!$C$7</f>
        <v>0</v>
      </c>
      <c r="AA47" s="35">
        <f>$V$28/'Fixed data'!$C$7</f>
        <v>0</v>
      </c>
      <c r="AB47" s="35">
        <f>$V$28/'Fixed data'!$C$7</f>
        <v>0</v>
      </c>
      <c r="AC47" s="35">
        <f>$V$28/'Fixed data'!$C$7</f>
        <v>0</v>
      </c>
      <c r="AD47" s="35">
        <f>$V$28/'Fixed data'!$C$7</f>
        <v>0</v>
      </c>
      <c r="AE47" s="35">
        <f>$V$28/'Fixed data'!$C$7</f>
        <v>0</v>
      </c>
      <c r="AF47" s="35">
        <f>$V$28/'Fixed data'!$C$7</f>
        <v>0</v>
      </c>
      <c r="AG47" s="35">
        <f>$V$28/'Fixed data'!$C$7</f>
        <v>0</v>
      </c>
      <c r="AH47" s="35">
        <f>$V$28/'Fixed data'!$C$7</f>
        <v>0</v>
      </c>
      <c r="AI47" s="35">
        <f>$V$28/'Fixed data'!$C$7</f>
        <v>0</v>
      </c>
      <c r="AJ47" s="35">
        <f>$V$28/'Fixed data'!$C$7</f>
        <v>0</v>
      </c>
      <c r="AK47" s="35">
        <f>$V$28/'Fixed data'!$C$7</f>
        <v>0</v>
      </c>
      <c r="AL47" s="35">
        <f>$V$28/'Fixed data'!$C$7</f>
        <v>0</v>
      </c>
      <c r="AM47" s="35">
        <f>$V$28/'Fixed data'!$C$7</f>
        <v>0</v>
      </c>
      <c r="AN47" s="35">
        <f>$V$28/'Fixed data'!$C$7</f>
        <v>0</v>
      </c>
      <c r="AO47" s="35">
        <f>$V$28/'Fixed data'!$C$7</f>
        <v>0</v>
      </c>
      <c r="AP47" s="35">
        <f>$V$28/'Fixed data'!$C$7</f>
        <v>0</v>
      </c>
      <c r="AQ47" s="35">
        <f>$V$28/'Fixed data'!$C$7</f>
        <v>0</v>
      </c>
      <c r="AR47" s="35">
        <f>$V$28/'Fixed data'!$C$7</f>
        <v>0</v>
      </c>
      <c r="AS47" s="35">
        <f>$V$28/'Fixed data'!$C$7</f>
        <v>0</v>
      </c>
      <c r="AT47" s="35">
        <f>$V$28/'Fixed data'!$C$7</f>
        <v>0</v>
      </c>
      <c r="AU47" s="35">
        <f>$V$28/'Fixed data'!$C$7</f>
        <v>0</v>
      </c>
      <c r="AV47" s="35">
        <f>$V$28/'Fixed data'!$C$7</f>
        <v>0</v>
      </c>
      <c r="AW47" s="35">
        <f>$V$28/'Fixed data'!$C$7</f>
        <v>0</v>
      </c>
      <c r="AX47" s="35">
        <f>$V$28/'Fixed data'!$C$7</f>
        <v>0</v>
      </c>
      <c r="AY47" s="35">
        <f>$V$28/'Fixed data'!$C$7</f>
        <v>0</v>
      </c>
      <c r="AZ47" s="35">
        <f>$V$28/'Fixed data'!$C$7</f>
        <v>0</v>
      </c>
      <c r="BA47" s="35">
        <f>$V$28/'Fixed data'!$C$7</f>
        <v>0</v>
      </c>
      <c r="BB47" s="35">
        <f>$V$28/'Fixed data'!$C$7</f>
        <v>0</v>
      </c>
      <c r="BC47" s="35">
        <f>$V$28/'Fixed data'!$C$7</f>
        <v>0</v>
      </c>
      <c r="BD47" s="35">
        <f>$V$28/'Fixed data'!$C$7</f>
        <v>0</v>
      </c>
    </row>
    <row r="48" spans="1:57" ht="16.5" hidden="1" customHeight="1" outlineLevel="1" x14ac:dyDescent="0.35">
      <c r="A48" s="114"/>
      <c r="B48" s="9" t="s">
        <v>116</v>
      </c>
      <c r="C48" s="11" t="s">
        <v>138</v>
      </c>
      <c r="D48" s="9" t="s">
        <v>38</v>
      </c>
      <c r="F48" s="35"/>
      <c r="G48" s="35"/>
      <c r="H48" s="35"/>
      <c r="I48" s="35"/>
      <c r="J48" s="35"/>
      <c r="K48" s="35"/>
      <c r="L48" s="35"/>
      <c r="M48" s="35"/>
      <c r="N48" s="35"/>
      <c r="O48" s="35"/>
      <c r="P48" s="35"/>
      <c r="Q48" s="35"/>
      <c r="R48" s="35"/>
      <c r="S48" s="35"/>
      <c r="T48" s="35"/>
      <c r="U48" s="35"/>
      <c r="V48" s="35"/>
      <c r="W48" s="35"/>
      <c r="X48" s="35">
        <f>$W$28/'Fixed data'!$C$7</f>
        <v>0</v>
      </c>
      <c r="Y48" s="35">
        <f>$W$28/'Fixed data'!$C$7</f>
        <v>0</v>
      </c>
      <c r="Z48" s="35">
        <f>$W$28/'Fixed data'!$C$7</f>
        <v>0</v>
      </c>
      <c r="AA48" s="35">
        <f>$W$28/'Fixed data'!$C$7</f>
        <v>0</v>
      </c>
      <c r="AB48" s="35">
        <f>$W$28/'Fixed data'!$C$7</f>
        <v>0</v>
      </c>
      <c r="AC48" s="35">
        <f>$W$28/'Fixed data'!$C$7</f>
        <v>0</v>
      </c>
      <c r="AD48" s="35">
        <f>$W$28/'Fixed data'!$C$7</f>
        <v>0</v>
      </c>
      <c r="AE48" s="35">
        <f>$W$28/'Fixed data'!$C$7</f>
        <v>0</v>
      </c>
      <c r="AF48" s="35">
        <f>$W$28/'Fixed data'!$C$7</f>
        <v>0</v>
      </c>
      <c r="AG48" s="35">
        <f>$W$28/'Fixed data'!$C$7</f>
        <v>0</v>
      </c>
      <c r="AH48" s="35">
        <f>$W$28/'Fixed data'!$C$7</f>
        <v>0</v>
      </c>
      <c r="AI48" s="35">
        <f>$W$28/'Fixed data'!$C$7</f>
        <v>0</v>
      </c>
      <c r="AJ48" s="35">
        <f>$W$28/'Fixed data'!$C$7</f>
        <v>0</v>
      </c>
      <c r="AK48" s="35">
        <f>$W$28/'Fixed data'!$C$7</f>
        <v>0</v>
      </c>
      <c r="AL48" s="35">
        <f>$W$28/'Fixed data'!$C$7</f>
        <v>0</v>
      </c>
      <c r="AM48" s="35">
        <f>$W$28/'Fixed data'!$C$7</f>
        <v>0</v>
      </c>
      <c r="AN48" s="35">
        <f>$W$28/'Fixed data'!$C$7</f>
        <v>0</v>
      </c>
      <c r="AO48" s="35">
        <f>$W$28/'Fixed data'!$C$7</f>
        <v>0</v>
      </c>
      <c r="AP48" s="35">
        <f>$W$28/'Fixed data'!$C$7</f>
        <v>0</v>
      </c>
      <c r="AQ48" s="35">
        <f>$W$28/'Fixed data'!$C$7</f>
        <v>0</v>
      </c>
      <c r="AR48" s="35">
        <f>$W$28/'Fixed data'!$C$7</f>
        <v>0</v>
      </c>
      <c r="AS48" s="35">
        <f>$W$28/'Fixed data'!$C$7</f>
        <v>0</v>
      </c>
      <c r="AT48" s="35">
        <f>$W$28/'Fixed data'!$C$7</f>
        <v>0</v>
      </c>
      <c r="AU48" s="35">
        <f>$W$28/'Fixed data'!$C$7</f>
        <v>0</v>
      </c>
      <c r="AV48" s="35">
        <f>$W$28/'Fixed data'!$C$7</f>
        <v>0</v>
      </c>
      <c r="AW48" s="35">
        <f>$W$28/'Fixed data'!$C$7</f>
        <v>0</v>
      </c>
      <c r="AX48" s="35">
        <f>$W$28/'Fixed data'!$C$7</f>
        <v>0</v>
      </c>
      <c r="AY48" s="35">
        <f>$W$28/'Fixed data'!$C$7</f>
        <v>0</v>
      </c>
      <c r="AZ48" s="35">
        <f>$W$28/'Fixed data'!$C$7</f>
        <v>0</v>
      </c>
      <c r="BA48" s="35">
        <f>$W$28/'Fixed data'!$C$7</f>
        <v>0</v>
      </c>
      <c r="BB48" s="35">
        <f>$W$28/'Fixed data'!$C$7</f>
        <v>0</v>
      </c>
      <c r="BC48" s="35">
        <f>$W$28/'Fixed data'!$C$7</f>
        <v>0</v>
      </c>
      <c r="BD48" s="35">
        <f>$W$28/'Fixed data'!$C$7</f>
        <v>0</v>
      </c>
    </row>
    <row r="49" spans="1:56" ht="16.5" hidden="1" customHeight="1" outlineLevel="1" x14ac:dyDescent="0.35">
      <c r="A49" s="114"/>
      <c r="B49" s="9" t="s">
        <v>117</v>
      </c>
      <c r="C49" s="11" t="s">
        <v>139</v>
      </c>
      <c r="D49" s="9" t="s">
        <v>38</v>
      </c>
      <c r="F49" s="35"/>
      <c r="G49" s="35"/>
      <c r="H49" s="35"/>
      <c r="I49" s="35"/>
      <c r="J49" s="35"/>
      <c r="K49" s="35"/>
      <c r="L49" s="35"/>
      <c r="M49" s="35"/>
      <c r="N49" s="35"/>
      <c r="O49" s="35"/>
      <c r="P49" s="35"/>
      <c r="Q49" s="35"/>
      <c r="R49" s="35"/>
      <c r="S49" s="35"/>
      <c r="T49" s="35"/>
      <c r="U49" s="35"/>
      <c r="V49" s="35"/>
      <c r="W49" s="35"/>
      <c r="X49" s="35"/>
      <c r="Y49" s="35">
        <f>$X$28/'Fixed data'!$C$7</f>
        <v>0</v>
      </c>
      <c r="Z49" s="35">
        <f>$X$28/'Fixed data'!$C$7</f>
        <v>0</v>
      </c>
      <c r="AA49" s="35">
        <f>$X$28/'Fixed data'!$C$7</f>
        <v>0</v>
      </c>
      <c r="AB49" s="35">
        <f>$X$28/'Fixed data'!$C$7</f>
        <v>0</v>
      </c>
      <c r="AC49" s="35">
        <f>$X$28/'Fixed data'!$C$7</f>
        <v>0</v>
      </c>
      <c r="AD49" s="35">
        <f>$X$28/'Fixed data'!$C$7</f>
        <v>0</v>
      </c>
      <c r="AE49" s="35">
        <f>$X$28/'Fixed data'!$C$7</f>
        <v>0</v>
      </c>
      <c r="AF49" s="35">
        <f>$X$28/'Fixed data'!$C$7</f>
        <v>0</v>
      </c>
      <c r="AG49" s="35">
        <f>$X$28/'Fixed data'!$C$7</f>
        <v>0</v>
      </c>
      <c r="AH49" s="35">
        <f>$X$28/'Fixed data'!$C$7</f>
        <v>0</v>
      </c>
      <c r="AI49" s="35">
        <f>$X$28/'Fixed data'!$C$7</f>
        <v>0</v>
      </c>
      <c r="AJ49" s="35">
        <f>$X$28/'Fixed data'!$C$7</f>
        <v>0</v>
      </c>
      <c r="AK49" s="35">
        <f>$X$28/'Fixed data'!$C$7</f>
        <v>0</v>
      </c>
      <c r="AL49" s="35">
        <f>$X$28/'Fixed data'!$C$7</f>
        <v>0</v>
      </c>
      <c r="AM49" s="35">
        <f>$X$28/'Fixed data'!$C$7</f>
        <v>0</v>
      </c>
      <c r="AN49" s="35">
        <f>$X$28/'Fixed data'!$C$7</f>
        <v>0</v>
      </c>
      <c r="AO49" s="35">
        <f>$X$28/'Fixed data'!$C$7</f>
        <v>0</v>
      </c>
      <c r="AP49" s="35">
        <f>$X$28/'Fixed data'!$C$7</f>
        <v>0</v>
      </c>
      <c r="AQ49" s="35">
        <f>$X$28/'Fixed data'!$C$7</f>
        <v>0</v>
      </c>
      <c r="AR49" s="35">
        <f>$X$28/'Fixed data'!$C$7</f>
        <v>0</v>
      </c>
      <c r="AS49" s="35">
        <f>$X$28/'Fixed data'!$C$7</f>
        <v>0</v>
      </c>
      <c r="AT49" s="35">
        <f>$X$28/'Fixed data'!$C$7</f>
        <v>0</v>
      </c>
      <c r="AU49" s="35">
        <f>$X$28/'Fixed data'!$C$7</f>
        <v>0</v>
      </c>
      <c r="AV49" s="35">
        <f>$X$28/'Fixed data'!$C$7</f>
        <v>0</v>
      </c>
      <c r="AW49" s="35">
        <f>$X$28/'Fixed data'!$C$7</f>
        <v>0</v>
      </c>
      <c r="AX49" s="35">
        <f>$X$28/'Fixed data'!$C$7</f>
        <v>0</v>
      </c>
      <c r="AY49" s="35">
        <f>$X$28/'Fixed data'!$C$7</f>
        <v>0</v>
      </c>
      <c r="AZ49" s="35">
        <f>$X$28/'Fixed data'!$C$7</f>
        <v>0</v>
      </c>
      <c r="BA49" s="35">
        <f>$X$28/'Fixed data'!$C$7</f>
        <v>0</v>
      </c>
      <c r="BB49" s="35">
        <f>$X$28/'Fixed data'!$C$7</f>
        <v>0</v>
      </c>
      <c r="BC49" s="35">
        <f>$X$28/'Fixed data'!$C$7</f>
        <v>0</v>
      </c>
      <c r="BD49" s="35">
        <f>$X$28/'Fixed data'!$C$7</f>
        <v>0</v>
      </c>
    </row>
    <row r="50" spans="1:56" ht="16.5" hidden="1" customHeight="1" outlineLevel="1" x14ac:dyDescent="0.35">
      <c r="A50" s="114"/>
      <c r="B50" s="9" t="s">
        <v>118</v>
      </c>
      <c r="C50" s="11" t="s">
        <v>140</v>
      </c>
      <c r="D50" s="9" t="s">
        <v>38</v>
      </c>
      <c r="F50" s="35"/>
      <c r="G50" s="35"/>
      <c r="H50" s="35"/>
      <c r="I50" s="35"/>
      <c r="J50" s="35"/>
      <c r="K50" s="35"/>
      <c r="L50" s="35"/>
      <c r="M50" s="35"/>
      <c r="N50" s="35"/>
      <c r="O50" s="35"/>
      <c r="P50" s="35"/>
      <c r="Q50" s="35"/>
      <c r="R50" s="35"/>
      <c r="S50" s="35"/>
      <c r="T50" s="35"/>
      <c r="U50" s="35"/>
      <c r="V50" s="35"/>
      <c r="W50" s="35"/>
      <c r="X50" s="35"/>
      <c r="Y50" s="35"/>
      <c r="Z50" s="35">
        <f>$Y$28/'Fixed data'!$C$7</f>
        <v>0</v>
      </c>
      <c r="AA50" s="35">
        <f>$Y$28/'Fixed data'!$C$7</f>
        <v>0</v>
      </c>
      <c r="AB50" s="35">
        <f>$Y$28/'Fixed data'!$C$7</f>
        <v>0</v>
      </c>
      <c r="AC50" s="35">
        <f>$Y$28/'Fixed data'!$C$7</f>
        <v>0</v>
      </c>
      <c r="AD50" s="35">
        <f>$Y$28/'Fixed data'!$C$7</f>
        <v>0</v>
      </c>
      <c r="AE50" s="35">
        <f>$Y$28/'Fixed data'!$C$7</f>
        <v>0</v>
      </c>
      <c r="AF50" s="35">
        <f>$Y$28/'Fixed data'!$C$7</f>
        <v>0</v>
      </c>
      <c r="AG50" s="35">
        <f>$Y$28/'Fixed data'!$C$7</f>
        <v>0</v>
      </c>
      <c r="AH50" s="35">
        <f>$Y$28/'Fixed data'!$C$7</f>
        <v>0</v>
      </c>
      <c r="AI50" s="35">
        <f>$Y$28/'Fixed data'!$C$7</f>
        <v>0</v>
      </c>
      <c r="AJ50" s="35">
        <f>$Y$28/'Fixed data'!$C$7</f>
        <v>0</v>
      </c>
      <c r="AK50" s="35">
        <f>$Y$28/'Fixed data'!$C$7</f>
        <v>0</v>
      </c>
      <c r="AL50" s="35">
        <f>$Y$28/'Fixed data'!$C$7</f>
        <v>0</v>
      </c>
      <c r="AM50" s="35">
        <f>$Y$28/'Fixed data'!$C$7</f>
        <v>0</v>
      </c>
      <c r="AN50" s="35">
        <f>$Y$28/'Fixed data'!$C$7</f>
        <v>0</v>
      </c>
      <c r="AO50" s="35">
        <f>$Y$28/'Fixed data'!$C$7</f>
        <v>0</v>
      </c>
      <c r="AP50" s="35">
        <f>$Y$28/'Fixed data'!$C$7</f>
        <v>0</v>
      </c>
      <c r="AQ50" s="35">
        <f>$Y$28/'Fixed data'!$C$7</f>
        <v>0</v>
      </c>
      <c r="AR50" s="35">
        <f>$Y$28/'Fixed data'!$C$7</f>
        <v>0</v>
      </c>
      <c r="AS50" s="35">
        <f>$Y$28/'Fixed data'!$C$7</f>
        <v>0</v>
      </c>
      <c r="AT50" s="35">
        <f>$Y$28/'Fixed data'!$C$7</f>
        <v>0</v>
      </c>
      <c r="AU50" s="35">
        <f>$Y$28/'Fixed data'!$C$7</f>
        <v>0</v>
      </c>
      <c r="AV50" s="35">
        <f>$Y$28/'Fixed data'!$C$7</f>
        <v>0</v>
      </c>
      <c r="AW50" s="35">
        <f>$Y$28/'Fixed data'!$C$7</f>
        <v>0</v>
      </c>
      <c r="AX50" s="35">
        <f>$Y$28/'Fixed data'!$C$7</f>
        <v>0</v>
      </c>
      <c r="AY50" s="35">
        <f>$Y$28/'Fixed data'!$C$7</f>
        <v>0</v>
      </c>
      <c r="AZ50" s="35">
        <f>$Y$28/'Fixed data'!$C$7</f>
        <v>0</v>
      </c>
      <c r="BA50" s="35">
        <f>$Y$28/'Fixed data'!$C$7</f>
        <v>0</v>
      </c>
      <c r="BB50" s="35">
        <f>$Y$28/'Fixed data'!$C$7</f>
        <v>0</v>
      </c>
      <c r="BC50" s="35">
        <f>$Y$28/'Fixed data'!$C$7</f>
        <v>0</v>
      </c>
      <c r="BD50" s="35">
        <f>$Y$28/'Fixed data'!$C$7</f>
        <v>0</v>
      </c>
    </row>
    <row r="51" spans="1:56" ht="16.5" hidden="1" customHeight="1" outlineLevel="1" x14ac:dyDescent="0.35">
      <c r="A51" s="114"/>
      <c r="B51" s="9" t="s">
        <v>119</v>
      </c>
      <c r="C51" s="11" t="s">
        <v>141</v>
      </c>
      <c r="D51" s="9" t="s">
        <v>38</v>
      </c>
      <c r="F51" s="35"/>
      <c r="G51" s="35"/>
      <c r="H51" s="35"/>
      <c r="I51" s="35"/>
      <c r="J51" s="35"/>
      <c r="K51" s="35"/>
      <c r="L51" s="35"/>
      <c r="M51" s="35"/>
      <c r="N51" s="35"/>
      <c r="O51" s="35"/>
      <c r="P51" s="35"/>
      <c r="Q51" s="35"/>
      <c r="R51" s="35"/>
      <c r="S51" s="35"/>
      <c r="T51" s="35"/>
      <c r="U51" s="35"/>
      <c r="V51" s="35"/>
      <c r="W51" s="35"/>
      <c r="X51" s="35"/>
      <c r="Y51" s="35"/>
      <c r="Z51" s="35"/>
      <c r="AA51" s="35">
        <f>$Z$28/'Fixed data'!$C$7</f>
        <v>0</v>
      </c>
      <c r="AB51" s="35">
        <f>$Z$28/'Fixed data'!$C$7</f>
        <v>0</v>
      </c>
      <c r="AC51" s="35">
        <f>$Z$28/'Fixed data'!$C$7</f>
        <v>0</v>
      </c>
      <c r="AD51" s="35">
        <f>$Z$28/'Fixed data'!$C$7</f>
        <v>0</v>
      </c>
      <c r="AE51" s="35">
        <f>$Z$28/'Fixed data'!$C$7</f>
        <v>0</v>
      </c>
      <c r="AF51" s="35">
        <f>$Z$28/'Fixed data'!$C$7</f>
        <v>0</v>
      </c>
      <c r="AG51" s="35">
        <f>$Z$28/'Fixed data'!$C$7</f>
        <v>0</v>
      </c>
      <c r="AH51" s="35">
        <f>$Z$28/'Fixed data'!$C$7</f>
        <v>0</v>
      </c>
      <c r="AI51" s="35">
        <f>$Z$28/'Fixed data'!$C$7</f>
        <v>0</v>
      </c>
      <c r="AJ51" s="35">
        <f>$Z$28/'Fixed data'!$C$7</f>
        <v>0</v>
      </c>
      <c r="AK51" s="35">
        <f>$Z$28/'Fixed data'!$C$7</f>
        <v>0</v>
      </c>
      <c r="AL51" s="35">
        <f>$Z$28/'Fixed data'!$C$7</f>
        <v>0</v>
      </c>
      <c r="AM51" s="35">
        <f>$Z$28/'Fixed data'!$C$7</f>
        <v>0</v>
      </c>
      <c r="AN51" s="35">
        <f>$Z$28/'Fixed data'!$C$7</f>
        <v>0</v>
      </c>
      <c r="AO51" s="35">
        <f>$Z$28/'Fixed data'!$C$7</f>
        <v>0</v>
      </c>
      <c r="AP51" s="35">
        <f>$Z$28/'Fixed data'!$C$7</f>
        <v>0</v>
      </c>
      <c r="AQ51" s="35">
        <f>$Z$28/'Fixed data'!$C$7</f>
        <v>0</v>
      </c>
      <c r="AR51" s="35">
        <f>$Z$28/'Fixed data'!$C$7</f>
        <v>0</v>
      </c>
      <c r="AS51" s="35">
        <f>$Z$28/'Fixed data'!$C$7</f>
        <v>0</v>
      </c>
      <c r="AT51" s="35">
        <f>$Z$28/'Fixed data'!$C$7</f>
        <v>0</v>
      </c>
      <c r="AU51" s="35">
        <f>$Z$28/'Fixed data'!$C$7</f>
        <v>0</v>
      </c>
      <c r="AV51" s="35">
        <f>$Z$28/'Fixed data'!$C$7</f>
        <v>0</v>
      </c>
      <c r="AW51" s="35">
        <f>$Z$28/'Fixed data'!$C$7</f>
        <v>0</v>
      </c>
      <c r="AX51" s="35">
        <f>$Z$28/'Fixed data'!$C$7</f>
        <v>0</v>
      </c>
      <c r="AY51" s="35">
        <f>$Z$28/'Fixed data'!$C$7</f>
        <v>0</v>
      </c>
      <c r="AZ51" s="35">
        <f>$Z$28/'Fixed data'!$C$7</f>
        <v>0</v>
      </c>
      <c r="BA51" s="35">
        <f>$Z$28/'Fixed data'!$C$7</f>
        <v>0</v>
      </c>
      <c r="BB51" s="35">
        <f>$Z$28/'Fixed data'!$C$7</f>
        <v>0</v>
      </c>
      <c r="BC51" s="35">
        <f>$Z$28/'Fixed data'!$C$7</f>
        <v>0</v>
      </c>
      <c r="BD51" s="35">
        <f>$Z$28/'Fixed data'!$C$7</f>
        <v>0</v>
      </c>
    </row>
    <row r="52" spans="1:56" ht="16.5" hidden="1" customHeight="1" outlineLevel="1" x14ac:dyDescent="0.35">
      <c r="A52" s="114"/>
      <c r="B52" s="9" t="s">
        <v>120</v>
      </c>
      <c r="C52" s="11" t="s">
        <v>142</v>
      </c>
      <c r="D52" s="9" t="s">
        <v>38</v>
      </c>
      <c r="F52" s="35"/>
      <c r="G52" s="35"/>
      <c r="H52" s="35"/>
      <c r="I52" s="35"/>
      <c r="J52" s="35"/>
      <c r="K52" s="35"/>
      <c r="L52" s="35"/>
      <c r="M52" s="35"/>
      <c r="N52" s="35"/>
      <c r="O52" s="35"/>
      <c r="P52" s="35"/>
      <c r="Q52" s="35"/>
      <c r="R52" s="35"/>
      <c r="S52" s="35"/>
      <c r="T52" s="35"/>
      <c r="U52" s="35"/>
      <c r="V52" s="35"/>
      <c r="W52" s="35"/>
      <c r="X52" s="35"/>
      <c r="Y52" s="35"/>
      <c r="Z52" s="35"/>
      <c r="AA52" s="35"/>
      <c r="AB52" s="35">
        <f>$AA$28/'Fixed data'!$C$7</f>
        <v>0</v>
      </c>
      <c r="AC52" s="35">
        <f>$AA$28/'Fixed data'!$C$7</f>
        <v>0</v>
      </c>
      <c r="AD52" s="35">
        <f>$AA$28/'Fixed data'!$C$7</f>
        <v>0</v>
      </c>
      <c r="AE52" s="35">
        <f>$AA$28/'Fixed data'!$C$7</f>
        <v>0</v>
      </c>
      <c r="AF52" s="35">
        <f>$AA$28/'Fixed data'!$C$7</f>
        <v>0</v>
      </c>
      <c r="AG52" s="35">
        <f>$AA$28/'Fixed data'!$C$7</f>
        <v>0</v>
      </c>
      <c r="AH52" s="35">
        <f>$AA$28/'Fixed data'!$C$7</f>
        <v>0</v>
      </c>
      <c r="AI52" s="35">
        <f>$AA$28/'Fixed data'!$C$7</f>
        <v>0</v>
      </c>
      <c r="AJ52" s="35">
        <f>$AA$28/'Fixed data'!$C$7</f>
        <v>0</v>
      </c>
      <c r="AK52" s="35">
        <f>$AA$28/'Fixed data'!$C$7</f>
        <v>0</v>
      </c>
      <c r="AL52" s="35">
        <f>$AA$28/'Fixed data'!$C$7</f>
        <v>0</v>
      </c>
      <c r="AM52" s="35">
        <f>$AA$28/'Fixed data'!$C$7</f>
        <v>0</v>
      </c>
      <c r="AN52" s="35">
        <f>$AA$28/'Fixed data'!$C$7</f>
        <v>0</v>
      </c>
      <c r="AO52" s="35">
        <f>$AA$28/'Fixed data'!$C$7</f>
        <v>0</v>
      </c>
      <c r="AP52" s="35">
        <f>$AA$28/'Fixed data'!$C$7</f>
        <v>0</v>
      </c>
      <c r="AQ52" s="35">
        <f>$AA$28/'Fixed data'!$C$7</f>
        <v>0</v>
      </c>
      <c r="AR52" s="35">
        <f>$AA$28/'Fixed data'!$C$7</f>
        <v>0</v>
      </c>
      <c r="AS52" s="35">
        <f>$AA$28/'Fixed data'!$C$7</f>
        <v>0</v>
      </c>
      <c r="AT52" s="35">
        <f>$AA$28/'Fixed data'!$C$7</f>
        <v>0</v>
      </c>
      <c r="AU52" s="35">
        <f>$AA$28/'Fixed data'!$C$7</f>
        <v>0</v>
      </c>
      <c r="AV52" s="35">
        <f>$AA$28/'Fixed data'!$C$7</f>
        <v>0</v>
      </c>
      <c r="AW52" s="35">
        <f>$AA$28/'Fixed data'!$C$7</f>
        <v>0</v>
      </c>
      <c r="AX52" s="35">
        <f>$AA$28/'Fixed data'!$C$7</f>
        <v>0</v>
      </c>
      <c r="AY52" s="35">
        <f>$AA$28/'Fixed data'!$C$7</f>
        <v>0</v>
      </c>
      <c r="AZ52" s="35">
        <f>$AA$28/'Fixed data'!$C$7</f>
        <v>0</v>
      </c>
      <c r="BA52" s="35">
        <f>$AA$28/'Fixed data'!$C$7</f>
        <v>0</v>
      </c>
      <c r="BB52" s="35">
        <f>$AA$28/'Fixed data'!$C$7</f>
        <v>0</v>
      </c>
      <c r="BC52" s="35">
        <f>$AA$28/'Fixed data'!$C$7</f>
        <v>0</v>
      </c>
      <c r="BD52" s="35">
        <f>$AA$28/'Fixed data'!$C$7</f>
        <v>0</v>
      </c>
    </row>
    <row r="53" spans="1:56" ht="16.5" hidden="1" customHeight="1" outlineLevel="1" x14ac:dyDescent="0.35">
      <c r="A53" s="114"/>
      <c r="B53" s="9" t="s">
        <v>121</v>
      </c>
      <c r="C53" s="11" t="s">
        <v>143</v>
      </c>
      <c r="D53" s="9" t="s">
        <v>38</v>
      </c>
      <c r="F53" s="35"/>
      <c r="G53" s="35"/>
      <c r="H53" s="35"/>
      <c r="I53" s="35"/>
      <c r="J53" s="35"/>
      <c r="K53" s="35"/>
      <c r="L53" s="35"/>
      <c r="M53" s="35"/>
      <c r="N53" s="35"/>
      <c r="O53" s="35"/>
      <c r="P53" s="35"/>
      <c r="Q53" s="35"/>
      <c r="R53" s="35"/>
      <c r="S53" s="35"/>
      <c r="T53" s="35"/>
      <c r="U53" s="35"/>
      <c r="V53" s="35"/>
      <c r="W53" s="35"/>
      <c r="X53" s="35"/>
      <c r="Y53" s="35"/>
      <c r="Z53" s="35"/>
      <c r="AA53" s="35"/>
      <c r="AB53" s="35"/>
      <c r="AC53" s="35">
        <f>$AB$28/'Fixed data'!$C$7</f>
        <v>0</v>
      </c>
      <c r="AD53" s="35">
        <f>$AB$28/'Fixed data'!$C$7</f>
        <v>0</v>
      </c>
      <c r="AE53" s="35">
        <f>$AB$28/'Fixed data'!$C$7</f>
        <v>0</v>
      </c>
      <c r="AF53" s="35">
        <f>$AB$28/'Fixed data'!$C$7</f>
        <v>0</v>
      </c>
      <c r="AG53" s="35">
        <f>$AB$28/'Fixed data'!$C$7</f>
        <v>0</v>
      </c>
      <c r="AH53" s="35">
        <f>$AB$28/'Fixed data'!$C$7</f>
        <v>0</v>
      </c>
      <c r="AI53" s="35">
        <f>$AB$28/'Fixed data'!$C$7</f>
        <v>0</v>
      </c>
      <c r="AJ53" s="35">
        <f>$AB$28/'Fixed data'!$C$7</f>
        <v>0</v>
      </c>
      <c r="AK53" s="35">
        <f>$AB$28/'Fixed data'!$C$7</f>
        <v>0</v>
      </c>
      <c r="AL53" s="35">
        <f>$AB$28/'Fixed data'!$C$7</f>
        <v>0</v>
      </c>
      <c r="AM53" s="35">
        <f>$AB$28/'Fixed data'!$C$7</f>
        <v>0</v>
      </c>
      <c r="AN53" s="35">
        <f>$AB$28/'Fixed data'!$C$7</f>
        <v>0</v>
      </c>
      <c r="AO53" s="35">
        <f>$AB$28/'Fixed data'!$C$7</f>
        <v>0</v>
      </c>
      <c r="AP53" s="35">
        <f>$AB$28/'Fixed data'!$C$7</f>
        <v>0</v>
      </c>
      <c r="AQ53" s="35">
        <f>$AB$28/'Fixed data'!$C$7</f>
        <v>0</v>
      </c>
      <c r="AR53" s="35">
        <f>$AB$28/'Fixed data'!$C$7</f>
        <v>0</v>
      </c>
      <c r="AS53" s="35">
        <f>$AB$28/'Fixed data'!$C$7</f>
        <v>0</v>
      </c>
      <c r="AT53" s="35">
        <f>$AB$28/'Fixed data'!$C$7</f>
        <v>0</v>
      </c>
      <c r="AU53" s="35">
        <f>$AB$28/'Fixed data'!$C$7</f>
        <v>0</v>
      </c>
      <c r="AV53" s="35">
        <f>$AB$28/'Fixed data'!$C$7</f>
        <v>0</v>
      </c>
      <c r="AW53" s="35">
        <f>$AB$28/'Fixed data'!$C$7</f>
        <v>0</v>
      </c>
      <c r="AX53" s="35">
        <f>$AB$28/'Fixed data'!$C$7</f>
        <v>0</v>
      </c>
      <c r="AY53" s="35">
        <f>$AB$28/'Fixed data'!$C$7</f>
        <v>0</v>
      </c>
      <c r="AZ53" s="35">
        <f>$AB$28/'Fixed data'!$C$7</f>
        <v>0</v>
      </c>
      <c r="BA53" s="35">
        <f>$AB$28/'Fixed data'!$C$7</f>
        <v>0</v>
      </c>
      <c r="BB53" s="35">
        <f>$AB$28/'Fixed data'!$C$7</f>
        <v>0</v>
      </c>
      <c r="BC53" s="35">
        <f>$AB$28/'Fixed data'!$C$7</f>
        <v>0</v>
      </c>
      <c r="BD53" s="35">
        <f>$AB$28/'Fixed data'!$C$7</f>
        <v>0</v>
      </c>
    </row>
    <row r="54" spans="1:56" ht="16.5" hidden="1" customHeight="1" outlineLevel="1" x14ac:dyDescent="0.35">
      <c r="A54" s="114"/>
      <c r="B54" s="9" t="s">
        <v>122</v>
      </c>
      <c r="C54" s="11" t="s">
        <v>144</v>
      </c>
      <c r="D54" s="9" t="s">
        <v>38</v>
      </c>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f>$AC$28/'Fixed data'!$C$7</f>
        <v>0</v>
      </c>
      <c r="AE54" s="35">
        <f>$AC$28/'Fixed data'!$C$7</f>
        <v>0</v>
      </c>
      <c r="AF54" s="35">
        <f>$AC$28/'Fixed data'!$C$7</f>
        <v>0</v>
      </c>
      <c r="AG54" s="35">
        <f>$AC$28/'Fixed data'!$C$7</f>
        <v>0</v>
      </c>
      <c r="AH54" s="35">
        <f>$AC$28/'Fixed data'!$C$7</f>
        <v>0</v>
      </c>
      <c r="AI54" s="35">
        <f>$AC$28/'Fixed data'!$C$7</f>
        <v>0</v>
      </c>
      <c r="AJ54" s="35">
        <f>$AC$28/'Fixed data'!$C$7</f>
        <v>0</v>
      </c>
      <c r="AK54" s="35">
        <f>$AC$28/'Fixed data'!$C$7</f>
        <v>0</v>
      </c>
      <c r="AL54" s="35">
        <f>$AC$28/'Fixed data'!$C$7</f>
        <v>0</v>
      </c>
      <c r="AM54" s="35">
        <f>$AC$28/'Fixed data'!$C$7</f>
        <v>0</v>
      </c>
      <c r="AN54" s="35">
        <f>$AC$28/'Fixed data'!$C$7</f>
        <v>0</v>
      </c>
      <c r="AO54" s="35">
        <f>$AC$28/'Fixed data'!$C$7</f>
        <v>0</v>
      </c>
      <c r="AP54" s="35">
        <f>$AC$28/'Fixed data'!$C$7</f>
        <v>0</v>
      </c>
      <c r="AQ54" s="35">
        <f>$AC$28/'Fixed data'!$C$7</f>
        <v>0</v>
      </c>
      <c r="AR54" s="35">
        <f>$AC$28/'Fixed data'!$C$7</f>
        <v>0</v>
      </c>
      <c r="AS54" s="35">
        <f>$AC$28/'Fixed data'!$C$7</f>
        <v>0</v>
      </c>
      <c r="AT54" s="35">
        <f>$AC$28/'Fixed data'!$C$7</f>
        <v>0</v>
      </c>
      <c r="AU54" s="35">
        <f>$AC$28/'Fixed data'!$C$7</f>
        <v>0</v>
      </c>
      <c r="AV54" s="35">
        <f>$AC$28/'Fixed data'!$C$7</f>
        <v>0</v>
      </c>
      <c r="AW54" s="35">
        <f>$AC$28/'Fixed data'!$C$7</f>
        <v>0</v>
      </c>
      <c r="AX54" s="35">
        <f>$AC$28/'Fixed data'!$C$7</f>
        <v>0</v>
      </c>
      <c r="AY54" s="35">
        <f>$AC$28/'Fixed data'!$C$7</f>
        <v>0</v>
      </c>
      <c r="AZ54" s="35">
        <f>$AC$28/'Fixed data'!$C$7</f>
        <v>0</v>
      </c>
      <c r="BA54" s="35">
        <f>$AC$28/'Fixed data'!$C$7</f>
        <v>0</v>
      </c>
      <c r="BB54" s="35">
        <f>$AC$28/'Fixed data'!$C$7</f>
        <v>0</v>
      </c>
      <c r="BC54" s="35">
        <f>$AC$28/'Fixed data'!$C$7</f>
        <v>0</v>
      </c>
      <c r="BD54" s="35">
        <f>$AC$28/'Fixed data'!$C$7</f>
        <v>0</v>
      </c>
    </row>
    <row r="55" spans="1:56" ht="16.5" hidden="1" customHeight="1" outlineLevel="1" x14ac:dyDescent="0.35">
      <c r="A55" s="114"/>
      <c r="B55" s="9" t="s">
        <v>123</v>
      </c>
      <c r="C55" s="11" t="s">
        <v>145</v>
      </c>
      <c r="D55" s="9" t="s">
        <v>38</v>
      </c>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f>$AD$28/'Fixed data'!$C$7</f>
        <v>0</v>
      </c>
      <c r="AF55" s="35">
        <f>$AD$28/'Fixed data'!$C$7</f>
        <v>0</v>
      </c>
      <c r="AG55" s="35">
        <f>$AD$28/'Fixed data'!$C$7</f>
        <v>0</v>
      </c>
      <c r="AH55" s="35">
        <f>$AD$28/'Fixed data'!$C$7</f>
        <v>0</v>
      </c>
      <c r="AI55" s="35">
        <f>$AD$28/'Fixed data'!$C$7</f>
        <v>0</v>
      </c>
      <c r="AJ55" s="35">
        <f>$AD$28/'Fixed data'!$C$7</f>
        <v>0</v>
      </c>
      <c r="AK55" s="35">
        <f>$AD$28/'Fixed data'!$C$7</f>
        <v>0</v>
      </c>
      <c r="AL55" s="35">
        <f>$AD$28/'Fixed data'!$C$7</f>
        <v>0</v>
      </c>
      <c r="AM55" s="35">
        <f>$AD$28/'Fixed data'!$C$7</f>
        <v>0</v>
      </c>
      <c r="AN55" s="35">
        <f>$AD$28/'Fixed data'!$C$7</f>
        <v>0</v>
      </c>
      <c r="AO55" s="35">
        <f>$AD$28/'Fixed data'!$C$7</f>
        <v>0</v>
      </c>
      <c r="AP55" s="35">
        <f>$AD$28/'Fixed data'!$C$7</f>
        <v>0</v>
      </c>
      <c r="AQ55" s="35">
        <f>$AD$28/'Fixed data'!$C$7</f>
        <v>0</v>
      </c>
      <c r="AR55" s="35">
        <f>$AD$28/'Fixed data'!$C$7</f>
        <v>0</v>
      </c>
      <c r="AS55" s="35">
        <f>$AD$28/'Fixed data'!$C$7</f>
        <v>0</v>
      </c>
      <c r="AT55" s="35">
        <f>$AD$28/'Fixed data'!$C$7</f>
        <v>0</v>
      </c>
      <c r="AU55" s="35">
        <f>$AD$28/'Fixed data'!$C$7</f>
        <v>0</v>
      </c>
      <c r="AV55" s="35">
        <f>$AD$28/'Fixed data'!$C$7</f>
        <v>0</v>
      </c>
      <c r="AW55" s="35">
        <f>$AD$28/'Fixed data'!$C$7</f>
        <v>0</v>
      </c>
      <c r="AX55" s="35">
        <f>$AD$28/'Fixed data'!$C$7</f>
        <v>0</v>
      </c>
      <c r="AY55" s="35">
        <f>$AD$28/'Fixed data'!$C$7</f>
        <v>0</v>
      </c>
      <c r="AZ55" s="35">
        <f>$AD$28/'Fixed data'!$C$7</f>
        <v>0</v>
      </c>
      <c r="BA55" s="35">
        <f>$AD$28/'Fixed data'!$C$7</f>
        <v>0</v>
      </c>
      <c r="BB55" s="35">
        <f>$AD$28/'Fixed data'!$C$7</f>
        <v>0</v>
      </c>
      <c r="BC55" s="35">
        <f>$AD$28/'Fixed data'!$C$7</f>
        <v>0</v>
      </c>
      <c r="BD55" s="35">
        <f>$AD$28/'Fixed data'!$C$7</f>
        <v>0</v>
      </c>
    </row>
    <row r="56" spans="1:56" ht="16.5" hidden="1" customHeight="1" outlineLevel="1" x14ac:dyDescent="0.35">
      <c r="A56" s="114"/>
      <c r="B56" s="9" t="s">
        <v>124</v>
      </c>
      <c r="C56" s="11" t="s">
        <v>146</v>
      </c>
      <c r="D56" s="9" t="s">
        <v>38</v>
      </c>
      <c r="F56" s="35"/>
      <c r="G56" s="35"/>
      <c r="H56" s="35"/>
      <c r="I56" s="35"/>
      <c r="J56" s="35"/>
      <c r="K56" s="35"/>
      <c r="L56" s="35"/>
      <c r="M56" s="35"/>
      <c r="N56" s="35"/>
      <c r="O56" s="35"/>
      <c r="P56" s="35"/>
      <c r="Q56" s="35"/>
      <c r="R56" s="35"/>
      <c r="S56" s="35"/>
      <c r="T56" s="35"/>
      <c r="U56" s="35"/>
      <c r="V56" s="35"/>
      <c r="W56" s="35"/>
      <c r="X56" s="35"/>
      <c r="Y56" s="35"/>
      <c r="Z56" s="35"/>
      <c r="AA56" s="35"/>
      <c r="AB56" s="35"/>
      <c r="AC56" s="35"/>
      <c r="AD56" s="35"/>
      <c r="AE56" s="35"/>
      <c r="AF56" s="35">
        <f>$AE$28/'Fixed data'!$C$7</f>
        <v>0</v>
      </c>
      <c r="AG56" s="35">
        <f>$AE$28/'Fixed data'!$C$7</f>
        <v>0</v>
      </c>
      <c r="AH56" s="35">
        <f>$AE$28/'Fixed data'!$C$7</f>
        <v>0</v>
      </c>
      <c r="AI56" s="35">
        <f>$AE$28/'Fixed data'!$C$7</f>
        <v>0</v>
      </c>
      <c r="AJ56" s="35">
        <f>$AE$28/'Fixed data'!$C$7</f>
        <v>0</v>
      </c>
      <c r="AK56" s="35">
        <f>$AE$28/'Fixed data'!$C$7</f>
        <v>0</v>
      </c>
      <c r="AL56" s="35">
        <f>$AE$28/'Fixed data'!$C$7</f>
        <v>0</v>
      </c>
      <c r="AM56" s="35">
        <f>$AE$28/'Fixed data'!$C$7</f>
        <v>0</v>
      </c>
      <c r="AN56" s="35">
        <f>$AE$28/'Fixed data'!$C$7</f>
        <v>0</v>
      </c>
      <c r="AO56" s="35">
        <f>$AE$28/'Fixed data'!$C$7</f>
        <v>0</v>
      </c>
      <c r="AP56" s="35">
        <f>$AE$28/'Fixed data'!$C$7</f>
        <v>0</v>
      </c>
      <c r="AQ56" s="35">
        <f>$AE$28/'Fixed data'!$C$7</f>
        <v>0</v>
      </c>
      <c r="AR56" s="35">
        <f>$AE$28/'Fixed data'!$C$7</f>
        <v>0</v>
      </c>
      <c r="AS56" s="35">
        <f>$AE$28/'Fixed data'!$C$7</f>
        <v>0</v>
      </c>
      <c r="AT56" s="35">
        <f>$AE$28/'Fixed data'!$C$7</f>
        <v>0</v>
      </c>
      <c r="AU56" s="35">
        <f>$AE$28/'Fixed data'!$C$7</f>
        <v>0</v>
      </c>
      <c r="AV56" s="35">
        <f>$AE$28/'Fixed data'!$C$7</f>
        <v>0</v>
      </c>
      <c r="AW56" s="35">
        <f>$AE$28/'Fixed data'!$C$7</f>
        <v>0</v>
      </c>
      <c r="AX56" s="35">
        <f>$AE$28/'Fixed data'!$C$7</f>
        <v>0</v>
      </c>
      <c r="AY56" s="35">
        <f>$AE$28/'Fixed data'!$C$7</f>
        <v>0</v>
      </c>
      <c r="AZ56" s="35">
        <f>$AE$28/'Fixed data'!$C$7</f>
        <v>0</v>
      </c>
      <c r="BA56" s="35">
        <f>$AE$28/'Fixed data'!$C$7</f>
        <v>0</v>
      </c>
      <c r="BB56" s="35">
        <f>$AE$28/'Fixed data'!$C$7</f>
        <v>0</v>
      </c>
      <c r="BC56" s="35">
        <f>$AE$28/'Fixed data'!$C$7</f>
        <v>0</v>
      </c>
      <c r="BD56" s="35">
        <f>$AE$28/'Fixed data'!$C$7</f>
        <v>0</v>
      </c>
    </row>
    <row r="57" spans="1:56" ht="16.5" hidden="1" customHeight="1" outlineLevel="1" x14ac:dyDescent="0.35">
      <c r="A57" s="114"/>
      <c r="B57" s="9" t="s">
        <v>125</v>
      </c>
      <c r="C57" s="11" t="s">
        <v>147</v>
      </c>
      <c r="D57" s="9" t="s">
        <v>38</v>
      </c>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f>$AF$28/'Fixed data'!$C$7</f>
        <v>0</v>
      </c>
      <c r="AH57" s="35">
        <f>$AF$28/'Fixed data'!$C$7</f>
        <v>0</v>
      </c>
      <c r="AI57" s="35">
        <f>$AF$28/'Fixed data'!$C$7</f>
        <v>0</v>
      </c>
      <c r="AJ57" s="35">
        <f>$AF$28/'Fixed data'!$C$7</f>
        <v>0</v>
      </c>
      <c r="AK57" s="35">
        <f>$AF$28/'Fixed data'!$C$7</f>
        <v>0</v>
      </c>
      <c r="AL57" s="35">
        <f>$AF$28/'Fixed data'!$C$7</f>
        <v>0</v>
      </c>
      <c r="AM57" s="35">
        <f>$AF$28/'Fixed data'!$C$7</f>
        <v>0</v>
      </c>
      <c r="AN57" s="35">
        <f>$AF$28/'Fixed data'!$C$7</f>
        <v>0</v>
      </c>
      <c r="AO57" s="35">
        <f>$AF$28/'Fixed data'!$C$7</f>
        <v>0</v>
      </c>
      <c r="AP57" s="35">
        <f>$AF$28/'Fixed data'!$C$7</f>
        <v>0</v>
      </c>
      <c r="AQ57" s="35">
        <f>$AF$28/'Fixed data'!$C$7</f>
        <v>0</v>
      </c>
      <c r="AR57" s="35">
        <f>$AF$28/'Fixed data'!$C$7</f>
        <v>0</v>
      </c>
      <c r="AS57" s="35">
        <f>$AF$28/'Fixed data'!$C$7</f>
        <v>0</v>
      </c>
      <c r="AT57" s="35">
        <f>$AF$28/'Fixed data'!$C$7</f>
        <v>0</v>
      </c>
      <c r="AU57" s="35">
        <f>$AF$28/'Fixed data'!$C$7</f>
        <v>0</v>
      </c>
      <c r="AV57" s="35">
        <f>$AF$28/'Fixed data'!$C$7</f>
        <v>0</v>
      </c>
      <c r="AW57" s="35">
        <f>$AF$28/'Fixed data'!$C$7</f>
        <v>0</v>
      </c>
      <c r="AX57" s="35">
        <f>$AF$28/'Fixed data'!$C$7</f>
        <v>0</v>
      </c>
      <c r="AY57" s="35">
        <f>$AF$28/'Fixed data'!$C$7</f>
        <v>0</v>
      </c>
      <c r="AZ57" s="35">
        <f>$AF$28/'Fixed data'!$C$7</f>
        <v>0</v>
      </c>
      <c r="BA57" s="35">
        <f>$AF$28/'Fixed data'!$C$7</f>
        <v>0</v>
      </c>
      <c r="BB57" s="35">
        <f>$AF$28/'Fixed data'!$C$7</f>
        <v>0</v>
      </c>
      <c r="BC57" s="35">
        <f>$AF$28/'Fixed data'!$C$7</f>
        <v>0</v>
      </c>
      <c r="BD57" s="35">
        <f>$AF$28/'Fixed data'!$C$7</f>
        <v>0</v>
      </c>
    </row>
    <row r="58" spans="1:56" ht="16.5" hidden="1" customHeight="1" outlineLevel="1" x14ac:dyDescent="0.35">
      <c r="A58" s="114"/>
      <c r="B58" s="9" t="s">
        <v>126</v>
      </c>
      <c r="C58" s="11" t="s">
        <v>148</v>
      </c>
      <c r="D58" s="9" t="s">
        <v>38</v>
      </c>
      <c r="F58" s="35"/>
      <c r="G58" s="35"/>
      <c r="H58" s="35"/>
      <c r="I58" s="35"/>
      <c r="J58" s="35"/>
      <c r="K58" s="35"/>
      <c r="L58" s="35"/>
      <c r="M58" s="35"/>
      <c r="N58" s="35"/>
      <c r="O58" s="35"/>
      <c r="P58" s="35"/>
      <c r="Q58" s="35"/>
      <c r="R58" s="35"/>
      <c r="S58" s="35"/>
      <c r="T58" s="35"/>
      <c r="U58" s="35"/>
      <c r="V58" s="35"/>
      <c r="W58" s="35"/>
      <c r="X58" s="35"/>
      <c r="Y58" s="35"/>
      <c r="Z58" s="35"/>
      <c r="AA58" s="35"/>
      <c r="AB58" s="35"/>
      <c r="AC58" s="35"/>
      <c r="AD58" s="35"/>
      <c r="AE58" s="35"/>
      <c r="AF58" s="35"/>
      <c r="AG58" s="35"/>
      <c r="AH58" s="35">
        <f>$AG$28/'Fixed data'!$C$7</f>
        <v>0</v>
      </c>
      <c r="AI58" s="35">
        <f>$AG$28/'Fixed data'!$C$7</f>
        <v>0</v>
      </c>
      <c r="AJ58" s="35">
        <f>$AG$28/'Fixed data'!$C$7</f>
        <v>0</v>
      </c>
      <c r="AK58" s="35">
        <f>$AG$28/'Fixed data'!$C$7</f>
        <v>0</v>
      </c>
      <c r="AL58" s="35">
        <f>$AG$28/'Fixed data'!$C$7</f>
        <v>0</v>
      </c>
      <c r="AM58" s="35">
        <f>$AG$28/'Fixed data'!$C$7</f>
        <v>0</v>
      </c>
      <c r="AN58" s="35">
        <f>$AG$28/'Fixed data'!$C$7</f>
        <v>0</v>
      </c>
      <c r="AO58" s="35">
        <f>$AG$28/'Fixed data'!$C$7</f>
        <v>0</v>
      </c>
      <c r="AP58" s="35">
        <f>$AG$28/'Fixed data'!$C$7</f>
        <v>0</v>
      </c>
      <c r="AQ58" s="35">
        <f>$AG$28/'Fixed data'!$C$7</f>
        <v>0</v>
      </c>
      <c r="AR58" s="35">
        <f>$AG$28/'Fixed data'!$C$7</f>
        <v>0</v>
      </c>
      <c r="AS58" s="35">
        <f>$AG$28/'Fixed data'!$C$7</f>
        <v>0</v>
      </c>
      <c r="AT58" s="35">
        <f>$AG$28/'Fixed data'!$C$7</f>
        <v>0</v>
      </c>
      <c r="AU58" s="35">
        <f>$AG$28/'Fixed data'!$C$7</f>
        <v>0</v>
      </c>
      <c r="AV58" s="35">
        <f>$AG$28/'Fixed data'!$C$7</f>
        <v>0</v>
      </c>
      <c r="AW58" s="35">
        <f>$AG$28/'Fixed data'!$C$7</f>
        <v>0</v>
      </c>
      <c r="AX58" s="35">
        <f>$AG$28/'Fixed data'!$C$7</f>
        <v>0</v>
      </c>
      <c r="AY58" s="35">
        <f>$AG$28/'Fixed data'!$C$7</f>
        <v>0</v>
      </c>
      <c r="AZ58" s="35">
        <f>$AG$28/'Fixed data'!$C$7</f>
        <v>0</v>
      </c>
      <c r="BA58" s="35">
        <f>$AG$28/'Fixed data'!$C$7</f>
        <v>0</v>
      </c>
      <c r="BB58" s="35">
        <f>$AG$28/'Fixed data'!$C$7</f>
        <v>0</v>
      </c>
      <c r="BC58" s="35">
        <f>$AG$28/'Fixed data'!$C$7</f>
        <v>0</v>
      </c>
      <c r="BD58" s="35">
        <f>$AG$28/'Fixed data'!$C$7</f>
        <v>0</v>
      </c>
    </row>
    <row r="59" spans="1:56" ht="16.5" hidden="1" customHeight="1" outlineLevel="1" x14ac:dyDescent="0.35">
      <c r="A59" s="114"/>
      <c r="B59" s="9" t="s">
        <v>127</v>
      </c>
      <c r="C59" s="11" t="s">
        <v>149</v>
      </c>
      <c r="D59" s="9" t="s">
        <v>38</v>
      </c>
      <c r="F59" s="35"/>
      <c r="G59" s="35"/>
      <c r="H59" s="35"/>
      <c r="I59" s="35"/>
      <c r="J59" s="35"/>
      <c r="K59" s="35"/>
      <c r="L59" s="35"/>
      <c r="M59" s="35"/>
      <c r="N59" s="35"/>
      <c r="O59" s="35"/>
      <c r="P59" s="35"/>
      <c r="Q59" s="35"/>
      <c r="R59" s="35"/>
      <c r="S59" s="35"/>
      <c r="T59" s="35"/>
      <c r="U59" s="35"/>
      <c r="V59" s="35"/>
      <c r="W59" s="35"/>
      <c r="X59" s="35"/>
      <c r="Y59" s="35"/>
      <c r="Z59" s="35"/>
      <c r="AA59" s="35"/>
      <c r="AB59" s="35"/>
      <c r="AC59" s="35"/>
      <c r="AD59" s="35"/>
      <c r="AE59" s="35"/>
      <c r="AF59" s="35"/>
      <c r="AG59" s="35"/>
      <c r="AH59" s="35"/>
      <c r="AI59" s="35">
        <f>$AH$28/'Fixed data'!$C$7</f>
        <v>0</v>
      </c>
      <c r="AJ59" s="35">
        <f>$AH$28/'Fixed data'!$C$7</f>
        <v>0</v>
      </c>
      <c r="AK59" s="35">
        <f>$AH$28/'Fixed data'!$C$7</f>
        <v>0</v>
      </c>
      <c r="AL59" s="35">
        <f>$AH$28/'Fixed data'!$C$7</f>
        <v>0</v>
      </c>
      <c r="AM59" s="35">
        <f>$AH$28/'Fixed data'!$C$7</f>
        <v>0</v>
      </c>
      <c r="AN59" s="35">
        <f>$AH$28/'Fixed data'!$C$7</f>
        <v>0</v>
      </c>
      <c r="AO59" s="35">
        <f>$AH$28/'Fixed data'!$C$7</f>
        <v>0</v>
      </c>
      <c r="AP59" s="35">
        <f>$AH$28/'Fixed data'!$C$7</f>
        <v>0</v>
      </c>
      <c r="AQ59" s="35">
        <f>$AH$28/'Fixed data'!$C$7</f>
        <v>0</v>
      </c>
      <c r="AR59" s="35">
        <f>$AH$28/'Fixed data'!$C$7</f>
        <v>0</v>
      </c>
      <c r="AS59" s="35">
        <f>$AH$28/'Fixed data'!$C$7</f>
        <v>0</v>
      </c>
      <c r="AT59" s="35">
        <f>$AH$28/'Fixed data'!$C$7</f>
        <v>0</v>
      </c>
      <c r="AU59" s="35">
        <f>$AH$28/'Fixed data'!$C$7</f>
        <v>0</v>
      </c>
      <c r="AV59" s="35">
        <f>$AH$28/'Fixed data'!$C$7</f>
        <v>0</v>
      </c>
      <c r="AW59" s="35">
        <f>$AH$28/'Fixed data'!$C$7</f>
        <v>0</v>
      </c>
      <c r="AX59" s="35">
        <f>$AH$28/'Fixed data'!$C$7</f>
        <v>0</v>
      </c>
      <c r="AY59" s="35">
        <f>$AH$28/'Fixed data'!$C$7</f>
        <v>0</v>
      </c>
      <c r="AZ59" s="35">
        <f>$AH$28/'Fixed data'!$C$7</f>
        <v>0</v>
      </c>
      <c r="BA59" s="35">
        <f>$AH$28/'Fixed data'!$C$7</f>
        <v>0</v>
      </c>
      <c r="BB59" s="35">
        <f>$AH$28/'Fixed data'!$C$7</f>
        <v>0</v>
      </c>
      <c r="BC59" s="35">
        <f>$AH$28/'Fixed data'!$C$7</f>
        <v>0</v>
      </c>
      <c r="BD59" s="35">
        <f>$AH$28/'Fixed data'!$C$7</f>
        <v>0</v>
      </c>
    </row>
    <row r="60" spans="1:56" ht="16.5" collapsed="1" x14ac:dyDescent="0.35">
      <c r="A60" s="114"/>
      <c r="B60" s="9" t="s">
        <v>7</v>
      </c>
      <c r="C60" s="9" t="s">
        <v>58</v>
      </c>
      <c r="D60" s="9" t="s">
        <v>38</v>
      </c>
      <c r="E60" s="35">
        <f>SUM(E30:E59)</f>
        <v>0</v>
      </c>
      <c r="F60" s="35">
        <f t="shared" ref="F60:BD60" si="5">SUM(F30:F59)</f>
        <v>-9.6854644444444428E-5</v>
      </c>
      <c r="G60" s="35">
        <f t="shared" si="5"/>
        <v>-9.6854644444444428E-5</v>
      </c>
      <c r="H60" s="35">
        <f t="shared" si="5"/>
        <v>-9.6854644444444428E-5</v>
      </c>
      <c r="I60" s="35">
        <f t="shared" si="5"/>
        <v>-9.6854644444444428E-5</v>
      </c>
      <c r="J60" s="35">
        <f t="shared" si="5"/>
        <v>-9.6854644444444428E-5</v>
      </c>
      <c r="K60" s="35">
        <f t="shared" si="5"/>
        <v>-9.6854644444444428E-5</v>
      </c>
      <c r="L60" s="35">
        <f t="shared" si="5"/>
        <v>-9.6854644444444428E-5</v>
      </c>
      <c r="M60" s="35">
        <f t="shared" si="5"/>
        <v>-9.6854644444444428E-5</v>
      </c>
      <c r="N60" s="35">
        <f t="shared" si="5"/>
        <v>-9.6854644444444428E-5</v>
      </c>
      <c r="O60" s="35">
        <f t="shared" si="5"/>
        <v>-9.6854644444444428E-5</v>
      </c>
      <c r="P60" s="35">
        <f t="shared" si="5"/>
        <v>-9.6854644444444428E-5</v>
      </c>
      <c r="Q60" s="35">
        <f t="shared" si="5"/>
        <v>-9.6854644444444428E-5</v>
      </c>
      <c r="R60" s="35">
        <f t="shared" si="5"/>
        <v>-9.6854644444444428E-5</v>
      </c>
      <c r="S60" s="35">
        <f t="shared" si="5"/>
        <v>-9.6854644444444428E-5</v>
      </c>
      <c r="T60" s="35">
        <f t="shared" si="5"/>
        <v>-9.6854644444444428E-5</v>
      </c>
      <c r="U60" s="35">
        <f t="shared" si="5"/>
        <v>-9.6854644444444428E-5</v>
      </c>
      <c r="V60" s="35">
        <f t="shared" si="5"/>
        <v>-9.6854644444444428E-5</v>
      </c>
      <c r="W60" s="35">
        <f t="shared" si="5"/>
        <v>-9.6854644444444428E-5</v>
      </c>
      <c r="X60" s="35">
        <f t="shared" si="5"/>
        <v>-9.6854644444444428E-5</v>
      </c>
      <c r="Y60" s="35">
        <f t="shared" si="5"/>
        <v>-9.6854644444444428E-5</v>
      </c>
      <c r="Z60" s="35">
        <f t="shared" si="5"/>
        <v>-9.6854644444444428E-5</v>
      </c>
      <c r="AA60" s="35">
        <f t="shared" si="5"/>
        <v>-9.6854644444444428E-5</v>
      </c>
      <c r="AB60" s="35">
        <f t="shared" si="5"/>
        <v>-9.6854644444444428E-5</v>
      </c>
      <c r="AC60" s="35">
        <f t="shared" si="5"/>
        <v>-9.6854644444444428E-5</v>
      </c>
      <c r="AD60" s="35">
        <f t="shared" si="5"/>
        <v>-9.6854644444444428E-5</v>
      </c>
      <c r="AE60" s="35">
        <f t="shared" si="5"/>
        <v>-9.6854644444444428E-5</v>
      </c>
      <c r="AF60" s="35">
        <f t="shared" si="5"/>
        <v>-9.6854644444444428E-5</v>
      </c>
      <c r="AG60" s="35">
        <f t="shared" si="5"/>
        <v>-9.6854644444444428E-5</v>
      </c>
      <c r="AH60" s="35">
        <f t="shared" si="5"/>
        <v>-9.6854644444444428E-5</v>
      </c>
      <c r="AI60" s="35">
        <f t="shared" si="5"/>
        <v>-9.6854644444444428E-5</v>
      </c>
      <c r="AJ60" s="35">
        <f t="shared" si="5"/>
        <v>-9.6854644444444428E-5</v>
      </c>
      <c r="AK60" s="35">
        <f t="shared" si="5"/>
        <v>-9.6854644444444428E-5</v>
      </c>
      <c r="AL60" s="35">
        <f t="shared" si="5"/>
        <v>-9.6854644444444428E-5</v>
      </c>
      <c r="AM60" s="35">
        <f t="shared" si="5"/>
        <v>-9.6854644444444428E-5</v>
      </c>
      <c r="AN60" s="35">
        <f t="shared" si="5"/>
        <v>-9.6854644444444428E-5</v>
      </c>
      <c r="AO60" s="35">
        <f t="shared" si="5"/>
        <v>-9.6854644444444428E-5</v>
      </c>
      <c r="AP60" s="35">
        <f t="shared" si="5"/>
        <v>-9.6854644444444428E-5</v>
      </c>
      <c r="AQ60" s="35">
        <f t="shared" si="5"/>
        <v>-9.6854644444444428E-5</v>
      </c>
      <c r="AR60" s="35">
        <f t="shared" si="5"/>
        <v>-9.6854644444444428E-5</v>
      </c>
      <c r="AS60" s="35">
        <f t="shared" si="5"/>
        <v>-9.6854644444444428E-5</v>
      </c>
      <c r="AT60" s="35">
        <f t="shared" si="5"/>
        <v>-9.6854644444444428E-5</v>
      </c>
      <c r="AU60" s="35">
        <f t="shared" si="5"/>
        <v>-9.6854644444444428E-5</v>
      </c>
      <c r="AV60" s="35">
        <f t="shared" si="5"/>
        <v>-9.6854644444444428E-5</v>
      </c>
      <c r="AW60" s="35">
        <f t="shared" si="5"/>
        <v>-9.6854644444444428E-5</v>
      </c>
      <c r="AX60" s="35">
        <f t="shared" si="5"/>
        <v>-9.6854644444444428E-5</v>
      </c>
      <c r="AY60" s="35">
        <f t="shared" si="5"/>
        <v>0</v>
      </c>
      <c r="AZ60" s="35">
        <f t="shared" si="5"/>
        <v>0</v>
      </c>
      <c r="BA60" s="35">
        <f t="shared" si="5"/>
        <v>0</v>
      </c>
      <c r="BB60" s="35">
        <f t="shared" si="5"/>
        <v>0</v>
      </c>
      <c r="BC60" s="35">
        <f t="shared" si="5"/>
        <v>0</v>
      </c>
      <c r="BD60" s="35">
        <f t="shared" si="5"/>
        <v>0</v>
      </c>
    </row>
    <row r="61" spans="1:56" ht="17.25" hidden="1" customHeight="1" outlineLevel="1" x14ac:dyDescent="0.35">
      <c r="A61" s="114"/>
      <c r="B61" s="9" t="s">
        <v>34</v>
      </c>
      <c r="C61" s="9" t="s">
        <v>59</v>
      </c>
      <c r="D61" s="9" t="s">
        <v>38</v>
      </c>
      <c r="E61" s="35">
        <v>0</v>
      </c>
      <c r="F61" s="35">
        <f>E62</f>
        <v>-4.3584589999999994E-3</v>
      </c>
      <c r="G61" s="35">
        <f t="shared" ref="G61:BD61" si="6">F62</f>
        <v>-4.2616043555555551E-3</v>
      </c>
      <c r="H61" s="35">
        <f t="shared" si="6"/>
        <v>-4.1647497111111107E-3</v>
      </c>
      <c r="I61" s="35">
        <f t="shared" si="6"/>
        <v>-4.0678950666666663E-3</v>
      </c>
      <c r="J61" s="35">
        <f t="shared" si="6"/>
        <v>-3.9710404222222219E-3</v>
      </c>
      <c r="K61" s="35">
        <f t="shared" si="6"/>
        <v>-3.8741857777777776E-3</v>
      </c>
      <c r="L61" s="35">
        <f t="shared" si="6"/>
        <v>-3.7773311333333332E-3</v>
      </c>
      <c r="M61" s="35">
        <f t="shared" si="6"/>
        <v>-3.6804764888888888E-3</v>
      </c>
      <c r="N61" s="35">
        <f t="shared" si="6"/>
        <v>-3.5836218444444444E-3</v>
      </c>
      <c r="O61" s="35">
        <f t="shared" si="6"/>
        <v>-3.4867672000000001E-3</v>
      </c>
      <c r="P61" s="35">
        <f t="shared" si="6"/>
        <v>-3.3899125555555557E-3</v>
      </c>
      <c r="Q61" s="35">
        <f t="shared" si="6"/>
        <v>-3.2930579111111113E-3</v>
      </c>
      <c r="R61" s="35">
        <f t="shared" si="6"/>
        <v>-3.1962032666666669E-3</v>
      </c>
      <c r="S61" s="35">
        <f t="shared" si="6"/>
        <v>-3.0993486222222226E-3</v>
      </c>
      <c r="T61" s="35">
        <f t="shared" si="6"/>
        <v>-3.0024939777777782E-3</v>
      </c>
      <c r="U61" s="35">
        <f t="shared" si="6"/>
        <v>-2.9056393333333338E-3</v>
      </c>
      <c r="V61" s="35">
        <f t="shared" si="6"/>
        <v>-2.8087846888888894E-3</v>
      </c>
      <c r="W61" s="35">
        <f t="shared" si="6"/>
        <v>-2.7119300444444451E-3</v>
      </c>
      <c r="X61" s="35">
        <f t="shared" si="6"/>
        <v>-2.6150754000000007E-3</v>
      </c>
      <c r="Y61" s="35">
        <f t="shared" si="6"/>
        <v>-2.5182207555555563E-3</v>
      </c>
      <c r="Z61" s="35">
        <f t="shared" si="6"/>
        <v>-2.4213661111111119E-3</v>
      </c>
      <c r="AA61" s="35">
        <f t="shared" si="6"/>
        <v>-2.3245114666666676E-3</v>
      </c>
      <c r="AB61" s="35">
        <f t="shared" si="6"/>
        <v>-2.2276568222222232E-3</v>
      </c>
      <c r="AC61" s="35">
        <f t="shared" si="6"/>
        <v>-2.1308021777777788E-3</v>
      </c>
      <c r="AD61" s="35">
        <f t="shared" si="6"/>
        <v>-2.0339475333333345E-3</v>
      </c>
      <c r="AE61" s="35">
        <f t="shared" si="6"/>
        <v>-1.9370928888888901E-3</v>
      </c>
      <c r="AF61" s="35">
        <f t="shared" si="6"/>
        <v>-1.8402382444444457E-3</v>
      </c>
      <c r="AG61" s="35">
        <f t="shared" si="6"/>
        <v>-1.7433836000000013E-3</v>
      </c>
      <c r="AH61" s="35">
        <f t="shared" si="6"/>
        <v>-1.646528955555557E-3</v>
      </c>
      <c r="AI61" s="35">
        <f t="shared" si="6"/>
        <v>-1.5496743111111126E-3</v>
      </c>
      <c r="AJ61" s="35">
        <f t="shared" si="6"/>
        <v>-1.4528196666666682E-3</v>
      </c>
      <c r="AK61" s="35">
        <f t="shared" si="6"/>
        <v>-1.3559650222222238E-3</v>
      </c>
      <c r="AL61" s="35">
        <f t="shared" si="6"/>
        <v>-1.2591103777777795E-3</v>
      </c>
      <c r="AM61" s="35">
        <f t="shared" si="6"/>
        <v>-1.1622557333333351E-3</v>
      </c>
      <c r="AN61" s="35">
        <f t="shared" si="6"/>
        <v>-1.0654010888888907E-3</v>
      </c>
      <c r="AO61" s="35">
        <f t="shared" si="6"/>
        <v>-9.6854644444444634E-4</v>
      </c>
      <c r="AP61" s="35">
        <f t="shared" si="6"/>
        <v>-8.7169180000000197E-4</v>
      </c>
      <c r="AQ61" s="35">
        <f t="shared" si="6"/>
        <v>-7.7483715555555759E-4</v>
      </c>
      <c r="AR61" s="35">
        <f t="shared" si="6"/>
        <v>-6.7798251111111322E-4</v>
      </c>
      <c r="AS61" s="35">
        <f t="shared" si="6"/>
        <v>-5.8112786666666884E-4</v>
      </c>
      <c r="AT61" s="35">
        <f t="shared" si="6"/>
        <v>-4.8427322222222442E-4</v>
      </c>
      <c r="AU61" s="35">
        <f t="shared" si="6"/>
        <v>-3.8741857777777999E-4</v>
      </c>
      <c r="AV61" s="35">
        <f t="shared" si="6"/>
        <v>-2.9056393333333556E-4</v>
      </c>
      <c r="AW61" s="35">
        <f t="shared" si="6"/>
        <v>-1.9370928888889113E-4</v>
      </c>
      <c r="AX61" s="35">
        <f t="shared" si="6"/>
        <v>-9.6854644444446705E-5</v>
      </c>
      <c r="AY61" s="35">
        <f t="shared" si="6"/>
        <v>-2.2768245622195593E-18</v>
      </c>
      <c r="AZ61" s="35">
        <f t="shared" si="6"/>
        <v>-2.2768245622195593E-18</v>
      </c>
      <c r="BA61" s="35">
        <f t="shared" si="6"/>
        <v>-2.2768245622195593E-18</v>
      </c>
      <c r="BB61" s="35">
        <f t="shared" si="6"/>
        <v>-2.2768245622195593E-18</v>
      </c>
      <c r="BC61" s="35">
        <f t="shared" si="6"/>
        <v>-2.2768245622195593E-18</v>
      </c>
      <c r="BD61" s="35">
        <f t="shared" si="6"/>
        <v>-2.2768245622195593E-18</v>
      </c>
    </row>
    <row r="62" spans="1:56" ht="16.5" hidden="1" customHeight="1" outlineLevel="1" x14ac:dyDescent="0.3">
      <c r="A62" s="114"/>
      <c r="B62" s="9" t="s">
        <v>33</v>
      </c>
      <c r="C62" s="9" t="s">
        <v>66</v>
      </c>
      <c r="D62" s="9" t="s">
        <v>38</v>
      </c>
      <c r="E62" s="35">
        <f t="shared" ref="E62:BD62" si="7">E28-E60+E61</f>
        <v>-4.3584589999999994E-3</v>
      </c>
      <c r="F62" s="35">
        <f t="shared" si="7"/>
        <v>-4.2616043555555551E-3</v>
      </c>
      <c r="G62" s="35">
        <f t="shared" si="7"/>
        <v>-4.1647497111111107E-3</v>
      </c>
      <c r="H62" s="35">
        <f t="shared" si="7"/>
        <v>-4.0678950666666663E-3</v>
      </c>
      <c r="I62" s="35">
        <f t="shared" si="7"/>
        <v>-3.9710404222222219E-3</v>
      </c>
      <c r="J62" s="35">
        <f t="shared" si="7"/>
        <v>-3.8741857777777776E-3</v>
      </c>
      <c r="K62" s="35">
        <f t="shared" si="7"/>
        <v>-3.7773311333333332E-3</v>
      </c>
      <c r="L62" s="35">
        <f t="shared" si="7"/>
        <v>-3.6804764888888888E-3</v>
      </c>
      <c r="M62" s="35">
        <f t="shared" si="7"/>
        <v>-3.5836218444444444E-3</v>
      </c>
      <c r="N62" s="35">
        <f t="shared" si="7"/>
        <v>-3.4867672000000001E-3</v>
      </c>
      <c r="O62" s="35">
        <f t="shared" si="7"/>
        <v>-3.3899125555555557E-3</v>
      </c>
      <c r="P62" s="35">
        <f t="shared" si="7"/>
        <v>-3.2930579111111113E-3</v>
      </c>
      <c r="Q62" s="35">
        <f t="shared" si="7"/>
        <v>-3.1962032666666669E-3</v>
      </c>
      <c r="R62" s="35">
        <f t="shared" si="7"/>
        <v>-3.0993486222222226E-3</v>
      </c>
      <c r="S62" s="35">
        <f t="shared" si="7"/>
        <v>-3.0024939777777782E-3</v>
      </c>
      <c r="T62" s="35">
        <f t="shared" si="7"/>
        <v>-2.9056393333333338E-3</v>
      </c>
      <c r="U62" s="35">
        <f t="shared" si="7"/>
        <v>-2.8087846888888894E-3</v>
      </c>
      <c r="V62" s="35">
        <f t="shared" si="7"/>
        <v>-2.7119300444444451E-3</v>
      </c>
      <c r="W62" s="35">
        <f t="shared" si="7"/>
        <v>-2.6150754000000007E-3</v>
      </c>
      <c r="X62" s="35">
        <f t="shared" si="7"/>
        <v>-2.5182207555555563E-3</v>
      </c>
      <c r="Y62" s="35">
        <f t="shared" si="7"/>
        <v>-2.4213661111111119E-3</v>
      </c>
      <c r="Z62" s="35">
        <f t="shared" si="7"/>
        <v>-2.3245114666666676E-3</v>
      </c>
      <c r="AA62" s="35">
        <f t="shared" si="7"/>
        <v>-2.2276568222222232E-3</v>
      </c>
      <c r="AB62" s="35">
        <f t="shared" si="7"/>
        <v>-2.1308021777777788E-3</v>
      </c>
      <c r="AC62" s="35">
        <f t="shared" si="7"/>
        <v>-2.0339475333333345E-3</v>
      </c>
      <c r="AD62" s="35">
        <f t="shared" si="7"/>
        <v>-1.9370928888888901E-3</v>
      </c>
      <c r="AE62" s="35">
        <f t="shared" si="7"/>
        <v>-1.8402382444444457E-3</v>
      </c>
      <c r="AF62" s="35">
        <f t="shared" si="7"/>
        <v>-1.7433836000000013E-3</v>
      </c>
      <c r="AG62" s="35">
        <f t="shared" si="7"/>
        <v>-1.646528955555557E-3</v>
      </c>
      <c r="AH62" s="35">
        <f t="shared" si="7"/>
        <v>-1.5496743111111126E-3</v>
      </c>
      <c r="AI62" s="35">
        <f t="shared" si="7"/>
        <v>-1.4528196666666682E-3</v>
      </c>
      <c r="AJ62" s="35">
        <f t="shared" si="7"/>
        <v>-1.3559650222222238E-3</v>
      </c>
      <c r="AK62" s="35">
        <f t="shared" si="7"/>
        <v>-1.2591103777777795E-3</v>
      </c>
      <c r="AL62" s="35">
        <f t="shared" si="7"/>
        <v>-1.1622557333333351E-3</v>
      </c>
      <c r="AM62" s="35">
        <f t="shared" si="7"/>
        <v>-1.0654010888888907E-3</v>
      </c>
      <c r="AN62" s="35">
        <f t="shared" si="7"/>
        <v>-9.6854644444444634E-4</v>
      </c>
      <c r="AO62" s="35">
        <f t="shared" si="7"/>
        <v>-8.7169180000000197E-4</v>
      </c>
      <c r="AP62" s="35">
        <f t="shared" si="7"/>
        <v>-7.7483715555555759E-4</v>
      </c>
      <c r="AQ62" s="35">
        <f t="shared" si="7"/>
        <v>-6.7798251111111322E-4</v>
      </c>
      <c r="AR62" s="35">
        <f t="shared" si="7"/>
        <v>-5.8112786666666884E-4</v>
      </c>
      <c r="AS62" s="35">
        <f t="shared" si="7"/>
        <v>-4.8427322222222442E-4</v>
      </c>
      <c r="AT62" s="35">
        <f t="shared" si="7"/>
        <v>-3.8741857777777999E-4</v>
      </c>
      <c r="AU62" s="35">
        <f t="shared" si="7"/>
        <v>-2.9056393333333556E-4</v>
      </c>
      <c r="AV62" s="35">
        <f t="shared" si="7"/>
        <v>-1.9370928888889113E-4</v>
      </c>
      <c r="AW62" s="35">
        <f t="shared" si="7"/>
        <v>-9.6854644444446705E-5</v>
      </c>
      <c r="AX62" s="35">
        <f t="shared" si="7"/>
        <v>-2.2768245622195593E-18</v>
      </c>
      <c r="AY62" s="35">
        <f t="shared" si="7"/>
        <v>-2.2768245622195593E-18</v>
      </c>
      <c r="AZ62" s="35">
        <f t="shared" si="7"/>
        <v>-2.2768245622195593E-18</v>
      </c>
      <c r="BA62" s="35">
        <f t="shared" si="7"/>
        <v>-2.2768245622195593E-18</v>
      </c>
      <c r="BB62" s="35">
        <f t="shared" si="7"/>
        <v>-2.2768245622195593E-18</v>
      </c>
      <c r="BC62" s="35">
        <f t="shared" si="7"/>
        <v>-2.2768245622195593E-18</v>
      </c>
      <c r="BD62" s="35">
        <f t="shared" si="7"/>
        <v>-2.2768245622195593E-18</v>
      </c>
    </row>
    <row r="63" spans="1:56" ht="16.5" collapsed="1" x14ac:dyDescent="0.3">
      <c r="A63" s="114"/>
      <c r="B63" s="9" t="s">
        <v>8</v>
      </c>
      <c r="C63" s="11" t="s">
        <v>65</v>
      </c>
      <c r="D63" s="9" t="s">
        <v>38</v>
      </c>
      <c r="E63" s="35">
        <f>AVERAGE(E61:E62)*'Fixed data'!$C$3</f>
        <v>-9.1527638999999987E-5</v>
      </c>
      <c r="F63" s="35">
        <f>AVERAGE(F61:F62)*'Fixed data'!$C$3</f>
        <v>-1.8102133046666666E-4</v>
      </c>
      <c r="G63" s="35">
        <f>AVERAGE(G61:G62)*'Fixed data'!$C$3</f>
        <v>-1.769534354E-4</v>
      </c>
      <c r="H63" s="35">
        <f>AVERAGE(H61:H62)*'Fixed data'!$C$3</f>
        <v>-1.7288554033333332E-4</v>
      </c>
      <c r="I63" s="35">
        <f>AVERAGE(I61:I62)*'Fixed data'!$C$3</f>
        <v>-1.6881764526666666E-4</v>
      </c>
      <c r="J63" s="35">
        <f>AVERAGE(J61:J62)*'Fixed data'!$C$3</f>
        <v>-1.647497502E-4</v>
      </c>
      <c r="K63" s="35">
        <f>AVERAGE(K61:K62)*'Fixed data'!$C$3</f>
        <v>-1.6068185513333334E-4</v>
      </c>
      <c r="L63" s="35">
        <f>AVERAGE(L61:L62)*'Fixed data'!$C$3</f>
        <v>-1.5661396006666668E-4</v>
      </c>
      <c r="M63" s="35">
        <f>AVERAGE(M61:M62)*'Fixed data'!$C$3</f>
        <v>-1.52546065E-4</v>
      </c>
      <c r="N63" s="35">
        <f>AVERAGE(N61:N62)*'Fixed data'!$C$3</f>
        <v>-1.4847816993333334E-4</v>
      </c>
      <c r="O63" s="35">
        <f>AVERAGE(O61:O62)*'Fixed data'!$C$3</f>
        <v>-1.4441027486666668E-4</v>
      </c>
      <c r="P63" s="35">
        <f>AVERAGE(P61:P62)*'Fixed data'!$C$3</f>
        <v>-1.4034237980000002E-4</v>
      </c>
      <c r="Q63" s="35">
        <f>AVERAGE(Q61:Q62)*'Fixed data'!$C$3</f>
        <v>-1.3627448473333336E-4</v>
      </c>
      <c r="R63" s="35">
        <f>AVERAGE(R61:R62)*'Fixed data'!$C$3</f>
        <v>-1.3220658966666668E-4</v>
      </c>
      <c r="S63" s="35">
        <f>AVERAGE(S61:S62)*'Fixed data'!$C$3</f>
        <v>-1.2813869460000002E-4</v>
      </c>
      <c r="T63" s="35">
        <f>AVERAGE(T61:T62)*'Fixed data'!$C$3</f>
        <v>-1.2407079953333336E-4</v>
      </c>
      <c r="U63" s="35">
        <f>AVERAGE(U61:U62)*'Fixed data'!$C$3</f>
        <v>-1.2000290446666669E-4</v>
      </c>
      <c r="V63" s="35">
        <f>AVERAGE(V61:V62)*'Fixed data'!$C$3</f>
        <v>-1.1593500940000003E-4</v>
      </c>
      <c r="W63" s="35">
        <f>AVERAGE(W61:W62)*'Fixed data'!$C$3</f>
        <v>-1.1186711433333337E-4</v>
      </c>
      <c r="X63" s="35">
        <f>AVERAGE(X61:X62)*'Fixed data'!$C$3</f>
        <v>-1.077992192666667E-4</v>
      </c>
      <c r="Y63" s="35">
        <f>AVERAGE(Y61:Y62)*'Fixed data'!$C$3</f>
        <v>-1.0373132420000004E-4</v>
      </c>
      <c r="Z63" s="35">
        <f>AVERAGE(Z61:Z62)*'Fixed data'!$C$3</f>
        <v>-9.9663429133333372E-5</v>
      </c>
      <c r="AA63" s="35">
        <f>AVERAGE(AA61:AA62)*'Fixed data'!$C$3</f>
        <v>-9.5595534066666714E-5</v>
      </c>
      <c r="AB63" s="35">
        <f>AVERAGE(AB61:AB62)*'Fixed data'!$C$3</f>
        <v>-9.1527639000000042E-5</v>
      </c>
      <c r="AC63" s="35">
        <f>AVERAGE(AC61:AC62)*'Fixed data'!$C$3</f>
        <v>-8.7459743933333383E-5</v>
      </c>
      <c r="AD63" s="35">
        <f>AVERAGE(AD61:AD62)*'Fixed data'!$C$3</f>
        <v>-8.3391848866666725E-5</v>
      </c>
      <c r="AE63" s="35">
        <f>AVERAGE(AE61:AE62)*'Fixed data'!$C$3</f>
        <v>-7.9323953800000053E-5</v>
      </c>
      <c r="AF63" s="35">
        <f>AVERAGE(AF61:AF62)*'Fixed data'!$C$3</f>
        <v>-7.5256058733333395E-5</v>
      </c>
      <c r="AG63" s="35">
        <f>AVERAGE(AG61:AG62)*'Fixed data'!$C$3</f>
        <v>-7.1188163666666723E-5</v>
      </c>
      <c r="AH63" s="35">
        <f>AVERAGE(AH61:AH62)*'Fixed data'!$C$3</f>
        <v>-6.7120268600000065E-5</v>
      </c>
      <c r="AI63" s="35">
        <f>AVERAGE(AI61:AI62)*'Fixed data'!$C$3</f>
        <v>-6.3052373533333407E-5</v>
      </c>
      <c r="AJ63" s="35">
        <f>AVERAGE(AJ61:AJ62)*'Fixed data'!$C$3</f>
        <v>-5.8984478466666735E-5</v>
      </c>
      <c r="AK63" s="35">
        <f>AVERAGE(AK61:AK62)*'Fixed data'!$C$3</f>
        <v>-5.491658340000007E-5</v>
      </c>
      <c r="AL63" s="35">
        <f>AVERAGE(AL61:AL62)*'Fixed data'!$C$3</f>
        <v>-5.0848688333333411E-5</v>
      </c>
      <c r="AM63" s="35">
        <f>AVERAGE(AM61:AM62)*'Fixed data'!$C$3</f>
        <v>-4.6780793266666746E-5</v>
      </c>
      <c r="AN63" s="35">
        <f>AVERAGE(AN61:AN62)*'Fixed data'!$C$3</f>
        <v>-4.2712898200000081E-5</v>
      </c>
      <c r="AO63" s="35">
        <f>AVERAGE(AO61:AO62)*'Fixed data'!$C$3</f>
        <v>-3.8645003133333416E-5</v>
      </c>
      <c r="AP63" s="35">
        <f>AVERAGE(AP61:AP62)*'Fixed data'!$C$3</f>
        <v>-3.4577108066666751E-5</v>
      </c>
      <c r="AQ63" s="35">
        <f>AVERAGE(AQ61:AQ62)*'Fixed data'!$C$3</f>
        <v>-3.050921300000009E-5</v>
      </c>
      <c r="AR63" s="35">
        <f>AVERAGE(AR61:AR62)*'Fixed data'!$C$3</f>
        <v>-2.6441317933333425E-5</v>
      </c>
      <c r="AS63" s="35">
        <f>AVERAGE(AS61:AS62)*'Fixed data'!$C$3</f>
        <v>-2.2373422866666759E-5</v>
      </c>
      <c r="AT63" s="35">
        <f>AVERAGE(AT61:AT62)*'Fixed data'!$C$3</f>
        <v>-1.8305527800000091E-5</v>
      </c>
      <c r="AU63" s="35">
        <f>AVERAGE(AU61:AU62)*'Fixed data'!$C$3</f>
        <v>-1.4237632733333429E-5</v>
      </c>
      <c r="AV63" s="35">
        <f>AVERAGE(AV61:AV62)*'Fixed data'!$C$3</f>
        <v>-1.0169737666666761E-5</v>
      </c>
      <c r="AW63" s="35">
        <f>AVERAGE(AW61:AW62)*'Fixed data'!$C$3</f>
        <v>-6.101842600000095E-6</v>
      </c>
      <c r="AX63" s="35">
        <f>AVERAGE(AX61:AX62)*'Fixed data'!$C$3</f>
        <v>-2.0339475333334287E-6</v>
      </c>
      <c r="AY63" s="35">
        <f>AVERAGE(AY61:AY62)*'Fixed data'!$C$3</f>
        <v>-9.5626631613221492E-20</v>
      </c>
      <c r="AZ63" s="35">
        <f>AVERAGE(AZ61:AZ62)*'Fixed data'!$C$3</f>
        <v>-9.5626631613221492E-20</v>
      </c>
      <c r="BA63" s="35">
        <f>AVERAGE(BA61:BA62)*'Fixed data'!$C$3</f>
        <v>-9.5626631613221492E-20</v>
      </c>
      <c r="BB63" s="35">
        <f>AVERAGE(BB61:BB62)*'Fixed data'!$C$3</f>
        <v>-9.5626631613221492E-20</v>
      </c>
      <c r="BC63" s="35">
        <f>AVERAGE(BC61:BC62)*'Fixed data'!$C$3</f>
        <v>-9.5626631613221492E-20</v>
      </c>
      <c r="BD63" s="35">
        <f>AVERAGE(BD61:BD62)*'Fixed data'!$C$3</f>
        <v>-9.5626631613221492E-20</v>
      </c>
    </row>
    <row r="64" spans="1:56" ht="15.75" thickBot="1" x14ac:dyDescent="0.35">
      <c r="A64" s="113"/>
      <c r="B64" s="12" t="s">
        <v>91</v>
      </c>
      <c r="C64" s="12" t="s">
        <v>43</v>
      </c>
      <c r="D64" s="12" t="s">
        <v>38</v>
      </c>
      <c r="E64" s="53">
        <f t="shared" ref="E64:BD64" si="8">E29+E60+E63</f>
        <v>-1.9594386390000009E-3</v>
      </c>
      <c r="F64" s="53">
        <f t="shared" si="8"/>
        <v>-2.7787597491111106E-4</v>
      </c>
      <c r="G64" s="53">
        <f t="shared" si="8"/>
        <v>-2.7380807984444443E-4</v>
      </c>
      <c r="H64" s="53">
        <f t="shared" si="8"/>
        <v>-2.6974018477777774E-4</v>
      </c>
      <c r="I64" s="53">
        <f t="shared" si="8"/>
        <v>-2.6567228971111111E-4</v>
      </c>
      <c r="J64" s="53">
        <f t="shared" si="8"/>
        <v>-2.6160439464444443E-4</v>
      </c>
      <c r="K64" s="53">
        <f t="shared" si="8"/>
        <v>-2.5753649957777774E-4</v>
      </c>
      <c r="L64" s="53">
        <f t="shared" si="8"/>
        <v>-2.5346860451111111E-4</v>
      </c>
      <c r="M64" s="53">
        <f t="shared" si="8"/>
        <v>-2.4940070944444443E-4</v>
      </c>
      <c r="N64" s="53">
        <f t="shared" si="8"/>
        <v>-2.4533281437777779E-4</v>
      </c>
      <c r="O64" s="53">
        <f t="shared" si="8"/>
        <v>-2.4126491931111111E-4</v>
      </c>
      <c r="P64" s="53">
        <f t="shared" si="8"/>
        <v>-2.3719702424444445E-4</v>
      </c>
      <c r="Q64" s="53">
        <f t="shared" si="8"/>
        <v>-2.3312912917777779E-4</v>
      </c>
      <c r="R64" s="53">
        <f t="shared" si="8"/>
        <v>-2.2906123411111111E-4</v>
      </c>
      <c r="S64" s="53">
        <f t="shared" si="8"/>
        <v>-2.2499333904444445E-4</v>
      </c>
      <c r="T64" s="53">
        <f t="shared" si="8"/>
        <v>-2.2092544397777779E-4</v>
      </c>
      <c r="U64" s="53">
        <f t="shared" si="8"/>
        <v>-2.168575489111111E-4</v>
      </c>
      <c r="V64" s="53">
        <f t="shared" si="8"/>
        <v>-2.1278965384444447E-4</v>
      </c>
      <c r="W64" s="53">
        <f t="shared" si="8"/>
        <v>-2.0872175877777779E-4</v>
      </c>
      <c r="X64" s="53">
        <f t="shared" si="8"/>
        <v>-2.0465386371111113E-4</v>
      </c>
      <c r="Y64" s="53">
        <f t="shared" si="8"/>
        <v>-2.0058596864444447E-4</v>
      </c>
      <c r="Z64" s="53">
        <f t="shared" si="8"/>
        <v>-1.9651807357777779E-4</v>
      </c>
      <c r="AA64" s="53">
        <f t="shared" si="8"/>
        <v>-1.9245017851111116E-4</v>
      </c>
      <c r="AB64" s="53">
        <f t="shared" si="8"/>
        <v>-1.8838228344444447E-4</v>
      </c>
      <c r="AC64" s="53">
        <f t="shared" si="8"/>
        <v>-1.8431438837777781E-4</v>
      </c>
      <c r="AD64" s="53">
        <f t="shared" si="8"/>
        <v>-1.8024649331111115E-4</v>
      </c>
      <c r="AE64" s="53">
        <f t="shared" si="8"/>
        <v>-1.7617859824444447E-4</v>
      </c>
      <c r="AF64" s="53">
        <f t="shared" si="8"/>
        <v>-1.7211070317777784E-4</v>
      </c>
      <c r="AG64" s="53">
        <f t="shared" si="8"/>
        <v>-1.6804280811111115E-4</v>
      </c>
      <c r="AH64" s="53">
        <f t="shared" si="8"/>
        <v>-1.6397491304444449E-4</v>
      </c>
      <c r="AI64" s="53">
        <f t="shared" si="8"/>
        <v>-1.5990701797777783E-4</v>
      </c>
      <c r="AJ64" s="53">
        <f t="shared" si="8"/>
        <v>-1.5583912291111115E-4</v>
      </c>
      <c r="AK64" s="53">
        <f t="shared" si="8"/>
        <v>-1.5177122784444449E-4</v>
      </c>
      <c r="AL64" s="53">
        <f t="shared" si="8"/>
        <v>-1.4770333277777783E-4</v>
      </c>
      <c r="AM64" s="53">
        <f t="shared" si="8"/>
        <v>-1.4363543771111117E-4</v>
      </c>
      <c r="AN64" s="53">
        <f t="shared" si="8"/>
        <v>-1.3956754264444452E-4</v>
      </c>
      <c r="AO64" s="53">
        <f t="shared" si="8"/>
        <v>-1.3549964757777783E-4</v>
      </c>
      <c r="AP64" s="53">
        <f t="shared" si="8"/>
        <v>-1.3143175251111117E-4</v>
      </c>
      <c r="AQ64" s="53">
        <f t="shared" si="8"/>
        <v>-1.2736385744444451E-4</v>
      </c>
      <c r="AR64" s="53">
        <f t="shared" si="8"/>
        <v>-1.2329596237777786E-4</v>
      </c>
      <c r="AS64" s="53">
        <f t="shared" si="8"/>
        <v>-1.1922806731111118E-4</v>
      </c>
      <c r="AT64" s="53">
        <f t="shared" si="8"/>
        <v>-1.1516017224444451E-4</v>
      </c>
      <c r="AU64" s="53">
        <f t="shared" si="8"/>
        <v>-1.1109227717777785E-4</v>
      </c>
      <c r="AV64" s="53">
        <f t="shared" si="8"/>
        <v>-1.070243821111112E-4</v>
      </c>
      <c r="AW64" s="53">
        <f t="shared" si="8"/>
        <v>-1.0295648704444452E-4</v>
      </c>
      <c r="AX64" s="53">
        <f t="shared" si="8"/>
        <v>-9.8888591977777852E-5</v>
      </c>
      <c r="AY64" s="53">
        <f t="shared" si="8"/>
        <v>-9.5626631613221492E-20</v>
      </c>
      <c r="AZ64" s="53">
        <f t="shared" si="8"/>
        <v>-9.5626631613221492E-20</v>
      </c>
      <c r="BA64" s="53">
        <f t="shared" si="8"/>
        <v>-9.5626631613221492E-20</v>
      </c>
      <c r="BB64" s="53">
        <f t="shared" si="8"/>
        <v>-9.5626631613221492E-20</v>
      </c>
      <c r="BC64" s="53">
        <f t="shared" si="8"/>
        <v>-9.5626631613221492E-20</v>
      </c>
      <c r="BD64" s="53">
        <f t="shared" si="8"/>
        <v>-9.5626631613221492E-20</v>
      </c>
    </row>
    <row r="65" spans="1:56" ht="12.75" customHeight="1" x14ac:dyDescent="0.3">
      <c r="A65" s="190" t="s">
        <v>226</v>
      </c>
      <c r="B65" s="9" t="s">
        <v>35</v>
      </c>
      <c r="D65" s="4" t="s">
        <v>38</v>
      </c>
      <c r="E65" s="35">
        <f>'Fixed data'!$G$6*E86/1000000</f>
        <v>0</v>
      </c>
      <c r="F65" s="35">
        <f>'Fixed data'!$G$6*F86/1000000</f>
        <v>0</v>
      </c>
      <c r="G65" s="35">
        <f>'Fixed data'!$G$6*G86/1000000</f>
        <v>0</v>
      </c>
      <c r="H65" s="35">
        <f>'Fixed data'!$G$6*H86/1000000</f>
        <v>0</v>
      </c>
      <c r="I65" s="35">
        <f>'Fixed data'!$G$6*I86/1000000</f>
        <v>0</v>
      </c>
      <c r="J65" s="35">
        <f>'Fixed data'!$G$6*J86/1000000</f>
        <v>0</v>
      </c>
      <c r="K65" s="35">
        <f>'Fixed data'!$G$6*K86/1000000</f>
        <v>0</v>
      </c>
      <c r="L65" s="35">
        <f>'Fixed data'!$G$6*L86/1000000</f>
        <v>0</v>
      </c>
      <c r="M65" s="35">
        <f>'Fixed data'!$G$6*M86/1000000</f>
        <v>0</v>
      </c>
      <c r="N65" s="35">
        <f>'Fixed data'!$G$6*N86/1000000</f>
        <v>0</v>
      </c>
      <c r="O65" s="35">
        <f>'Fixed data'!$G$6*O86/1000000</f>
        <v>0</v>
      </c>
      <c r="P65" s="35">
        <f>'Fixed data'!$G$6*P86/1000000</f>
        <v>0</v>
      </c>
      <c r="Q65" s="35">
        <f>'Fixed data'!$G$6*Q86/1000000</f>
        <v>0</v>
      </c>
      <c r="R65" s="35">
        <f>'Fixed data'!$G$6*R86/1000000</f>
        <v>0</v>
      </c>
      <c r="S65" s="35">
        <f>'Fixed data'!$G$6*S86/1000000</f>
        <v>0</v>
      </c>
      <c r="T65" s="35">
        <f>'Fixed data'!$G$6*T86/1000000</f>
        <v>0</v>
      </c>
      <c r="U65" s="35">
        <f>'Fixed data'!$G$6*U86/1000000</f>
        <v>0</v>
      </c>
      <c r="V65" s="35">
        <f>'Fixed data'!$G$6*V86/1000000</f>
        <v>0</v>
      </c>
      <c r="W65" s="35">
        <f>'Fixed data'!$G$6*W86/1000000</f>
        <v>0</v>
      </c>
      <c r="X65" s="35">
        <f>'Fixed data'!$G$6*X86/1000000</f>
        <v>0</v>
      </c>
      <c r="Y65" s="35">
        <f>'Fixed data'!$G$6*Y86/1000000</f>
        <v>0</v>
      </c>
      <c r="Z65" s="35">
        <f>'Fixed data'!$G$6*Z86/1000000</f>
        <v>0</v>
      </c>
      <c r="AA65" s="35">
        <f>'Fixed data'!$G$6*AA86/1000000</f>
        <v>0</v>
      </c>
      <c r="AB65" s="35">
        <f>'Fixed data'!$G$6*AB86/1000000</f>
        <v>0</v>
      </c>
      <c r="AC65" s="35">
        <f>'Fixed data'!$G$6*AC86/1000000</f>
        <v>0</v>
      </c>
      <c r="AD65" s="35">
        <f>'Fixed data'!$G$6*AD86/1000000</f>
        <v>0</v>
      </c>
      <c r="AE65" s="35">
        <f>'Fixed data'!$G$6*AE86/1000000</f>
        <v>0</v>
      </c>
      <c r="AF65" s="35">
        <f>'Fixed data'!$G$6*AF86/1000000</f>
        <v>0</v>
      </c>
      <c r="AG65" s="35">
        <f>'Fixed data'!$G$6*AG86/1000000</f>
        <v>0</v>
      </c>
      <c r="AH65" s="35">
        <f>'Fixed data'!$G$6*AH86/1000000</f>
        <v>0</v>
      </c>
      <c r="AI65" s="35">
        <f>'Fixed data'!$G$6*AI86/1000000</f>
        <v>0</v>
      </c>
      <c r="AJ65" s="35">
        <f>'Fixed data'!$G$6*AJ86/1000000</f>
        <v>0</v>
      </c>
      <c r="AK65" s="35">
        <f>'Fixed data'!$G$6*AK86/1000000</f>
        <v>0</v>
      </c>
      <c r="AL65" s="35">
        <f>'Fixed data'!$G$6*AL86/1000000</f>
        <v>0</v>
      </c>
      <c r="AM65" s="35">
        <f>'Fixed data'!$G$6*AM86/1000000</f>
        <v>0</v>
      </c>
      <c r="AN65" s="35">
        <f>'Fixed data'!$G$6*AN86/1000000</f>
        <v>0</v>
      </c>
      <c r="AO65" s="35">
        <f>'Fixed data'!$G$6*AO86/1000000</f>
        <v>0</v>
      </c>
      <c r="AP65" s="35">
        <f>'Fixed data'!$G$6*AP86/1000000</f>
        <v>0</v>
      </c>
      <c r="AQ65" s="35">
        <f>'Fixed data'!$G$6*AQ86/1000000</f>
        <v>0</v>
      </c>
      <c r="AR65" s="35">
        <f>'Fixed data'!$G$6*AR86/1000000</f>
        <v>0</v>
      </c>
      <c r="AS65" s="35">
        <f>'Fixed data'!$G$6*AS86/1000000</f>
        <v>0</v>
      </c>
      <c r="AT65" s="35">
        <f>'Fixed data'!$G$6*AT86/1000000</f>
        <v>0</v>
      </c>
      <c r="AU65" s="35">
        <f>'Fixed data'!$G$6*AU86/1000000</f>
        <v>0</v>
      </c>
      <c r="AV65" s="35">
        <f>'Fixed data'!$G$6*AV86/1000000</f>
        <v>0</v>
      </c>
      <c r="AW65" s="35">
        <f>'Fixed data'!$G$6*AW86/1000000</f>
        <v>0</v>
      </c>
      <c r="AX65" s="35">
        <f>'Fixed data'!$G$6*AX86/1000000</f>
        <v>0</v>
      </c>
      <c r="AY65" s="35">
        <f>'Fixed data'!$G$6*AY86/1000000</f>
        <v>0</v>
      </c>
      <c r="AZ65" s="35">
        <f>'Fixed data'!$G$6*AZ86/1000000</f>
        <v>0</v>
      </c>
      <c r="BA65" s="35">
        <f>'Fixed data'!$G$6*BA86/1000000</f>
        <v>0</v>
      </c>
      <c r="BB65" s="35">
        <f>'Fixed data'!$G$6*BB86/1000000</f>
        <v>0</v>
      </c>
      <c r="BC65" s="35">
        <f>'Fixed data'!$G$6*BC86/1000000</f>
        <v>0</v>
      </c>
      <c r="BD65" s="35">
        <f>'Fixed data'!$G$6*BD86/1000000</f>
        <v>0</v>
      </c>
    </row>
    <row r="66" spans="1:56" ht="15" customHeight="1" x14ac:dyDescent="0.3">
      <c r="A66" s="191"/>
      <c r="B66" s="9" t="s">
        <v>198</v>
      </c>
      <c r="D66" s="4" t="s">
        <v>38</v>
      </c>
      <c r="E66" s="35">
        <f>E87*'Fixed data'!H$5/1000000</f>
        <v>0</v>
      </c>
      <c r="F66" s="35">
        <f>F87*'Fixed data'!I$5/1000000</f>
        <v>0</v>
      </c>
      <c r="G66" s="35">
        <f>G87*'Fixed data'!J$5/1000000</f>
        <v>0</v>
      </c>
      <c r="H66" s="35">
        <f>H87*'Fixed data'!K$5/1000000</f>
        <v>0</v>
      </c>
      <c r="I66" s="35">
        <f>I87*'Fixed data'!L$5/1000000</f>
        <v>0</v>
      </c>
      <c r="J66" s="35">
        <f>J87*'Fixed data'!M$5/1000000</f>
        <v>0</v>
      </c>
      <c r="K66" s="35">
        <f>K87*'Fixed data'!N$5/1000000</f>
        <v>0</v>
      </c>
      <c r="L66" s="35">
        <f>L87*'Fixed data'!O$5/1000000</f>
        <v>0</v>
      </c>
      <c r="M66" s="35">
        <f>M87*'Fixed data'!P$5/1000000</f>
        <v>0</v>
      </c>
      <c r="N66" s="35">
        <f>N87*'Fixed data'!Q$5/1000000</f>
        <v>0</v>
      </c>
      <c r="O66" s="35">
        <f>O87*'Fixed data'!R$5/1000000</f>
        <v>0</v>
      </c>
      <c r="P66" s="35">
        <f>P87*'Fixed data'!S$5/1000000</f>
        <v>0</v>
      </c>
      <c r="Q66" s="35">
        <f>Q87*'Fixed data'!T$5/1000000</f>
        <v>0</v>
      </c>
      <c r="R66" s="35">
        <f>R87*'Fixed data'!U$5/1000000</f>
        <v>0</v>
      </c>
      <c r="S66" s="35">
        <f>S87*'Fixed data'!V$5/1000000</f>
        <v>0</v>
      </c>
      <c r="T66" s="35">
        <f>T87*'Fixed data'!W$5/1000000</f>
        <v>0</v>
      </c>
      <c r="U66" s="35">
        <f>U87*'Fixed data'!X$5/1000000</f>
        <v>0</v>
      </c>
      <c r="V66" s="35">
        <f>V87*'Fixed data'!Y$5/1000000</f>
        <v>0</v>
      </c>
      <c r="W66" s="35">
        <f>W87*'Fixed data'!Z$5/1000000</f>
        <v>0</v>
      </c>
      <c r="X66" s="35">
        <f>X87*'Fixed data'!AA$5/1000000</f>
        <v>0</v>
      </c>
      <c r="Y66" s="35">
        <f>Y87*'Fixed data'!AB$5/1000000</f>
        <v>0</v>
      </c>
      <c r="Z66" s="35">
        <f>Z87*'Fixed data'!AC$5/1000000</f>
        <v>0</v>
      </c>
      <c r="AA66" s="35">
        <f>AA87*'Fixed data'!AD$5/1000000</f>
        <v>0</v>
      </c>
      <c r="AB66" s="35">
        <f>AB87*'Fixed data'!AE$5/1000000</f>
        <v>0</v>
      </c>
      <c r="AC66" s="35">
        <f>AC87*'Fixed data'!AF$5/1000000</f>
        <v>0</v>
      </c>
      <c r="AD66" s="35">
        <f>AD87*'Fixed data'!AG$5/1000000</f>
        <v>0</v>
      </c>
      <c r="AE66" s="35">
        <f>AE87*'Fixed data'!AH$5/1000000</f>
        <v>0</v>
      </c>
      <c r="AF66" s="35">
        <f>AF87*'Fixed data'!AI$5/1000000</f>
        <v>0</v>
      </c>
      <c r="AG66" s="35">
        <f>AG87*'Fixed data'!AJ$5/1000000</f>
        <v>0</v>
      </c>
      <c r="AH66" s="35">
        <f>AH87*'Fixed data'!AK$5/1000000</f>
        <v>0</v>
      </c>
      <c r="AI66" s="35">
        <f>AI87*'Fixed data'!AL$5/1000000</f>
        <v>0</v>
      </c>
      <c r="AJ66" s="35">
        <f>AJ87*'Fixed data'!AM$5/1000000</f>
        <v>0</v>
      </c>
      <c r="AK66" s="35">
        <f>AK87*'Fixed data'!AN$5/1000000</f>
        <v>0</v>
      </c>
      <c r="AL66" s="35">
        <f>AL87*'Fixed data'!AO$5/1000000</f>
        <v>0</v>
      </c>
      <c r="AM66" s="35">
        <f>AM87*'Fixed data'!AP$5/1000000</f>
        <v>0</v>
      </c>
      <c r="AN66" s="35">
        <f>AN87*'Fixed data'!AQ$5/1000000</f>
        <v>0</v>
      </c>
      <c r="AO66" s="35">
        <f>AO87*'Fixed data'!AR$5/1000000</f>
        <v>0</v>
      </c>
      <c r="AP66" s="35">
        <f>AP87*'Fixed data'!AS$5/1000000</f>
        <v>0</v>
      </c>
      <c r="AQ66" s="35">
        <f>AQ87*'Fixed data'!AT$5/1000000</f>
        <v>0</v>
      </c>
      <c r="AR66" s="35">
        <f>AR87*'Fixed data'!AU$5/1000000</f>
        <v>0</v>
      </c>
      <c r="AS66" s="35">
        <f>AS87*'Fixed data'!AV$5/1000000</f>
        <v>0</v>
      </c>
      <c r="AT66" s="35">
        <f>AT87*'Fixed data'!AW$5/1000000</f>
        <v>0</v>
      </c>
      <c r="AU66" s="35">
        <f>AU87*'Fixed data'!AX$5/1000000</f>
        <v>0</v>
      </c>
      <c r="AV66" s="35">
        <f>AV87*'Fixed data'!AY$5/1000000</f>
        <v>0</v>
      </c>
      <c r="AW66" s="35">
        <f>AW87*'Fixed data'!AZ$5/1000000</f>
        <v>0</v>
      </c>
      <c r="AX66" s="35">
        <f>AX87*'Fixed data'!BA$5/1000000</f>
        <v>0</v>
      </c>
      <c r="AY66" s="35">
        <f>AY87*'Fixed data'!BB$5/1000000</f>
        <v>0</v>
      </c>
      <c r="AZ66" s="35">
        <f>AZ87*'Fixed data'!BC$5/1000000</f>
        <v>0</v>
      </c>
      <c r="BA66" s="35">
        <f>BA87*'Fixed data'!BD$5/1000000</f>
        <v>0</v>
      </c>
      <c r="BB66" s="35">
        <f>BB87*'Fixed data'!BE$5/1000000</f>
        <v>0</v>
      </c>
      <c r="BC66" s="35">
        <f>BC87*'Fixed data'!BF$5/1000000</f>
        <v>0</v>
      </c>
      <c r="BD66" s="35">
        <f>BD87*'Fixed data'!BG$5/1000000</f>
        <v>0</v>
      </c>
    </row>
    <row r="67" spans="1:56" ht="15" customHeight="1" x14ac:dyDescent="0.3">
      <c r="A67" s="191"/>
      <c r="B67" s="9" t="s">
        <v>294</v>
      </c>
      <c r="C67" s="11"/>
      <c r="D67" s="11" t="s">
        <v>38</v>
      </c>
      <c r="E67" s="82">
        <f>'Fixed data'!$G$7*E$88/1000000</f>
        <v>0</v>
      </c>
      <c r="F67" s="82">
        <f>'Fixed data'!$G$7*F$88/1000000</f>
        <v>0</v>
      </c>
      <c r="G67" s="82">
        <f>'Fixed data'!$G$7*G$88/1000000</f>
        <v>0</v>
      </c>
      <c r="H67" s="82">
        <f>'Fixed data'!$G$7*H$88/1000000</f>
        <v>0</v>
      </c>
      <c r="I67" s="82">
        <f>'Fixed data'!$G$7*I$88/1000000</f>
        <v>0</v>
      </c>
      <c r="J67" s="82">
        <f>'Fixed data'!$G$7*J$88/1000000</f>
        <v>0</v>
      </c>
      <c r="K67" s="82">
        <f>'Fixed data'!$G$7*K$88/1000000</f>
        <v>0</v>
      </c>
      <c r="L67" s="82">
        <f>'Fixed data'!$G$7*L$88/1000000</f>
        <v>0</v>
      </c>
      <c r="M67" s="82">
        <f>'Fixed data'!$G$7*M$88/1000000</f>
        <v>0</v>
      </c>
      <c r="N67" s="82">
        <f>'Fixed data'!$G$7*N$88/1000000</f>
        <v>0</v>
      </c>
      <c r="O67" s="82">
        <f>'Fixed data'!$G$7*O$88/1000000</f>
        <v>0</v>
      </c>
      <c r="P67" s="82">
        <f>'Fixed data'!$G$7*P$88/1000000</f>
        <v>0</v>
      </c>
      <c r="Q67" s="82">
        <f>'Fixed data'!$G$7*Q$88/1000000</f>
        <v>0</v>
      </c>
      <c r="R67" s="82">
        <f>'Fixed data'!$G$7*R$88/1000000</f>
        <v>0</v>
      </c>
      <c r="S67" s="82">
        <f>'Fixed data'!$G$7*S$88/1000000</f>
        <v>0</v>
      </c>
      <c r="T67" s="82">
        <f>'Fixed data'!$G$7*T$88/1000000</f>
        <v>0</v>
      </c>
      <c r="U67" s="82">
        <f>'Fixed data'!$G$7*U$88/1000000</f>
        <v>0</v>
      </c>
      <c r="V67" s="82">
        <f>'Fixed data'!$G$7*V$88/1000000</f>
        <v>0</v>
      </c>
      <c r="W67" s="82">
        <f>'Fixed data'!$G$7*W$88/1000000</f>
        <v>0</v>
      </c>
      <c r="X67" s="82">
        <f>'Fixed data'!$G$7*X$88/1000000</f>
        <v>0</v>
      </c>
      <c r="Y67" s="82">
        <f>'Fixed data'!$G$7*Y$88/1000000</f>
        <v>0</v>
      </c>
      <c r="Z67" s="82">
        <f>'Fixed data'!$G$7*Z$88/1000000</f>
        <v>0</v>
      </c>
      <c r="AA67" s="82">
        <f>'Fixed data'!$G$7*AA$88/1000000</f>
        <v>0</v>
      </c>
      <c r="AB67" s="82">
        <f>'Fixed data'!$G$7*AB$88/1000000</f>
        <v>0</v>
      </c>
      <c r="AC67" s="82">
        <f>'Fixed data'!$G$7*AC$88/1000000</f>
        <v>0</v>
      </c>
      <c r="AD67" s="82">
        <f>'Fixed data'!$G$7*AD$88/1000000</f>
        <v>0</v>
      </c>
      <c r="AE67" s="82">
        <f>'Fixed data'!$G$7*AE$88/1000000</f>
        <v>0</v>
      </c>
      <c r="AF67" s="82">
        <f>'Fixed data'!$G$7*AF$88/1000000</f>
        <v>0</v>
      </c>
      <c r="AG67" s="82">
        <f>'Fixed data'!$G$7*AG$88/1000000</f>
        <v>0</v>
      </c>
      <c r="AH67" s="82">
        <f>'Fixed data'!$G$7*AH$88/1000000</f>
        <v>0</v>
      </c>
      <c r="AI67" s="82">
        <f>'Fixed data'!$G$7*AI$88/1000000</f>
        <v>0</v>
      </c>
      <c r="AJ67" s="82">
        <f>'Fixed data'!$G$7*AJ$88/1000000</f>
        <v>0</v>
      </c>
      <c r="AK67" s="82">
        <f>'Fixed data'!$G$7*AK$88/1000000</f>
        <v>0</v>
      </c>
      <c r="AL67" s="82">
        <f>'Fixed data'!$G$7*AL$88/1000000</f>
        <v>0</v>
      </c>
      <c r="AM67" s="82">
        <f>'Fixed data'!$G$7*AM$88/1000000</f>
        <v>0</v>
      </c>
      <c r="AN67" s="82">
        <f>'Fixed data'!$G$7*AN$88/1000000</f>
        <v>0</v>
      </c>
      <c r="AO67" s="82">
        <f>'Fixed data'!$G$7*AO$88/1000000</f>
        <v>0</v>
      </c>
      <c r="AP67" s="82">
        <f>'Fixed data'!$G$7*AP$88/1000000</f>
        <v>0</v>
      </c>
      <c r="AQ67" s="82">
        <f>'Fixed data'!$G$7*AQ$88/1000000</f>
        <v>0</v>
      </c>
      <c r="AR67" s="82">
        <f>'Fixed data'!$G$7*AR$88/1000000</f>
        <v>0</v>
      </c>
      <c r="AS67" s="82">
        <f>'Fixed data'!$G$7*AS$88/1000000</f>
        <v>0</v>
      </c>
      <c r="AT67" s="82">
        <f>'Fixed data'!$G$7*AT$88/1000000</f>
        <v>0</v>
      </c>
      <c r="AU67" s="82">
        <f>'Fixed data'!$G$7*AU$88/1000000</f>
        <v>0</v>
      </c>
      <c r="AV67" s="82">
        <f>'Fixed data'!$G$7*AV$88/1000000</f>
        <v>0</v>
      </c>
      <c r="AW67" s="82">
        <f>'Fixed data'!$G$7*AW$88/1000000</f>
        <v>0</v>
      </c>
      <c r="AX67" s="82">
        <f>'Fixed data'!$G$7*AX$88/1000000</f>
        <v>0</v>
      </c>
      <c r="AY67" s="82">
        <f>'Fixed data'!$G$7*AY$88/1000000</f>
        <v>0</v>
      </c>
      <c r="AZ67" s="82">
        <f>'Fixed data'!$G$7*AZ$88/1000000</f>
        <v>0</v>
      </c>
      <c r="BA67" s="82">
        <f>'Fixed data'!$G$7*BA$88/1000000</f>
        <v>0</v>
      </c>
      <c r="BB67" s="82">
        <f>'Fixed data'!$G$7*BB$88/1000000</f>
        <v>0</v>
      </c>
      <c r="BC67" s="82">
        <f>'Fixed data'!$G$7*BC$88/1000000</f>
        <v>0</v>
      </c>
      <c r="BD67" s="82">
        <f>'Fixed data'!$G$7*BD$88/1000000</f>
        <v>0</v>
      </c>
    </row>
    <row r="68" spans="1:56" ht="15" customHeight="1" x14ac:dyDescent="0.3">
      <c r="A68" s="191"/>
      <c r="B68" s="9" t="s">
        <v>295</v>
      </c>
      <c r="C68" s="9"/>
      <c r="D68" s="9" t="s">
        <v>38</v>
      </c>
      <c r="E68" s="82">
        <f>'Fixed data'!$G$8*E89/1000000</f>
        <v>0</v>
      </c>
      <c r="F68" s="82">
        <f>'Fixed data'!$G$8*F89/1000000</f>
        <v>0</v>
      </c>
      <c r="G68" s="82">
        <f>'Fixed data'!$G$8*G89/1000000</f>
        <v>0</v>
      </c>
      <c r="H68" s="82">
        <f>'Fixed data'!$G$8*H89/1000000</f>
        <v>0</v>
      </c>
      <c r="I68" s="82">
        <f>'Fixed data'!$G$8*I89/1000000</f>
        <v>0</v>
      </c>
      <c r="J68" s="82">
        <f>'Fixed data'!$G$8*J89/1000000</f>
        <v>0</v>
      </c>
      <c r="K68" s="82">
        <f>'Fixed data'!$G$8*K89/1000000</f>
        <v>0</v>
      </c>
      <c r="L68" s="82">
        <f>'Fixed data'!$G$8*L89/1000000</f>
        <v>0</v>
      </c>
      <c r="M68" s="82">
        <f>'Fixed data'!$G$8*M89/1000000</f>
        <v>0</v>
      </c>
      <c r="N68" s="82">
        <f>'Fixed data'!$G$8*N89/1000000</f>
        <v>0</v>
      </c>
      <c r="O68" s="82">
        <f>'Fixed data'!$G$8*O89/1000000</f>
        <v>0</v>
      </c>
      <c r="P68" s="82">
        <f>'Fixed data'!$G$8*P89/1000000</f>
        <v>0</v>
      </c>
      <c r="Q68" s="82">
        <f>'Fixed data'!$G$8*Q89/1000000</f>
        <v>0</v>
      </c>
      <c r="R68" s="82">
        <f>'Fixed data'!$G$8*R89/1000000</f>
        <v>0</v>
      </c>
      <c r="S68" s="82">
        <f>'Fixed data'!$G$8*S89/1000000</f>
        <v>0</v>
      </c>
      <c r="T68" s="82">
        <f>'Fixed data'!$G$8*T89/1000000</f>
        <v>0</v>
      </c>
      <c r="U68" s="82">
        <f>'Fixed data'!$G$8*U89/1000000</f>
        <v>0</v>
      </c>
      <c r="V68" s="82">
        <f>'Fixed data'!$G$8*V89/1000000</f>
        <v>0</v>
      </c>
      <c r="W68" s="82">
        <f>'Fixed data'!$G$8*W89/1000000</f>
        <v>0</v>
      </c>
      <c r="X68" s="82">
        <f>'Fixed data'!$G$8*X89/1000000</f>
        <v>0</v>
      </c>
      <c r="Y68" s="82">
        <f>'Fixed data'!$G$8*Y89/1000000</f>
        <v>0</v>
      </c>
      <c r="Z68" s="82">
        <f>'Fixed data'!$G$8*Z89/1000000</f>
        <v>0</v>
      </c>
      <c r="AA68" s="82">
        <f>'Fixed data'!$G$8*AA89/1000000</f>
        <v>0</v>
      </c>
      <c r="AB68" s="82">
        <f>'Fixed data'!$G$8*AB89/1000000</f>
        <v>0</v>
      </c>
      <c r="AC68" s="82">
        <f>'Fixed data'!$G$8*AC89/1000000</f>
        <v>0</v>
      </c>
      <c r="AD68" s="82">
        <f>'Fixed data'!$G$8*AD89/1000000</f>
        <v>0</v>
      </c>
      <c r="AE68" s="82">
        <f>'Fixed data'!$G$8*AE89/1000000</f>
        <v>0</v>
      </c>
      <c r="AF68" s="82">
        <f>'Fixed data'!$G$8*AF89/1000000</f>
        <v>0</v>
      </c>
      <c r="AG68" s="82">
        <f>'Fixed data'!$G$8*AG89/1000000</f>
        <v>0</v>
      </c>
      <c r="AH68" s="82">
        <f>'Fixed data'!$G$8*AH89/1000000</f>
        <v>0</v>
      </c>
      <c r="AI68" s="82">
        <f>'Fixed data'!$G$8*AI89/1000000</f>
        <v>0</v>
      </c>
      <c r="AJ68" s="82">
        <f>'Fixed data'!$G$8*AJ89/1000000</f>
        <v>0</v>
      </c>
      <c r="AK68" s="82">
        <f>'Fixed data'!$G$8*AK89/1000000</f>
        <v>0</v>
      </c>
      <c r="AL68" s="82">
        <f>'Fixed data'!$G$8*AL89/1000000</f>
        <v>0</v>
      </c>
      <c r="AM68" s="82">
        <f>'Fixed data'!$G$8*AM89/1000000</f>
        <v>0</v>
      </c>
      <c r="AN68" s="82">
        <f>'Fixed data'!$G$8*AN89/1000000</f>
        <v>0</v>
      </c>
      <c r="AO68" s="82">
        <f>'Fixed data'!$G$8*AO89/1000000</f>
        <v>0</v>
      </c>
      <c r="AP68" s="82">
        <f>'Fixed data'!$G$8*AP89/1000000</f>
        <v>0</v>
      </c>
      <c r="AQ68" s="82">
        <f>'Fixed data'!$G$8*AQ89/1000000</f>
        <v>0</v>
      </c>
      <c r="AR68" s="82">
        <f>'Fixed data'!$G$8*AR89/1000000</f>
        <v>0</v>
      </c>
      <c r="AS68" s="82">
        <f>'Fixed data'!$G$8*AS89/1000000</f>
        <v>0</v>
      </c>
      <c r="AT68" s="82">
        <f>'Fixed data'!$G$8*AT89/1000000</f>
        <v>0</v>
      </c>
      <c r="AU68" s="82">
        <f>'Fixed data'!$G$8*AU89/1000000</f>
        <v>0</v>
      </c>
      <c r="AV68" s="82">
        <f>'Fixed data'!$G$8*AV89/1000000</f>
        <v>0</v>
      </c>
      <c r="AW68" s="82">
        <f>'Fixed data'!$G$8*AW89/1000000</f>
        <v>0</v>
      </c>
      <c r="AX68" s="82">
        <f>'Fixed data'!$G$8*AX89/1000000</f>
        <v>0</v>
      </c>
      <c r="AY68" s="82">
        <f>'Fixed data'!$G$8*AY89/1000000</f>
        <v>0</v>
      </c>
      <c r="AZ68" s="82">
        <f>'Fixed data'!$G$8*AZ89/1000000</f>
        <v>0</v>
      </c>
      <c r="BA68" s="82">
        <f>'Fixed data'!$G$8*BA89/1000000</f>
        <v>0</v>
      </c>
      <c r="BB68" s="82">
        <f>'Fixed data'!$G$8*BB89/1000000</f>
        <v>0</v>
      </c>
      <c r="BC68" s="82">
        <f>'Fixed data'!$G$8*BC89/1000000</f>
        <v>0</v>
      </c>
      <c r="BD68" s="82">
        <f>'Fixed data'!$G$8*BD89/1000000</f>
        <v>0</v>
      </c>
    </row>
    <row r="69" spans="1:56" ht="15" customHeight="1" x14ac:dyDescent="0.3">
      <c r="A69" s="191"/>
      <c r="B69" s="4" t="s">
        <v>199</v>
      </c>
      <c r="D69" s="9" t="s">
        <v>38</v>
      </c>
      <c r="E69" s="35">
        <f>E90*'Fixed data'!H$5/1000000</f>
        <v>0</v>
      </c>
      <c r="F69" s="35">
        <f>F90*'Fixed data'!I$5/1000000</f>
        <v>0</v>
      </c>
      <c r="G69" s="35">
        <f>G90*'Fixed data'!J$5/1000000</f>
        <v>0</v>
      </c>
      <c r="H69" s="35">
        <f>H90*'Fixed data'!K$5/1000000</f>
        <v>0</v>
      </c>
      <c r="I69" s="35">
        <f>I90*'Fixed data'!L$5/1000000</f>
        <v>0</v>
      </c>
      <c r="J69" s="35">
        <f>J90*'Fixed data'!M$5/1000000</f>
        <v>0</v>
      </c>
      <c r="K69" s="35">
        <f>K90*'Fixed data'!N$5/1000000</f>
        <v>0</v>
      </c>
      <c r="L69" s="35">
        <f>L90*'Fixed data'!O$5/1000000</f>
        <v>0</v>
      </c>
      <c r="M69" s="35">
        <f>M90*'Fixed data'!P$5/1000000</f>
        <v>0</v>
      </c>
      <c r="N69" s="35">
        <f>N90*'Fixed data'!Q$5/1000000</f>
        <v>0</v>
      </c>
      <c r="O69" s="35">
        <f>O90*'Fixed data'!R$5/1000000</f>
        <v>0</v>
      </c>
      <c r="P69" s="35">
        <f>P90*'Fixed data'!S$5/1000000</f>
        <v>0</v>
      </c>
      <c r="Q69" s="35">
        <f>Q90*'Fixed data'!T$5/1000000</f>
        <v>0</v>
      </c>
      <c r="R69" s="35">
        <f>R90*'Fixed data'!U$5/1000000</f>
        <v>0</v>
      </c>
      <c r="S69" s="35">
        <f>S90*'Fixed data'!V$5/1000000</f>
        <v>0</v>
      </c>
      <c r="T69" s="35">
        <f>T90*'Fixed data'!W$5/1000000</f>
        <v>0</v>
      </c>
      <c r="U69" s="35">
        <f>U90*'Fixed data'!X$5/1000000</f>
        <v>0</v>
      </c>
      <c r="V69" s="35">
        <f>V90*'Fixed data'!Y$5/1000000</f>
        <v>0</v>
      </c>
      <c r="W69" s="35">
        <f>W90*'Fixed data'!Z$5/1000000</f>
        <v>0</v>
      </c>
      <c r="X69" s="35">
        <f>X90*'Fixed data'!AA$5/1000000</f>
        <v>0</v>
      </c>
      <c r="Y69" s="35">
        <f>Y90*'Fixed data'!AB$5/1000000</f>
        <v>0</v>
      </c>
      <c r="Z69" s="35">
        <f>Z90*'Fixed data'!AC$5/1000000</f>
        <v>0</v>
      </c>
      <c r="AA69" s="35">
        <f>AA90*'Fixed data'!AD$5/1000000</f>
        <v>0</v>
      </c>
      <c r="AB69" s="35">
        <f>AB90*'Fixed data'!AE$5/1000000</f>
        <v>0</v>
      </c>
      <c r="AC69" s="35">
        <f>AC90*'Fixed data'!AF$5/1000000</f>
        <v>0</v>
      </c>
      <c r="AD69" s="35">
        <f>AD90*'Fixed data'!AG$5/1000000</f>
        <v>0</v>
      </c>
      <c r="AE69" s="35">
        <f>AE90*'Fixed data'!AH$5/1000000</f>
        <v>0</v>
      </c>
      <c r="AF69" s="35">
        <f>AF90*'Fixed data'!AI$5/1000000</f>
        <v>0</v>
      </c>
      <c r="AG69" s="35">
        <f>AG90*'Fixed data'!AJ$5/1000000</f>
        <v>0</v>
      </c>
      <c r="AH69" s="35">
        <f>AH90*'Fixed data'!AK$5/1000000</f>
        <v>0</v>
      </c>
      <c r="AI69" s="35">
        <f>AI90*'Fixed data'!AL$5/1000000</f>
        <v>0</v>
      </c>
      <c r="AJ69" s="35">
        <f>AJ90*'Fixed data'!AM$5/1000000</f>
        <v>0</v>
      </c>
      <c r="AK69" s="35">
        <f>AK90*'Fixed data'!AN$5/1000000</f>
        <v>0</v>
      </c>
      <c r="AL69" s="35">
        <f>AL90*'Fixed data'!AO$5/1000000</f>
        <v>0</v>
      </c>
      <c r="AM69" s="35">
        <f>AM90*'Fixed data'!AP$5/1000000</f>
        <v>0</v>
      </c>
      <c r="AN69" s="35">
        <f>AN90*'Fixed data'!AQ$5/1000000</f>
        <v>0</v>
      </c>
      <c r="AO69" s="35">
        <f>AO90*'Fixed data'!AR$5/1000000</f>
        <v>0</v>
      </c>
      <c r="AP69" s="35">
        <f>AP90*'Fixed data'!AS$5/1000000</f>
        <v>0</v>
      </c>
      <c r="AQ69" s="35">
        <f>AQ90*'Fixed data'!AT$5/1000000</f>
        <v>0</v>
      </c>
      <c r="AR69" s="35">
        <f>AR90*'Fixed data'!AU$5/1000000</f>
        <v>0</v>
      </c>
      <c r="AS69" s="35">
        <f>AS90*'Fixed data'!AV$5/1000000</f>
        <v>0</v>
      </c>
      <c r="AT69" s="35">
        <f>AT90*'Fixed data'!AW$5/1000000</f>
        <v>0</v>
      </c>
      <c r="AU69" s="35">
        <f>AU90*'Fixed data'!AX$5/1000000</f>
        <v>0</v>
      </c>
      <c r="AV69" s="35">
        <f>AV90*'Fixed data'!AY$5/1000000</f>
        <v>0</v>
      </c>
      <c r="AW69" s="35">
        <f>AW90*'Fixed data'!AZ$5/1000000</f>
        <v>0</v>
      </c>
      <c r="AX69" s="35">
        <f>AX90*'Fixed data'!BA$5/1000000</f>
        <v>0</v>
      </c>
      <c r="AY69" s="35">
        <f>AY90*'Fixed data'!BB$5/1000000</f>
        <v>0</v>
      </c>
      <c r="AZ69" s="35">
        <f>AZ90*'Fixed data'!BC$5/1000000</f>
        <v>0</v>
      </c>
      <c r="BA69" s="35">
        <f>BA90*'Fixed data'!BD$5/1000000</f>
        <v>0</v>
      </c>
      <c r="BB69" s="35">
        <f>BB90*'Fixed data'!BE$5/1000000</f>
        <v>0</v>
      </c>
      <c r="BC69" s="35">
        <f>BC90*'Fixed data'!BF$5/1000000</f>
        <v>0</v>
      </c>
      <c r="BD69" s="35">
        <f>BD90*'Fixed data'!BG$5/1000000</f>
        <v>0</v>
      </c>
    </row>
    <row r="70" spans="1:56" ht="15" customHeight="1" x14ac:dyDescent="0.3">
      <c r="A70" s="191"/>
      <c r="B70" s="9" t="s">
        <v>67</v>
      </c>
      <c r="C70" s="9"/>
      <c r="D70" s="4" t="s">
        <v>38</v>
      </c>
      <c r="E70" s="35">
        <f>E91*'Fixed data'!$G$9</f>
        <v>0</v>
      </c>
      <c r="F70" s="35">
        <f>F91*'Fixed data'!$G$9</f>
        <v>0</v>
      </c>
      <c r="G70" s="35">
        <f>G91*'Fixed data'!$G$9</f>
        <v>0</v>
      </c>
      <c r="H70" s="35">
        <f>H91*'Fixed data'!$G$9</f>
        <v>0</v>
      </c>
      <c r="I70" s="35">
        <f>I91*'Fixed data'!$G$9</f>
        <v>0</v>
      </c>
      <c r="J70" s="35">
        <f>J91*'Fixed data'!$G$9</f>
        <v>0</v>
      </c>
      <c r="K70" s="35">
        <f>K91*'Fixed data'!$G$9</f>
        <v>0</v>
      </c>
      <c r="L70" s="35">
        <f>L91*'Fixed data'!$G$9</f>
        <v>0</v>
      </c>
      <c r="M70" s="35">
        <f>M91*'Fixed data'!$G$9</f>
        <v>0</v>
      </c>
      <c r="N70" s="35">
        <f>N91*'Fixed data'!$G$9</f>
        <v>0</v>
      </c>
      <c r="O70" s="35">
        <f>O91*'Fixed data'!$G$9</f>
        <v>0</v>
      </c>
      <c r="P70" s="35">
        <f>P91*'Fixed data'!$G$9</f>
        <v>0</v>
      </c>
      <c r="Q70" s="35">
        <f>Q91*'Fixed data'!$G$9</f>
        <v>0</v>
      </c>
      <c r="R70" s="35">
        <f>R91*'Fixed data'!$G$9</f>
        <v>0</v>
      </c>
      <c r="S70" s="35">
        <f>S91*'Fixed data'!$G$9</f>
        <v>0</v>
      </c>
      <c r="T70" s="35">
        <f>T91*'Fixed data'!$G$9</f>
        <v>0</v>
      </c>
      <c r="U70" s="35">
        <f>U91*'Fixed data'!$G$9</f>
        <v>0</v>
      </c>
      <c r="V70" s="35">
        <f>V91*'Fixed data'!$G$9</f>
        <v>0</v>
      </c>
      <c r="W70" s="35">
        <f>W91*'Fixed data'!$G$9</f>
        <v>0</v>
      </c>
      <c r="X70" s="35">
        <f>X91*'Fixed data'!$G$9</f>
        <v>0</v>
      </c>
      <c r="Y70" s="35">
        <f>Y91*'Fixed data'!$G$9</f>
        <v>0</v>
      </c>
      <c r="Z70" s="35">
        <f>Z91*'Fixed data'!$G$9</f>
        <v>0</v>
      </c>
      <c r="AA70" s="35">
        <f>AA91*'Fixed data'!$G$9</f>
        <v>0</v>
      </c>
      <c r="AB70" s="35">
        <f>AB91*'Fixed data'!$G$9</f>
        <v>0</v>
      </c>
      <c r="AC70" s="35">
        <f>AC91*'Fixed data'!$G$9</f>
        <v>0</v>
      </c>
      <c r="AD70" s="35">
        <f>AD91*'Fixed data'!$G$9</f>
        <v>0</v>
      </c>
      <c r="AE70" s="35">
        <f>AE91*'Fixed data'!$G$9</f>
        <v>0</v>
      </c>
      <c r="AF70" s="35">
        <f>AF91*'Fixed data'!$G$9</f>
        <v>0</v>
      </c>
      <c r="AG70" s="35">
        <f>AG91*'Fixed data'!$G$9</f>
        <v>0</v>
      </c>
      <c r="AH70" s="35">
        <f>AH91*'Fixed data'!$G$9</f>
        <v>0</v>
      </c>
      <c r="AI70" s="35">
        <f>AI91*'Fixed data'!$G$9</f>
        <v>0</v>
      </c>
      <c r="AJ70" s="35">
        <f>AJ91*'Fixed data'!$G$9</f>
        <v>0</v>
      </c>
      <c r="AK70" s="35">
        <f>AK91*'Fixed data'!$G$9</f>
        <v>0</v>
      </c>
      <c r="AL70" s="35">
        <f>AL91*'Fixed data'!$G$9</f>
        <v>0</v>
      </c>
      <c r="AM70" s="35">
        <f>AM91*'Fixed data'!$G$9</f>
        <v>0</v>
      </c>
      <c r="AN70" s="35">
        <f>AN91*'Fixed data'!$G$9</f>
        <v>0</v>
      </c>
      <c r="AO70" s="35">
        <f>AO91*'Fixed data'!$G$9</f>
        <v>0</v>
      </c>
      <c r="AP70" s="35">
        <f>AP91*'Fixed data'!$G$9</f>
        <v>0</v>
      </c>
      <c r="AQ70" s="35">
        <f>AQ91*'Fixed data'!$G$9</f>
        <v>0</v>
      </c>
      <c r="AR70" s="35">
        <f>AR91*'Fixed data'!$G$9</f>
        <v>0</v>
      </c>
      <c r="AS70" s="35">
        <f>AS91*'Fixed data'!$G$9</f>
        <v>0</v>
      </c>
      <c r="AT70" s="35">
        <f>AT91*'Fixed data'!$G$9</f>
        <v>0</v>
      </c>
      <c r="AU70" s="35">
        <f>AU91*'Fixed data'!$G$9</f>
        <v>0</v>
      </c>
      <c r="AV70" s="35">
        <f>AV91*'Fixed data'!$G$9</f>
        <v>0</v>
      </c>
      <c r="AW70" s="35">
        <f>AW91*'Fixed data'!$G$9</f>
        <v>0</v>
      </c>
      <c r="AX70" s="35">
        <f>AX91*'Fixed data'!$G$9</f>
        <v>0</v>
      </c>
      <c r="AY70" s="35">
        <f>AY91*'Fixed data'!$G$9</f>
        <v>0</v>
      </c>
      <c r="AZ70" s="35">
        <f>AZ91*'Fixed data'!$G$9</f>
        <v>0</v>
      </c>
      <c r="BA70" s="35">
        <f>BA91*'Fixed data'!$G$9</f>
        <v>0</v>
      </c>
      <c r="BB70" s="35">
        <f>BB91*'Fixed data'!$G$9</f>
        <v>0</v>
      </c>
      <c r="BC70" s="35">
        <f>BC91*'Fixed data'!$G$9</f>
        <v>0</v>
      </c>
      <c r="BD70" s="35">
        <f>BD91*'Fixed data'!$G$9</f>
        <v>0</v>
      </c>
    </row>
    <row r="71" spans="1:56" ht="15" customHeight="1" x14ac:dyDescent="0.3">
      <c r="A71" s="191"/>
      <c r="B71" s="9" t="s">
        <v>68</v>
      </c>
      <c r="C71" s="9"/>
      <c r="D71" s="4" t="s">
        <v>38</v>
      </c>
      <c r="E71" s="35">
        <f>E92*'Fixed data'!$G$10</f>
        <v>0</v>
      </c>
      <c r="F71" s="35">
        <f>F92*'Fixed data'!$G$10</f>
        <v>0</v>
      </c>
      <c r="G71" s="35">
        <f>G92*'Fixed data'!$G$10</f>
        <v>0</v>
      </c>
      <c r="H71" s="35">
        <f>H92*'Fixed data'!$G$10</f>
        <v>0</v>
      </c>
      <c r="I71" s="35">
        <f>I92*'Fixed data'!$G$10</f>
        <v>0</v>
      </c>
      <c r="J71" s="35">
        <f>J92*'Fixed data'!$G$10</f>
        <v>0</v>
      </c>
      <c r="K71" s="35">
        <f>K92*'Fixed data'!$G$10</f>
        <v>0</v>
      </c>
      <c r="L71" s="35">
        <f>L92*'Fixed data'!$G$10</f>
        <v>0</v>
      </c>
      <c r="M71" s="35">
        <f>M92*'Fixed data'!$G$10</f>
        <v>0</v>
      </c>
      <c r="N71" s="35">
        <f>N92*'Fixed data'!$G$10</f>
        <v>0</v>
      </c>
      <c r="O71" s="35">
        <f>O92*'Fixed data'!$G$10</f>
        <v>0</v>
      </c>
      <c r="P71" s="35">
        <f>P92*'Fixed data'!$G$10</f>
        <v>0</v>
      </c>
      <c r="Q71" s="35">
        <f>Q92*'Fixed data'!$G$10</f>
        <v>0</v>
      </c>
      <c r="R71" s="35">
        <f>R92*'Fixed data'!$G$10</f>
        <v>0</v>
      </c>
      <c r="S71" s="35">
        <f>S92*'Fixed data'!$G$10</f>
        <v>0</v>
      </c>
      <c r="T71" s="35">
        <f>T92*'Fixed data'!$G$10</f>
        <v>0</v>
      </c>
      <c r="U71" s="35">
        <f>U92*'Fixed data'!$G$10</f>
        <v>0</v>
      </c>
      <c r="V71" s="35">
        <f>V92*'Fixed data'!$G$10</f>
        <v>0</v>
      </c>
      <c r="W71" s="35">
        <f>W92*'Fixed data'!$G$10</f>
        <v>0</v>
      </c>
      <c r="X71" s="35">
        <f>X92*'Fixed data'!$G$10</f>
        <v>0</v>
      </c>
      <c r="Y71" s="35">
        <f>Y92*'Fixed data'!$G$10</f>
        <v>0</v>
      </c>
      <c r="Z71" s="35">
        <f>Z92*'Fixed data'!$G$10</f>
        <v>0</v>
      </c>
      <c r="AA71" s="35">
        <f>AA92*'Fixed data'!$G$10</f>
        <v>0</v>
      </c>
      <c r="AB71" s="35">
        <f>AB92*'Fixed data'!$G$10</f>
        <v>0</v>
      </c>
      <c r="AC71" s="35">
        <f>AC92*'Fixed data'!$G$10</f>
        <v>0</v>
      </c>
      <c r="AD71" s="35">
        <f>AD92*'Fixed data'!$G$10</f>
        <v>0</v>
      </c>
      <c r="AE71" s="35">
        <f>AE92*'Fixed data'!$G$10</f>
        <v>0</v>
      </c>
      <c r="AF71" s="35">
        <f>AF92*'Fixed data'!$G$10</f>
        <v>0</v>
      </c>
      <c r="AG71" s="35">
        <f>AG92*'Fixed data'!$G$10</f>
        <v>0</v>
      </c>
      <c r="AH71" s="35">
        <f>AH92*'Fixed data'!$G$10</f>
        <v>0</v>
      </c>
      <c r="AI71" s="35">
        <f>AI92*'Fixed data'!$G$10</f>
        <v>0</v>
      </c>
      <c r="AJ71" s="35">
        <f>AJ92*'Fixed data'!$G$10</f>
        <v>0</v>
      </c>
      <c r="AK71" s="35">
        <f>AK92*'Fixed data'!$G$10</f>
        <v>0</v>
      </c>
      <c r="AL71" s="35">
        <f>AL92*'Fixed data'!$G$10</f>
        <v>0</v>
      </c>
      <c r="AM71" s="35">
        <f>AM92*'Fixed data'!$G$10</f>
        <v>0</v>
      </c>
      <c r="AN71" s="35">
        <f>AN92*'Fixed data'!$G$10</f>
        <v>0</v>
      </c>
      <c r="AO71" s="35">
        <f>AO92*'Fixed data'!$G$10</f>
        <v>0</v>
      </c>
      <c r="AP71" s="35">
        <f>AP92*'Fixed data'!$G$10</f>
        <v>0</v>
      </c>
      <c r="AQ71" s="35">
        <f>AQ92*'Fixed data'!$G$10</f>
        <v>0</v>
      </c>
      <c r="AR71" s="35">
        <f>AR92*'Fixed data'!$G$10</f>
        <v>0</v>
      </c>
      <c r="AS71" s="35">
        <f>AS92*'Fixed data'!$G$10</f>
        <v>0</v>
      </c>
      <c r="AT71" s="35">
        <f>AT92*'Fixed data'!$G$10</f>
        <v>0</v>
      </c>
      <c r="AU71" s="35">
        <f>AU92*'Fixed data'!$G$10</f>
        <v>0</v>
      </c>
      <c r="AV71" s="35">
        <f>AV92*'Fixed data'!$G$10</f>
        <v>0</v>
      </c>
      <c r="AW71" s="35">
        <f>AW92*'Fixed data'!$G$10</f>
        <v>0</v>
      </c>
      <c r="AX71" s="35">
        <f>AX92*'Fixed data'!$G$10</f>
        <v>0</v>
      </c>
      <c r="AY71" s="35">
        <f>AY92*'Fixed data'!$G$10</f>
        <v>0</v>
      </c>
      <c r="AZ71" s="35">
        <f>AZ92*'Fixed data'!$G$10</f>
        <v>0</v>
      </c>
      <c r="BA71" s="35">
        <f>BA92*'Fixed data'!$G$10</f>
        <v>0</v>
      </c>
      <c r="BB71" s="35">
        <f>BB92*'Fixed data'!$G$10</f>
        <v>0</v>
      </c>
      <c r="BC71" s="35">
        <f>BC92*'Fixed data'!$G$10</f>
        <v>0</v>
      </c>
      <c r="BD71" s="35">
        <f>BD92*'Fixed data'!$G$10</f>
        <v>0</v>
      </c>
    </row>
    <row r="72" spans="1:56" ht="15" customHeight="1" x14ac:dyDescent="0.3">
      <c r="A72" s="191"/>
      <c r="B72" s="4" t="s">
        <v>80</v>
      </c>
      <c r="D72" s="9" t="s">
        <v>38</v>
      </c>
      <c r="E72" s="35">
        <f>'Fixed data'!$G$11*E93/1000000</f>
        <v>0</v>
      </c>
      <c r="F72" s="35">
        <f>'Fixed data'!$G$11*F93/1000000</f>
        <v>0</v>
      </c>
      <c r="G72" s="35">
        <f>'Fixed data'!$G$11*G93/1000000</f>
        <v>0</v>
      </c>
      <c r="H72" s="35">
        <f>'Fixed data'!$G$11*H93/1000000</f>
        <v>0</v>
      </c>
      <c r="I72" s="35">
        <f>'Fixed data'!$G$11*I93/1000000</f>
        <v>0</v>
      </c>
      <c r="J72" s="35">
        <f>'Fixed data'!$G$11*J93/1000000</f>
        <v>0</v>
      </c>
      <c r="K72" s="35">
        <f>'Fixed data'!$G$11*K93/1000000</f>
        <v>0</v>
      </c>
      <c r="L72" s="35">
        <f>'Fixed data'!$G$11*L93/1000000</f>
        <v>0</v>
      </c>
      <c r="M72" s="35">
        <f>'Fixed data'!$G$11*M93/1000000</f>
        <v>0</v>
      </c>
      <c r="N72" s="35">
        <f>'Fixed data'!$G$11*N93/1000000</f>
        <v>0</v>
      </c>
      <c r="O72" s="35">
        <f>'Fixed data'!$G$11*O93/1000000</f>
        <v>0</v>
      </c>
      <c r="P72" s="35">
        <f>'Fixed data'!$G$11*P93/1000000</f>
        <v>0</v>
      </c>
      <c r="Q72" s="35">
        <f>'Fixed data'!$G$11*Q93/1000000</f>
        <v>0</v>
      </c>
      <c r="R72" s="35">
        <f>'Fixed data'!$G$11*R93/1000000</f>
        <v>0</v>
      </c>
      <c r="S72" s="35">
        <f>'Fixed data'!$G$11*S93/1000000</f>
        <v>0</v>
      </c>
      <c r="T72" s="35">
        <f>'Fixed data'!$G$11*T93/1000000</f>
        <v>0</v>
      </c>
      <c r="U72" s="35">
        <f>'Fixed data'!$G$11*U93/1000000</f>
        <v>0</v>
      </c>
      <c r="V72" s="35">
        <f>'Fixed data'!$G$11*V93/1000000</f>
        <v>0</v>
      </c>
      <c r="W72" s="35">
        <f>'Fixed data'!$G$11*W93/1000000</f>
        <v>0</v>
      </c>
      <c r="X72" s="35">
        <f>'Fixed data'!$G$11*X93/1000000</f>
        <v>0</v>
      </c>
      <c r="Y72" s="35">
        <f>'Fixed data'!$G$11*Y93/1000000</f>
        <v>0</v>
      </c>
      <c r="Z72" s="35">
        <f>'Fixed data'!$G$11*Z93/1000000</f>
        <v>0</v>
      </c>
      <c r="AA72" s="35">
        <f>'Fixed data'!$G$11*AA93/1000000</f>
        <v>0</v>
      </c>
      <c r="AB72" s="35">
        <f>'Fixed data'!$G$11*AB93/1000000</f>
        <v>0</v>
      </c>
      <c r="AC72" s="35">
        <f>'Fixed data'!$G$11*AC93/1000000</f>
        <v>0</v>
      </c>
      <c r="AD72" s="35">
        <f>'Fixed data'!$G$11*AD93/1000000</f>
        <v>0</v>
      </c>
      <c r="AE72" s="35">
        <f>'Fixed data'!$G$11*AE93/1000000</f>
        <v>0</v>
      </c>
      <c r="AF72" s="35">
        <f>'Fixed data'!$G$11*AF93/1000000</f>
        <v>0</v>
      </c>
      <c r="AG72" s="35">
        <f>'Fixed data'!$G$11*AG93/1000000</f>
        <v>0</v>
      </c>
      <c r="AH72" s="35">
        <f>'Fixed data'!$G$11*AH93/1000000</f>
        <v>0</v>
      </c>
      <c r="AI72" s="35">
        <f>'Fixed data'!$G$11*AI93/1000000</f>
        <v>0</v>
      </c>
      <c r="AJ72" s="35">
        <f>'Fixed data'!$G$11*AJ93/1000000</f>
        <v>0</v>
      </c>
      <c r="AK72" s="35">
        <f>'Fixed data'!$G$11*AK93/1000000</f>
        <v>0</v>
      </c>
      <c r="AL72" s="35">
        <f>'Fixed data'!$G$11*AL93/1000000</f>
        <v>0</v>
      </c>
      <c r="AM72" s="35">
        <f>'Fixed data'!$G$11*AM93/1000000</f>
        <v>0</v>
      </c>
      <c r="AN72" s="35">
        <f>'Fixed data'!$G$11*AN93/1000000</f>
        <v>0</v>
      </c>
      <c r="AO72" s="35">
        <f>'Fixed data'!$G$11*AO93/1000000</f>
        <v>0</v>
      </c>
      <c r="AP72" s="35">
        <f>'Fixed data'!$G$11*AP93/1000000</f>
        <v>0</v>
      </c>
      <c r="AQ72" s="35">
        <f>'Fixed data'!$G$11*AQ93/1000000</f>
        <v>0</v>
      </c>
      <c r="AR72" s="35">
        <f>'Fixed data'!$G$11*AR93/1000000</f>
        <v>0</v>
      </c>
      <c r="AS72" s="35">
        <f>'Fixed data'!$G$11*AS93/1000000</f>
        <v>0</v>
      </c>
      <c r="AT72" s="35">
        <f>'Fixed data'!$G$11*AT93/1000000</f>
        <v>0</v>
      </c>
      <c r="AU72" s="35">
        <f>'Fixed data'!$G$11*AU93/1000000</f>
        <v>0</v>
      </c>
      <c r="AV72" s="35">
        <f>'Fixed data'!$G$11*AV93/1000000</f>
        <v>0</v>
      </c>
      <c r="AW72" s="35">
        <f>'Fixed data'!$G$11*AW93/1000000</f>
        <v>0</v>
      </c>
      <c r="AX72" s="35">
        <f>'Fixed data'!$G$11*AX93/1000000</f>
        <v>0</v>
      </c>
      <c r="AY72" s="35">
        <f>'Fixed data'!$G$11*AY93/1000000</f>
        <v>0</v>
      </c>
      <c r="AZ72" s="35">
        <f>'Fixed data'!$G$11*AZ93/1000000</f>
        <v>0</v>
      </c>
      <c r="BA72" s="35">
        <f>'Fixed data'!$G$11*BA93/1000000</f>
        <v>0</v>
      </c>
      <c r="BB72" s="35">
        <f>'Fixed data'!$G$11*BB93/1000000</f>
        <v>0</v>
      </c>
      <c r="BC72" s="35">
        <f>'Fixed data'!$G$11*BC93/1000000</f>
        <v>0</v>
      </c>
      <c r="BD72" s="35">
        <f>'Fixed data'!$G$11*BD93/1000000</f>
        <v>0</v>
      </c>
    </row>
    <row r="73" spans="1:56" ht="15" customHeight="1" x14ac:dyDescent="0.3">
      <c r="A73" s="191"/>
      <c r="B73" s="9" t="s">
        <v>341</v>
      </c>
      <c r="C73" s="9"/>
      <c r="D73" s="9" t="s">
        <v>38</v>
      </c>
      <c r="E73" s="34"/>
      <c r="F73" s="34"/>
      <c r="G73" s="34"/>
      <c r="H73" s="34"/>
      <c r="I73" s="34"/>
      <c r="J73" s="34"/>
      <c r="K73" s="34"/>
      <c r="L73" s="34"/>
      <c r="M73" s="44"/>
      <c r="N73" s="44"/>
      <c r="O73" s="44"/>
      <c r="P73" s="44"/>
      <c r="Q73" s="44"/>
      <c r="R73" s="44"/>
      <c r="S73" s="44"/>
      <c r="T73" s="44"/>
      <c r="U73" s="44"/>
      <c r="V73" s="44"/>
      <c r="W73" s="44"/>
      <c r="X73" s="44"/>
      <c r="Y73" s="44"/>
      <c r="Z73" s="44"/>
      <c r="AA73" s="44"/>
      <c r="AB73" s="44"/>
      <c r="AC73" s="44"/>
      <c r="AD73" s="44"/>
      <c r="AE73" s="44"/>
      <c r="AF73" s="44"/>
      <c r="AG73" s="44"/>
      <c r="AH73" s="44"/>
      <c r="AI73" s="44"/>
      <c r="AJ73" s="44"/>
      <c r="AK73" s="44"/>
      <c r="AL73" s="44"/>
      <c r="AM73" s="44"/>
      <c r="AN73" s="44"/>
      <c r="AO73" s="44"/>
      <c r="AP73" s="44"/>
      <c r="AQ73" s="44"/>
      <c r="AR73" s="44"/>
      <c r="AS73" s="44"/>
      <c r="AT73" s="44"/>
      <c r="AU73" s="44"/>
      <c r="AV73" s="44"/>
      <c r="AW73" s="44"/>
      <c r="AX73" s="44"/>
      <c r="AY73" s="44"/>
      <c r="AZ73" s="44"/>
      <c r="BA73" s="44"/>
      <c r="BB73" s="44"/>
      <c r="BC73" s="44"/>
      <c r="BD73" s="44"/>
    </row>
    <row r="74" spans="1:56" ht="15" customHeight="1" x14ac:dyDescent="0.3">
      <c r="A74" s="191"/>
      <c r="B74" s="9" t="s">
        <v>36</v>
      </c>
      <c r="C74" s="9"/>
      <c r="D74" s="9" t="s">
        <v>38</v>
      </c>
      <c r="E74" s="44"/>
      <c r="F74" s="44"/>
      <c r="G74" s="44"/>
      <c r="H74" s="44"/>
      <c r="I74" s="44"/>
      <c r="J74" s="44"/>
      <c r="K74" s="44"/>
      <c r="L74" s="44"/>
      <c r="M74" s="44"/>
      <c r="N74" s="44"/>
      <c r="O74" s="44"/>
      <c r="P74" s="44"/>
      <c r="Q74" s="44"/>
      <c r="R74" s="44"/>
      <c r="S74" s="44"/>
      <c r="T74" s="44"/>
      <c r="U74" s="44"/>
      <c r="V74" s="44"/>
      <c r="W74" s="44"/>
      <c r="X74" s="44"/>
      <c r="Y74" s="44"/>
      <c r="Z74" s="44"/>
      <c r="AA74" s="44"/>
      <c r="AB74" s="44"/>
      <c r="AC74" s="44"/>
      <c r="AD74" s="44"/>
      <c r="AE74" s="44"/>
      <c r="AF74" s="44"/>
      <c r="AG74" s="44"/>
      <c r="AH74" s="44"/>
      <c r="AI74" s="44"/>
      <c r="AJ74" s="44"/>
      <c r="AK74" s="44"/>
      <c r="AL74" s="44"/>
      <c r="AM74" s="44"/>
      <c r="AN74" s="44"/>
      <c r="AO74" s="44"/>
      <c r="AP74" s="44"/>
      <c r="AQ74" s="44"/>
      <c r="AR74" s="44"/>
      <c r="AS74" s="44"/>
      <c r="AT74" s="44"/>
      <c r="AU74" s="44"/>
      <c r="AV74" s="44"/>
      <c r="AW74" s="44"/>
      <c r="AX74" s="44"/>
      <c r="AY74" s="44"/>
      <c r="AZ74" s="44"/>
      <c r="BA74" s="44"/>
      <c r="BB74" s="44"/>
      <c r="BC74" s="44"/>
      <c r="BD74" s="44"/>
    </row>
    <row r="75" spans="1:56" ht="15" customHeight="1" x14ac:dyDescent="0.3">
      <c r="A75" s="191"/>
      <c r="B75" s="9" t="s">
        <v>207</v>
      </c>
      <c r="C75" s="9"/>
      <c r="D75" s="9" t="s">
        <v>38</v>
      </c>
      <c r="E75" s="44"/>
      <c r="F75" s="44"/>
      <c r="G75" s="44"/>
      <c r="H75" s="44"/>
      <c r="I75" s="44"/>
      <c r="J75" s="44"/>
      <c r="K75" s="44"/>
      <c r="L75" s="44"/>
      <c r="M75" s="44"/>
      <c r="N75" s="44"/>
      <c r="O75" s="44"/>
      <c r="P75" s="44"/>
      <c r="Q75" s="44"/>
      <c r="R75" s="44"/>
      <c r="S75" s="44"/>
      <c r="T75" s="44"/>
      <c r="U75" s="44"/>
      <c r="V75" s="44"/>
      <c r="W75" s="44"/>
      <c r="X75" s="44"/>
      <c r="Y75" s="44"/>
      <c r="Z75" s="44"/>
      <c r="AA75" s="44"/>
      <c r="AB75" s="44"/>
      <c r="AC75" s="44"/>
      <c r="AD75" s="44"/>
      <c r="AE75" s="44"/>
      <c r="AF75" s="44"/>
      <c r="AG75" s="44"/>
      <c r="AH75" s="44"/>
      <c r="AI75" s="44"/>
      <c r="AJ75" s="44"/>
      <c r="AK75" s="44"/>
      <c r="AL75" s="44"/>
      <c r="AM75" s="44"/>
      <c r="AN75" s="44"/>
      <c r="AO75" s="44"/>
      <c r="AP75" s="44"/>
      <c r="AQ75" s="44"/>
      <c r="AR75" s="44"/>
      <c r="AS75" s="44"/>
      <c r="AT75" s="44"/>
      <c r="AU75" s="44"/>
      <c r="AV75" s="44"/>
      <c r="AW75" s="44"/>
      <c r="AX75" s="44"/>
      <c r="AY75" s="44"/>
      <c r="AZ75" s="44"/>
      <c r="BA75" s="44"/>
      <c r="BB75" s="44"/>
      <c r="BC75" s="44"/>
      <c r="BD75" s="44"/>
    </row>
    <row r="76" spans="1:56" ht="15.75" customHeight="1" thickBot="1" x14ac:dyDescent="0.35">
      <c r="A76" s="192"/>
      <c r="B76" s="13" t="s">
        <v>97</v>
      </c>
      <c r="C76" s="13"/>
      <c r="D76" s="13" t="s">
        <v>38</v>
      </c>
      <c r="E76" s="53">
        <f>SUM(E65:E75)</f>
        <v>0</v>
      </c>
      <c r="F76" s="53">
        <f t="shared" ref="F76:BD76" si="9">SUM(F65:F75)</f>
        <v>0</v>
      </c>
      <c r="G76" s="53">
        <f t="shared" si="9"/>
        <v>0</v>
      </c>
      <c r="H76" s="53">
        <f t="shared" si="9"/>
        <v>0</v>
      </c>
      <c r="I76" s="53">
        <f t="shared" si="9"/>
        <v>0</v>
      </c>
      <c r="J76" s="53">
        <f t="shared" si="9"/>
        <v>0</v>
      </c>
      <c r="K76" s="53">
        <f t="shared" si="9"/>
        <v>0</v>
      </c>
      <c r="L76" s="53">
        <f t="shared" si="9"/>
        <v>0</v>
      </c>
      <c r="M76" s="53">
        <f t="shared" si="9"/>
        <v>0</v>
      </c>
      <c r="N76" s="53">
        <f t="shared" si="9"/>
        <v>0</v>
      </c>
      <c r="O76" s="53">
        <f t="shared" si="9"/>
        <v>0</v>
      </c>
      <c r="P76" s="53">
        <f t="shared" si="9"/>
        <v>0</v>
      </c>
      <c r="Q76" s="53">
        <f t="shared" si="9"/>
        <v>0</v>
      </c>
      <c r="R76" s="53">
        <f t="shared" si="9"/>
        <v>0</v>
      </c>
      <c r="S76" s="53">
        <f t="shared" si="9"/>
        <v>0</v>
      </c>
      <c r="T76" s="53">
        <f t="shared" si="9"/>
        <v>0</v>
      </c>
      <c r="U76" s="53">
        <f t="shared" si="9"/>
        <v>0</v>
      </c>
      <c r="V76" s="53">
        <f t="shared" si="9"/>
        <v>0</v>
      </c>
      <c r="W76" s="53">
        <f t="shared" si="9"/>
        <v>0</v>
      </c>
      <c r="X76" s="53">
        <f t="shared" si="9"/>
        <v>0</v>
      </c>
      <c r="Y76" s="53">
        <f t="shared" si="9"/>
        <v>0</v>
      </c>
      <c r="Z76" s="53">
        <f t="shared" si="9"/>
        <v>0</v>
      </c>
      <c r="AA76" s="53">
        <f t="shared" si="9"/>
        <v>0</v>
      </c>
      <c r="AB76" s="53">
        <f t="shared" si="9"/>
        <v>0</v>
      </c>
      <c r="AC76" s="53">
        <f t="shared" si="9"/>
        <v>0</v>
      </c>
      <c r="AD76" s="53">
        <f t="shared" si="9"/>
        <v>0</v>
      </c>
      <c r="AE76" s="53">
        <f t="shared" si="9"/>
        <v>0</v>
      </c>
      <c r="AF76" s="53">
        <f t="shared" si="9"/>
        <v>0</v>
      </c>
      <c r="AG76" s="53">
        <f t="shared" si="9"/>
        <v>0</v>
      </c>
      <c r="AH76" s="53">
        <f t="shared" si="9"/>
        <v>0</v>
      </c>
      <c r="AI76" s="53">
        <f t="shared" si="9"/>
        <v>0</v>
      </c>
      <c r="AJ76" s="53">
        <f t="shared" si="9"/>
        <v>0</v>
      </c>
      <c r="AK76" s="53">
        <f t="shared" si="9"/>
        <v>0</v>
      </c>
      <c r="AL76" s="53">
        <f t="shared" si="9"/>
        <v>0</v>
      </c>
      <c r="AM76" s="53">
        <f t="shared" si="9"/>
        <v>0</v>
      </c>
      <c r="AN76" s="53">
        <f t="shared" si="9"/>
        <v>0</v>
      </c>
      <c r="AO76" s="53">
        <f t="shared" si="9"/>
        <v>0</v>
      </c>
      <c r="AP76" s="53">
        <f t="shared" si="9"/>
        <v>0</v>
      </c>
      <c r="AQ76" s="53">
        <f t="shared" si="9"/>
        <v>0</v>
      </c>
      <c r="AR76" s="53">
        <f t="shared" si="9"/>
        <v>0</v>
      </c>
      <c r="AS76" s="53">
        <f t="shared" si="9"/>
        <v>0</v>
      </c>
      <c r="AT76" s="53">
        <f t="shared" si="9"/>
        <v>0</v>
      </c>
      <c r="AU76" s="53">
        <f t="shared" si="9"/>
        <v>0</v>
      </c>
      <c r="AV76" s="53">
        <f t="shared" si="9"/>
        <v>0</v>
      </c>
      <c r="AW76" s="53">
        <f t="shared" si="9"/>
        <v>0</v>
      </c>
      <c r="AX76" s="53">
        <f t="shared" si="9"/>
        <v>0</v>
      </c>
      <c r="AY76" s="53">
        <f t="shared" si="9"/>
        <v>0</v>
      </c>
      <c r="AZ76" s="53">
        <f t="shared" si="9"/>
        <v>0</v>
      </c>
      <c r="BA76" s="53">
        <f t="shared" si="9"/>
        <v>0</v>
      </c>
      <c r="BB76" s="53">
        <f t="shared" si="9"/>
        <v>0</v>
      </c>
      <c r="BC76" s="53">
        <f t="shared" si="9"/>
        <v>0</v>
      </c>
      <c r="BD76" s="53">
        <f t="shared" si="9"/>
        <v>0</v>
      </c>
    </row>
    <row r="77" spans="1:56" x14ac:dyDescent="0.3">
      <c r="A77" s="75"/>
      <c r="B77" s="14" t="s">
        <v>16</v>
      </c>
      <c r="C77" s="14"/>
      <c r="D77" s="14" t="s">
        <v>38</v>
      </c>
      <c r="E77" s="54">
        <f>IF('Fixed data'!$G$19=FALSE,E64+E76,E64)</f>
        <v>-1.9594386390000009E-3</v>
      </c>
      <c r="F77" s="54">
        <f>IF('Fixed data'!$G$19=FALSE,F64+F76,F64)</f>
        <v>-2.7787597491111106E-4</v>
      </c>
      <c r="G77" s="54">
        <f>IF('Fixed data'!$G$19=FALSE,G64+G76,G64)</f>
        <v>-2.7380807984444443E-4</v>
      </c>
      <c r="H77" s="54">
        <f>IF('Fixed data'!$G$19=FALSE,H64+H76,H64)</f>
        <v>-2.6974018477777774E-4</v>
      </c>
      <c r="I77" s="54">
        <f>IF('Fixed data'!$G$19=FALSE,I64+I76,I64)</f>
        <v>-2.6567228971111111E-4</v>
      </c>
      <c r="J77" s="54">
        <f>IF('Fixed data'!$G$19=FALSE,J64+J76,J64)</f>
        <v>-2.6160439464444443E-4</v>
      </c>
      <c r="K77" s="54">
        <f>IF('Fixed data'!$G$19=FALSE,K64+K76,K64)</f>
        <v>-2.5753649957777774E-4</v>
      </c>
      <c r="L77" s="54">
        <f>IF('Fixed data'!$G$19=FALSE,L64+L76,L64)</f>
        <v>-2.5346860451111111E-4</v>
      </c>
      <c r="M77" s="54">
        <f>IF('Fixed data'!$G$19=FALSE,M64+M76,M64)</f>
        <v>-2.4940070944444443E-4</v>
      </c>
      <c r="N77" s="54">
        <f>IF('Fixed data'!$G$19=FALSE,N64+N76,N64)</f>
        <v>-2.4533281437777779E-4</v>
      </c>
      <c r="O77" s="54">
        <f>IF('Fixed data'!$G$19=FALSE,O64+O76,O64)</f>
        <v>-2.4126491931111111E-4</v>
      </c>
      <c r="P77" s="54">
        <f>IF('Fixed data'!$G$19=FALSE,P64+P76,P64)</f>
        <v>-2.3719702424444445E-4</v>
      </c>
      <c r="Q77" s="54">
        <f>IF('Fixed data'!$G$19=FALSE,Q64+Q76,Q64)</f>
        <v>-2.3312912917777779E-4</v>
      </c>
      <c r="R77" s="54">
        <f>IF('Fixed data'!$G$19=FALSE,R64+R76,R64)</f>
        <v>-2.2906123411111111E-4</v>
      </c>
      <c r="S77" s="54">
        <f>IF('Fixed data'!$G$19=FALSE,S64+S76,S64)</f>
        <v>-2.2499333904444445E-4</v>
      </c>
      <c r="T77" s="54">
        <f>IF('Fixed data'!$G$19=FALSE,T64+T76,T64)</f>
        <v>-2.2092544397777779E-4</v>
      </c>
      <c r="U77" s="54">
        <f>IF('Fixed data'!$G$19=FALSE,U64+U76,U64)</f>
        <v>-2.168575489111111E-4</v>
      </c>
      <c r="V77" s="54">
        <f>IF('Fixed data'!$G$19=FALSE,V64+V76,V64)</f>
        <v>-2.1278965384444447E-4</v>
      </c>
      <c r="W77" s="54">
        <f>IF('Fixed data'!$G$19=FALSE,W64+W76,W64)</f>
        <v>-2.0872175877777779E-4</v>
      </c>
      <c r="X77" s="54">
        <f>IF('Fixed data'!$G$19=FALSE,X64+X76,X64)</f>
        <v>-2.0465386371111113E-4</v>
      </c>
      <c r="Y77" s="54">
        <f>IF('Fixed data'!$G$19=FALSE,Y64+Y76,Y64)</f>
        <v>-2.0058596864444447E-4</v>
      </c>
      <c r="Z77" s="54">
        <f>IF('Fixed data'!$G$19=FALSE,Z64+Z76,Z64)</f>
        <v>-1.9651807357777779E-4</v>
      </c>
      <c r="AA77" s="54">
        <f>IF('Fixed data'!$G$19=FALSE,AA64+AA76,AA64)</f>
        <v>-1.9245017851111116E-4</v>
      </c>
      <c r="AB77" s="54">
        <f>IF('Fixed data'!$G$19=FALSE,AB64+AB76,AB64)</f>
        <v>-1.8838228344444447E-4</v>
      </c>
      <c r="AC77" s="54">
        <f>IF('Fixed data'!$G$19=FALSE,AC64+AC76,AC64)</f>
        <v>-1.8431438837777781E-4</v>
      </c>
      <c r="AD77" s="54">
        <f>IF('Fixed data'!$G$19=FALSE,AD64+AD76,AD64)</f>
        <v>-1.8024649331111115E-4</v>
      </c>
      <c r="AE77" s="54">
        <f>IF('Fixed data'!$G$19=FALSE,AE64+AE76,AE64)</f>
        <v>-1.7617859824444447E-4</v>
      </c>
      <c r="AF77" s="54">
        <f>IF('Fixed data'!$G$19=FALSE,AF64+AF76,AF64)</f>
        <v>-1.7211070317777784E-4</v>
      </c>
      <c r="AG77" s="54">
        <f>IF('Fixed data'!$G$19=FALSE,AG64+AG76,AG64)</f>
        <v>-1.6804280811111115E-4</v>
      </c>
      <c r="AH77" s="54">
        <f>IF('Fixed data'!$G$19=FALSE,AH64+AH76,AH64)</f>
        <v>-1.6397491304444449E-4</v>
      </c>
      <c r="AI77" s="54">
        <f>IF('Fixed data'!$G$19=FALSE,AI64+AI76,AI64)</f>
        <v>-1.5990701797777783E-4</v>
      </c>
      <c r="AJ77" s="54">
        <f>IF('Fixed data'!$G$19=FALSE,AJ64+AJ76,AJ64)</f>
        <v>-1.5583912291111115E-4</v>
      </c>
      <c r="AK77" s="54">
        <f>IF('Fixed data'!$G$19=FALSE,AK64+AK76,AK64)</f>
        <v>-1.5177122784444449E-4</v>
      </c>
      <c r="AL77" s="54">
        <f>IF('Fixed data'!$G$19=FALSE,AL64+AL76,AL64)</f>
        <v>-1.4770333277777783E-4</v>
      </c>
      <c r="AM77" s="54">
        <f>IF('Fixed data'!$G$19=FALSE,AM64+AM76,AM64)</f>
        <v>-1.4363543771111117E-4</v>
      </c>
      <c r="AN77" s="54">
        <f>IF('Fixed data'!$G$19=FALSE,AN64+AN76,AN64)</f>
        <v>-1.3956754264444452E-4</v>
      </c>
      <c r="AO77" s="54">
        <f>IF('Fixed data'!$G$19=FALSE,AO64+AO76,AO64)</f>
        <v>-1.3549964757777783E-4</v>
      </c>
      <c r="AP77" s="54">
        <f>IF('Fixed data'!$G$19=FALSE,AP64+AP76,AP64)</f>
        <v>-1.3143175251111117E-4</v>
      </c>
      <c r="AQ77" s="54">
        <f>IF('Fixed data'!$G$19=FALSE,AQ64+AQ76,AQ64)</f>
        <v>-1.2736385744444451E-4</v>
      </c>
      <c r="AR77" s="54">
        <f>IF('Fixed data'!$G$19=FALSE,AR64+AR76,AR64)</f>
        <v>-1.2329596237777786E-4</v>
      </c>
      <c r="AS77" s="54">
        <f>IF('Fixed data'!$G$19=FALSE,AS64+AS76,AS64)</f>
        <v>-1.1922806731111118E-4</v>
      </c>
      <c r="AT77" s="54">
        <f>IF('Fixed data'!$G$19=FALSE,AT64+AT76,AT64)</f>
        <v>-1.1516017224444451E-4</v>
      </c>
      <c r="AU77" s="54">
        <f>IF('Fixed data'!$G$19=FALSE,AU64+AU76,AU64)</f>
        <v>-1.1109227717777785E-4</v>
      </c>
      <c r="AV77" s="54">
        <f>IF('Fixed data'!$G$19=FALSE,AV64+AV76,AV64)</f>
        <v>-1.070243821111112E-4</v>
      </c>
      <c r="AW77" s="54">
        <f>IF('Fixed data'!$G$19=FALSE,AW64+AW76,AW64)</f>
        <v>-1.0295648704444452E-4</v>
      </c>
      <c r="AX77" s="54">
        <f>IF('Fixed data'!$G$19=FALSE,AX64+AX76,AX64)</f>
        <v>-9.8888591977777852E-5</v>
      </c>
      <c r="AY77" s="54">
        <f>IF('Fixed data'!$G$19=FALSE,AY64+AY76,AY64)</f>
        <v>-9.5626631613221492E-20</v>
      </c>
      <c r="AZ77" s="54">
        <f>IF('Fixed data'!$G$19=FALSE,AZ64+AZ76,AZ64)</f>
        <v>-9.5626631613221492E-20</v>
      </c>
      <c r="BA77" s="54">
        <f>IF('Fixed data'!$G$19=FALSE,BA64+BA76,BA64)</f>
        <v>-9.5626631613221492E-20</v>
      </c>
      <c r="BB77" s="54">
        <f>IF('Fixed data'!$G$19=FALSE,BB64+BB76,BB64)</f>
        <v>-9.5626631613221492E-20</v>
      </c>
      <c r="BC77" s="54">
        <f>IF('Fixed data'!$G$19=FALSE,BC64+BC76,BC64)</f>
        <v>-9.5626631613221492E-20</v>
      </c>
      <c r="BD77" s="54">
        <f>IF('Fixed data'!$G$19=FALSE,BD64+BD76,BD64)</f>
        <v>-9.5626631613221492E-20</v>
      </c>
    </row>
    <row r="78" spans="1:56" ht="15.75" outlineLevel="1" x14ac:dyDescent="0.3">
      <c r="A78" s="75"/>
      <c r="B78" s="4" t="s">
        <v>61</v>
      </c>
      <c r="C78" s="19" t="s">
        <v>62</v>
      </c>
      <c r="D78" s="9"/>
      <c r="E78" s="55">
        <f>1/(1+'Fixed data'!$C$4)^E11</f>
        <v>0.96618357487922713</v>
      </c>
      <c r="F78" s="55">
        <f>1/(1+'Fixed data'!$C$4)^F11</f>
        <v>0.93351070036640305</v>
      </c>
      <c r="G78" s="55">
        <f>1/(1+'Fixed data'!$C$4)^G11</f>
        <v>0.90194270566802237</v>
      </c>
      <c r="H78" s="55">
        <f>1/(1+'Fixed data'!$C$4)^H11</f>
        <v>0.87144222769857238</v>
      </c>
      <c r="I78" s="55">
        <f>1/(1+'Fixed data'!$C$4)^I11</f>
        <v>0.84197316685852419</v>
      </c>
      <c r="J78" s="55">
        <f>1/(1+'Fixed data'!$C$4)^J11</f>
        <v>0.81350064430775282</v>
      </c>
      <c r="K78" s="55">
        <f>1/(1+'Fixed data'!$C$4)^K11</f>
        <v>0.78599096068381913</v>
      </c>
      <c r="L78" s="55">
        <f>1/(1+'Fixed data'!$C$4)^L11</f>
        <v>0.75941155621625056</v>
      </c>
      <c r="M78" s="55">
        <f>1/(1+'Fixed data'!$C$4)^M11</f>
        <v>0.73373097218961414</v>
      </c>
      <c r="N78" s="55">
        <f>1/(1+'Fixed data'!$C$4)^N11</f>
        <v>0.70891881370977217</v>
      </c>
      <c r="O78" s="55">
        <f>1/(1+'Fixed data'!$C$4)^O11</f>
        <v>0.68494571372924851</v>
      </c>
      <c r="P78" s="55">
        <f>1/(1+'Fixed data'!$C$4)^P11</f>
        <v>0.66178329828912896</v>
      </c>
      <c r="Q78" s="55">
        <f>1/(1+'Fixed data'!$C$4)^Q11</f>
        <v>0.63940415293635666</v>
      </c>
      <c r="R78" s="55">
        <f>1/(1+'Fixed data'!$C$4)^R11</f>
        <v>0.61778179027667302</v>
      </c>
      <c r="S78" s="55">
        <f>1/(1+'Fixed data'!$C$4)^S11</f>
        <v>0.59689061862480497</v>
      </c>
      <c r="T78" s="55">
        <f>1/(1+'Fixed data'!$C$4)^T11</f>
        <v>0.57670591171478747</v>
      </c>
      <c r="U78" s="55">
        <f>1/(1+'Fixed data'!$C$4)^U11</f>
        <v>0.55720377943457733</v>
      </c>
      <c r="V78" s="55">
        <f>1/(1+'Fixed data'!$C$4)^V11</f>
        <v>0.53836113955031628</v>
      </c>
      <c r="W78" s="55">
        <f>1/(1+'Fixed data'!$C$4)^W11</f>
        <v>0.52015569038677911</v>
      </c>
      <c r="X78" s="55">
        <f>1/(1+'Fixed data'!$C$4)^X11</f>
        <v>0.50256588443167061</v>
      </c>
      <c r="Y78" s="55">
        <f>1/(1+'Fixed data'!$C$4)^Y11</f>
        <v>0.48557090283253213</v>
      </c>
      <c r="Z78" s="55">
        <f>1/(1+'Fixed data'!$C$4)^Z11</f>
        <v>0.46915063075606966</v>
      </c>
      <c r="AA78" s="55">
        <f>1/(1+'Fixed data'!$C$4)^AA11</f>
        <v>0.45328563358074364</v>
      </c>
      <c r="AB78" s="55">
        <f>1/(1+'Fixed data'!$C$4)^AB11</f>
        <v>0.43795713389443841</v>
      </c>
      <c r="AC78" s="55">
        <f>1/(1+'Fixed data'!$C$4)^AC11</f>
        <v>0.42314698926998884</v>
      </c>
      <c r="AD78" s="55">
        <f>1/(1+'Fixed data'!$C$4)^AD11</f>
        <v>0.40883767079225974</v>
      </c>
      <c r="AE78" s="55">
        <f>1/(1+'Fixed data'!$C$4)^AE11</f>
        <v>0.39501224231136206</v>
      </c>
      <c r="AF78" s="55">
        <f>1/(1+'Fixed data'!$C$4)^AF11</f>
        <v>0.38165434039745127</v>
      </c>
      <c r="AG78" s="55">
        <f>1/(1+'Fixed data'!$C$4)^AG11</f>
        <v>0.36874815497338298</v>
      </c>
      <c r="AH78" s="55">
        <f>1/(1+'Fixed data'!$C$4)^AH11</f>
        <v>0.35627841060230236</v>
      </c>
      <c r="AI78" s="55">
        <f>1/(1+'Fixed data'!$C$5)^AI11</f>
        <v>0.39998714516107459</v>
      </c>
      <c r="AJ78" s="55">
        <f>1/(1+'Fixed data'!$C$5)^AJ11</f>
        <v>0.38833703413696569</v>
      </c>
      <c r="AK78" s="55">
        <f>1/(1+'Fixed data'!$C$5)^AK11</f>
        <v>0.37702624673491814</v>
      </c>
      <c r="AL78" s="55">
        <f>1/(1+'Fixed data'!$C$5)^AL11</f>
        <v>0.36604489974263904</v>
      </c>
      <c r="AM78" s="55">
        <f>1/(1+'Fixed data'!$C$5)^AM11</f>
        <v>0.35538339780838735</v>
      </c>
      <c r="AN78" s="55">
        <f>1/(1+'Fixed data'!$C$5)^AN11</f>
        <v>0.34503242505668674</v>
      </c>
      <c r="AO78" s="55">
        <f>1/(1+'Fixed data'!$C$5)^AO11</f>
        <v>0.33498293694823961</v>
      </c>
      <c r="AP78" s="55">
        <f>1/(1+'Fixed data'!$C$5)^AP11</f>
        <v>0.3252261523769317</v>
      </c>
      <c r="AQ78" s="55">
        <f>1/(1+'Fixed data'!$C$5)^AQ11</f>
        <v>0.31575354599702099</v>
      </c>
      <c r="AR78" s="55">
        <f>1/(1+'Fixed data'!$C$5)^AR11</f>
        <v>0.30655684077380685</v>
      </c>
      <c r="AS78" s="55">
        <f>1/(1+'Fixed data'!$C$5)^AS11</f>
        <v>0.29762800075126877</v>
      </c>
      <c r="AT78" s="55">
        <f>1/(1+'Fixed data'!$C$5)^AT11</f>
        <v>0.28895922403035801</v>
      </c>
      <c r="AU78" s="55">
        <f>1/(1+'Fixed data'!$C$5)^AU11</f>
        <v>0.28054293595180391</v>
      </c>
      <c r="AV78" s="55">
        <f>1/(1+'Fixed data'!$C$5)^AV11</f>
        <v>0.27237178247747956</v>
      </c>
      <c r="AW78" s="55">
        <f>1/(1+'Fixed data'!$C$5)^AW11</f>
        <v>0.26443862376454325</v>
      </c>
      <c r="AX78" s="55">
        <f>1/(1+'Fixed data'!$C$5)^AX11</f>
        <v>0.25673652792674101</v>
      </c>
      <c r="AY78" s="55">
        <f>1/(1+'Fixed data'!$C$5)^AY11</f>
        <v>0.24925876497741845</v>
      </c>
      <c r="AZ78" s="55">
        <f>1/(1+'Fixed data'!$C$5)^AZ11</f>
        <v>0.24199880094894996</v>
      </c>
      <c r="BA78" s="55">
        <f>1/(1+'Fixed data'!$C$5)^BA11</f>
        <v>0.2349502921834466</v>
      </c>
      <c r="BB78" s="55">
        <f>1/(1+'Fixed data'!$C$5)^BB11</f>
        <v>0.22810707978975397</v>
      </c>
      <c r="BC78" s="55">
        <f>1/(1+'Fixed data'!$C$5)^BC11</f>
        <v>0.22146318426189707</v>
      </c>
      <c r="BD78" s="55">
        <f>1/(1+'Fixed data'!$C$5)^BD11</f>
        <v>0.215012800254269</v>
      </c>
    </row>
    <row r="79" spans="1:56" ht="15.75" outlineLevel="1" x14ac:dyDescent="0.3">
      <c r="A79" s="75"/>
      <c r="B79" s="51" t="s">
        <v>73</v>
      </c>
      <c r="C79" s="52" t="s">
        <v>74</v>
      </c>
      <c r="D79" s="39"/>
      <c r="E79" s="55">
        <f>1/(1+'Fixed data'!$C$6)^E11</f>
        <v>0.98522167487684742</v>
      </c>
      <c r="F79" s="55">
        <f>1/(1+'Fixed data'!$C$6)^F11</f>
        <v>0.9706617486471405</v>
      </c>
      <c r="G79" s="55">
        <f>1/(1+'Fixed data'!$C$6)^G11</f>
        <v>0.95631699374102519</v>
      </c>
      <c r="H79" s="55">
        <f>1/(1+'Fixed data'!$C$6)^H11</f>
        <v>0.94218423028672449</v>
      </c>
      <c r="I79" s="55">
        <f>1/(1+'Fixed data'!$C$6)^I11</f>
        <v>0.92826032540563996</v>
      </c>
      <c r="J79" s="55">
        <f>1/(1+'Fixed data'!$C$6)^J11</f>
        <v>0.91454219251787205</v>
      </c>
      <c r="K79" s="55">
        <f>1/(1+'Fixed data'!$C$6)^K11</f>
        <v>0.90102679065800217</v>
      </c>
      <c r="L79" s="55">
        <f>1/(1+'Fixed data'!$C$6)^L11</f>
        <v>0.88771112380098749</v>
      </c>
      <c r="M79" s="55">
        <f>1/(1+'Fixed data'!$C$6)^M11</f>
        <v>0.87459224019801729</v>
      </c>
      <c r="N79" s="55">
        <f>1/(1+'Fixed data'!$C$6)^N11</f>
        <v>0.86166723172218462</v>
      </c>
      <c r="O79" s="55">
        <f>1/(1+'Fixed data'!$C$6)^O11</f>
        <v>0.8489332332238273</v>
      </c>
      <c r="P79" s="55">
        <f>1/(1+'Fixed data'!$C$6)^P11</f>
        <v>0.83638742189539661</v>
      </c>
      <c r="Q79" s="55">
        <f>1/(1+'Fixed data'!$C$6)^Q11</f>
        <v>0.82402701664571099</v>
      </c>
      <c r="R79" s="55">
        <f>1/(1+'Fixed data'!$C$6)^R11</f>
        <v>0.81184927748345925</v>
      </c>
      <c r="S79" s="55">
        <f>1/(1+'Fixed data'!$C$6)^S11</f>
        <v>0.79985150490981216</v>
      </c>
      <c r="T79" s="55">
        <f>1/(1+'Fixed data'!$C$6)^T11</f>
        <v>0.78803103932001206</v>
      </c>
      <c r="U79" s="55">
        <f>1/(1+'Fixed data'!$C$6)^U11</f>
        <v>0.77638526041380518</v>
      </c>
      <c r="V79" s="55">
        <f>1/(1+'Fixed data'!$C$6)^V11</f>
        <v>0.76491158661458636</v>
      </c>
      <c r="W79" s="55">
        <f>1/(1+'Fixed data'!$C$6)^W11</f>
        <v>0.7536074744971295</v>
      </c>
      <c r="X79" s="55">
        <f>1/(1+'Fixed data'!$C$6)^X11</f>
        <v>0.74247041822377313</v>
      </c>
      <c r="Y79" s="55">
        <f>1/(1+'Fixed data'!$C$6)^Y11</f>
        <v>0.73149794898893916</v>
      </c>
      <c r="Z79" s="55">
        <f>1/(1+'Fixed data'!$C$6)^Z11</f>
        <v>0.72068763447186135</v>
      </c>
      <c r="AA79" s="55">
        <f>1/(1+'Fixed data'!$C$6)^AA11</f>
        <v>0.71003707829740037</v>
      </c>
      <c r="AB79" s="55">
        <f>1/(1+'Fixed data'!$C$6)^AB11</f>
        <v>0.69954391950482808</v>
      </c>
      <c r="AC79" s="55">
        <f>1/(1+'Fixed data'!$C$6)^AC11</f>
        <v>0.68920583202446117</v>
      </c>
      <c r="AD79" s="55">
        <f>1/(1+'Fixed data'!$C$6)^AD11</f>
        <v>0.67902052416203085</v>
      </c>
      <c r="AE79" s="55">
        <f>1/(1+'Fixed data'!$C$6)^AE11</f>
        <v>0.66898573809067086</v>
      </c>
      <c r="AF79" s="55">
        <f>1/(1+'Fixed data'!$C$6)^AF11</f>
        <v>0.65909924935041486</v>
      </c>
      <c r="AG79" s="55">
        <f>1/(1+'Fixed data'!$C$6)^AG11</f>
        <v>0.64935886635508844</v>
      </c>
      <c r="AH79" s="55">
        <f>1/(1+'Fixed data'!$C$6)^AH11</f>
        <v>0.63976242990649135</v>
      </c>
      <c r="AI79" s="55">
        <f>1/(1+'Fixed data'!$C$6)^AI11</f>
        <v>0.63030781271575509</v>
      </c>
      <c r="AJ79" s="55">
        <f>1/(1+'Fixed data'!$C$6)^AJ11</f>
        <v>0.62099291893177844</v>
      </c>
      <c r="AK79" s="55">
        <f>1/(1+'Fixed data'!$C$6)^AK11</f>
        <v>0.61181568367662909</v>
      </c>
      <c r="AL79" s="55">
        <f>1/(1+'Fixed data'!$C$6)^AL11</f>
        <v>0.60277407258781202</v>
      </c>
      <c r="AM79" s="55">
        <f>1/(1+'Fixed data'!$C$6)^AM11</f>
        <v>0.59386608136730257</v>
      </c>
      <c r="AN79" s="55">
        <f>1/(1+'Fixed data'!$C$6)^AN11</f>
        <v>0.58508973533724395</v>
      </c>
      <c r="AO79" s="55">
        <f>1/(1+'Fixed data'!$C$6)^AO11</f>
        <v>0.57644308900221086</v>
      </c>
      <c r="AP79" s="55">
        <f>1/(1+'Fixed data'!$C$6)^AP11</f>
        <v>0.56792422561794187</v>
      </c>
      <c r="AQ79" s="55">
        <f>1/(1+'Fixed data'!$C$6)^AQ11</f>
        <v>0.55953125676644533</v>
      </c>
      <c r="AR79" s="55">
        <f>1/(1+'Fixed data'!$C$6)^AR11</f>
        <v>0.55126232193738456</v>
      </c>
      <c r="AS79" s="55">
        <f>1/(1+'Fixed data'!$C$6)^AS11</f>
        <v>0.54311558811564986</v>
      </c>
      <c r="AT79" s="55">
        <f>1/(1+'Fixed data'!$C$6)^AT11</f>
        <v>0.53508924937502456</v>
      </c>
      <c r="AU79" s="55">
        <f>1/(1+'Fixed data'!$C$6)^AU11</f>
        <v>0.52718152647785677</v>
      </c>
      <c r="AV79" s="55">
        <f>1/(1+'Fixed data'!$C$6)^AV11</f>
        <v>0.51939066648064725</v>
      </c>
      <c r="AW79" s="55">
        <f>1/(1+'Fixed data'!$C$6)^AW11</f>
        <v>0.51171494234546522</v>
      </c>
      <c r="AX79" s="55">
        <f>1/(1+'Fixed data'!$C$6)^AX11</f>
        <v>0.50415265255710873</v>
      </c>
      <c r="AY79" s="55">
        <f>1/(1+'Fixed data'!$C$6)^AY11</f>
        <v>0.49670212074591996</v>
      </c>
      <c r="AZ79" s="55">
        <f>1/(1+'Fixed data'!$C$6)^AZ11</f>
        <v>0.4893616953161774</v>
      </c>
      <c r="BA79" s="55">
        <f>1/(1+'Fixed data'!$C$6)^BA11</f>
        <v>0.48212974907997785</v>
      </c>
      <c r="BB79" s="55">
        <f>1/(1+'Fixed data'!$C$6)^BB11</f>
        <v>0.47500467889652986</v>
      </c>
      <c r="BC79" s="55">
        <f>1/(1+'Fixed data'!$C$6)^BC11</f>
        <v>0.46798490531677822</v>
      </c>
      <c r="BD79" s="55">
        <f>1/(1+'Fixed data'!$C$6)^BD11</f>
        <v>0.46106887223327919</v>
      </c>
    </row>
    <row r="80" spans="1:56" x14ac:dyDescent="0.3">
      <c r="A80" s="75"/>
      <c r="B80" s="11" t="s">
        <v>17</v>
      </c>
      <c r="C80" s="14"/>
      <c r="D80" s="9" t="s">
        <v>38</v>
      </c>
      <c r="E80" s="55">
        <f>IF('Fixed data'!$G$19=TRUE,(E77-SUM(E70:E71))*E78+SUM(E70:E71)*E79,E77*E78)</f>
        <v>-1.8931774289855082E-3</v>
      </c>
      <c r="F80" s="55">
        <f t="shared" ref="F80:BD80" si="10">F77*F78</f>
        <v>-2.5940019595426834E-4</v>
      </c>
      <c r="G80" s="55">
        <f t="shared" si="10"/>
        <v>-2.4695920036866409E-4</v>
      </c>
      <c r="H80" s="55">
        <f t="shared" si="10"/>
        <v>-2.3506298752257117E-4</v>
      </c>
      <c r="I80" s="55">
        <f t="shared" si="10"/>
        <v>-2.2368893911461953E-4</v>
      </c>
      <c r="J80" s="55">
        <f t="shared" si="10"/>
        <v>-2.1281534359699519E-4</v>
      </c>
      <c r="K80" s="55">
        <f t="shared" si="10"/>
        <v>-2.024213607142855E-4</v>
      </c>
      <c r="L80" s="55">
        <f t="shared" si="10"/>
        <v>-1.9248698740374423E-4</v>
      </c>
      <c r="M80" s="55">
        <f t="shared" si="10"/>
        <v>-1.8299302500545168E-4</v>
      </c>
      <c r="N80" s="55">
        <f t="shared" si="10"/>
        <v>-1.7392104773277398E-4</v>
      </c>
      <c r="O80" s="55">
        <f t="shared" si="10"/>
        <v>-1.6525337235537854E-4</v>
      </c>
      <c r="P80" s="55">
        <f t="shared" si="10"/>
        <v>-1.5697302904885493E-4</v>
      </c>
      <c r="Q80" s="55">
        <f t="shared" si="10"/>
        <v>-1.4906373336670748E-4</v>
      </c>
      <c r="R80" s="55">
        <f t="shared" si="10"/>
        <v>-1.4150985929214634E-4</v>
      </c>
      <c r="S80" s="55">
        <f t="shared" si="10"/>
        <v>-1.3429641332869893E-4</v>
      </c>
      <c r="T80" s="55">
        <f t="shared" si="10"/>
        <v>-1.2740900959019855E-4</v>
      </c>
      <c r="U80" s="55">
        <f t="shared" si="10"/>
        <v>-1.2083384585218982E-4</v>
      </c>
      <c r="V80" s="55">
        <f t="shared" si="10"/>
        <v>-1.1455768052821247E-4</v>
      </c>
      <c r="W80" s="55">
        <f t="shared" si="10"/>
        <v>-1.0856781053579777E-4</v>
      </c>
      <c r="X80" s="55">
        <f t="shared" si="10"/>
        <v>-1.0285205001833314E-4</v>
      </c>
      <c r="Y80" s="55">
        <f t="shared" si="10"/>
        <v>-9.7398709890220885E-5</v>
      </c>
      <c r="Z80" s="55">
        <f t="shared" si="10"/>
        <v>-9.2196578173982157E-5</v>
      </c>
      <c r="AA80" s="55">
        <f t="shared" si="10"/>
        <v>-8.7234901099136238E-5</v>
      </c>
      <c r="AB80" s="55">
        <f t="shared" si="10"/>
        <v>-8.2503364933818617E-5</v>
      </c>
      <c r="AC80" s="55">
        <f t="shared" si="10"/>
        <v>-7.7992078521196104E-5</v>
      </c>
      <c r="AD80" s="55">
        <f t="shared" si="10"/>
        <v>-7.3691556493787314E-5</v>
      </c>
      <c r="AE80" s="55">
        <f t="shared" si="10"/>
        <v>-6.9592703139810611E-5</v>
      </c>
      <c r="AF80" s="55">
        <f t="shared" si="10"/>
        <v>-6.5686796896656323E-5</v>
      </c>
      <c r="AG80" s="55">
        <f t="shared" si="10"/>
        <v>-6.1965475447518467E-5</v>
      </c>
      <c r="AH80" s="55">
        <f t="shared" si="10"/>
        <v>-5.842072139812542E-5</v>
      </c>
      <c r="AI80" s="55">
        <f t="shared" si="10"/>
        <v>-6.3960751612151983E-5</v>
      </c>
      <c r="AJ80" s="55">
        <f t="shared" si="10"/>
        <v>-6.051810279380696E-5</v>
      </c>
      <c r="AK80" s="55">
        <f t="shared" si="10"/>
        <v>-5.7221736396541008E-5</v>
      </c>
      <c r="AL80" s="55">
        <f t="shared" si="10"/>
        <v>-5.4066051638295338E-5</v>
      </c>
      <c r="AM80" s="55">
        <f t="shared" si="10"/>
        <v>-5.1045649899469666E-5</v>
      </c>
      <c r="AN80" s="55">
        <f t="shared" si="10"/>
        <v>-4.8155327697815236E-5</v>
      </c>
      <c r="AO80" s="55">
        <f t="shared" si="10"/>
        <v>-4.5390069901055441E-5</v>
      </c>
      <c r="AP80" s="55">
        <f t="shared" si="10"/>
        <v>-4.2745043169345816E-5</v>
      </c>
      <c r="AQ80" s="55">
        <f t="shared" si="10"/>
        <v>-4.0215589619942437E-5</v>
      </c>
      <c r="AR80" s="55">
        <f t="shared" si="10"/>
        <v>-3.7797220706697727E-5</v>
      </c>
      <c r="AS80" s="55">
        <f t="shared" si="10"/>
        <v>-3.548561130724372E-5</v>
      </c>
      <c r="AT80" s="55">
        <f t="shared" si="10"/>
        <v>-3.3276594010957058E-5</v>
      </c>
      <c r="AU80" s="55">
        <f t="shared" si="10"/>
        <v>-3.1166153601025378E-5</v>
      </c>
      <c r="AV80" s="55">
        <f t="shared" si="10"/>
        <v>-2.9150421724154232E-5</v>
      </c>
      <c r="AW80" s="55">
        <f t="shared" si="10"/>
        <v>-2.7225671741664935E-5</v>
      </c>
      <c r="AX80" s="55">
        <f t="shared" si="10"/>
        <v>-2.5388313755938861E-5</v>
      </c>
      <c r="AY80" s="55">
        <f t="shared" si="10"/>
        <v>-2.383577609486215E-20</v>
      </c>
      <c r="AZ80" s="55">
        <f t="shared" si="10"/>
        <v>-2.3141530189186554E-20</v>
      </c>
      <c r="BA80" s="55">
        <f t="shared" si="10"/>
        <v>-2.2467505038045202E-20</v>
      </c>
      <c r="BB80" s="55">
        <f t="shared" si="10"/>
        <v>-2.1813111687422526E-20</v>
      </c>
      <c r="BC80" s="55">
        <f t="shared" si="10"/>
        <v>-2.1177778337303422E-20</v>
      </c>
      <c r="BD80" s="55">
        <f t="shared" si="10"/>
        <v>-2.0560949842042158E-20</v>
      </c>
    </row>
    <row r="81" spans="1:56" x14ac:dyDescent="0.3">
      <c r="A81" s="75"/>
      <c r="B81" s="15" t="s">
        <v>18</v>
      </c>
      <c r="C81" s="15"/>
      <c r="D81" s="14" t="s">
        <v>38</v>
      </c>
      <c r="E81" s="56">
        <f>+E80</f>
        <v>-1.8931774289855082E-3</v>
      </c>
      <c r="F81" s="56">
        <f t="shared" ref="F81:BD81" si="11">+E81+F80</f>
        <v>-2.1525776249397763E-3</v>
      </c>
      <c r="G81" s="56">
        <f t="shared" si="11"/>
        <v>-2.3995368253084404E-3</v>
      </c>
      <c r="H81" s="56">
        <f t="shared" si="11"/>
        <v>-2.6345998128310113E-3</v>
      </c>
      <c r="I81" s="56">
        <f t="shared" si="11"/>
        <v>-2.8582887519456308E-3</v>
      </c>
      <c r="J81" s="56">
        <f t="shared" si="11"/>
        <v>-3.0711040955426262E-3</v>
      </c>
      <c r="K81" s="56">
        <f t="shared" si="11"/>
        <v>-3.2735254562569118E-3</v>
      </c>
      <c r="L81" s="56">
        <f t="shared" si="11"/>
        <v>-3.466012443660656E-3</v>
      </c>
      <c r="M81" s="56">
        <f t="shared" si="11"/>
        <v>-3.6490054686661075E-3</v>
      </c>
      <c r="N81" s="56">
        <f t="shared" si="11"/>
        <v>-3.8229265163988815E-3</v>
      </c>
      <c r="O81" s="56">
        <f t="shared" si="11"/>
        <v>-3.98817988875426E-3</v>
      </c>
      <c r="P81" s="56">
        <f t="shared" si="11"/>
        <v>-4.1451529178031148E-3</v>
      </c>
      <c r="Q81" s="56">
        <f t="shared" si="11"/>
        <v>-4.2942166511698221E-3</v>
      </c>
      <c r="R81" s="56">
        <f t="shared" si="11"/>
        <v>-4.4357265104619688E-3</v>
      </c>
      <c r="S81" s="56">
        <f t="shared" si="11"/>
        <v>-4.5700229237906681E-3</v>
      </c>
      <c r="T81" s="56">
        <f t="shared" si="11"/>
        <v>-4.6974319333808667E-3</v>
      </c>
      <c r="U81" s="56">
        <f t="shared" si="11"/>
        <v>-4.8182657792330569E-3</v>
      </c>
      <c r="V81" s="56">
        <f t="shared" si="11"/>
        <v>-4.9328234597612692E-3</v>
      </c>
      <c r="W81" s="56">
        <f t="shared" si="11"/>
        <v>-5.0413912702970669E-3</v>
      </c>
      <c r="X81" s="56">
        <f t="shared" si="11"/>
        <v>-5.1442433203153998E-3</v>
      </c>
      <c r="Y81" s="56">
        <f t="shared" si="11"/>
        <v>-5.2416420302056205E-3</v>
      </c>
      <c r="Z81" s="56">
        <f t="shared" si="11"/>
        <v>-5.3338386083796024E-3</v>
      </c>
      <c r="AA81" s="56">
        <f t="shared" si="11"/>
        <v>-5.4210735094787389E-3</v>
      </c>
      <c r="AB81" s="56">
        <f t="shared" si="11"/>
        <v>-5.5035768744125576E-3</v>
      </c>
      <c r="AC81" s="56">
        <f t="shared" si="11"/>
        <v>-5.5815689529337539E-3</v>
      </c>
      <c r="AD81" s="56">
        <f t="shared" si="11"/>
        <v>-5.6552605094275414E-3</v>
      </c>
      <c r="AE81" s="56">
        <f t="shared" si="11"/>
        <v>-5.724853212567352E-3</v>
      </c>
      <c r="AF81" s="56">
        <f t="shared" si="11"/>
        <v>-5.790540009464008E-3</v>
      </c>
      <c r="AG81" s="56">
        <f t="shared" si="11"/>
        <v>-5.8525054849115268E-3</v>
      </c>
      <c r="AH81" s="56">
        <f t="shared" si="11"/>
        <v>-5.910926206309652E-3</v>
      </c>
      <c r="AI81" s="56">
        <f t="shared" si="11"/>
        <v>-5.9748869579218039E-3</v>
      </c>
      <c r="AJ81" s="56">
        <f t="shared" si="11"/>
        <v>-6.0354050607156111E-3</v>
      </c>
      <c r="AK81" s="56">
        <f t="shared" si="11"/>
        <v>-6.0926267971121517E-3</v>
      </c>
      <c r="AL81" s="56">
        <f t="shared" si="11"/>
        <v>-6.1466928487504471E-3</v>
      </c>
      <c r="AM81" s="56">
        <f t="shared" si="11"/>
        <v>-6.1977384986499169E-3</v>
      </c>
      <c r="AN81" s="56">
        <f t="shared" si="11"/>
        <v>-6.2458938263477322E-3</v>
      </c>
      <c r="AO81" s="56">
        <f t="shared" si="11"/>
        <v>-6.2912838962487878E-3</v>
      </c>
      <c r="AP81" s="56">
        <f t="shared" si="11"/>
        <v>-6.3340289394181338E-3</v>
      </c>
      <c r="AQ81" s="56">
        <f t="shared" si="11"/>
        <v>-6.3742445290380766E-3</v>
      </c>
      <c r="AR81" s="56">
        <f t="shared" si="11"/>
        <v>-6.4120417497447743E-3</v>
      </c>
      <c r="AS81" s="56">
        <f t="shared" si="11"/>
        <v>-6.4475273610520179E-3</v>
      </c>
      <c r="AT81" s="56">
        <f t="shared" si="11"/>
        <v>-6.4808039550629751E-3</v>
      </c>
      <c r="AU81" s="56">
        <f t="shared" si="11"/>
        <v>-6.5119701086640003E-3</v>
      </c>
      <c r="AV81" s="56">
        <f t="shared" si="11"/>
        <v>-6.5411205303881545E-3</v>
      </c>
      <c r="AW81" s="56">
        <f t="shared" si="11"/>
        <v>-6.568346202129819E-3</v>
      </c>
      <c r="AX81" s="56">
        <f t="shared" si="11"/>
        <v>-6.5937345158857581E-3</v>
      </c>
      <c r="AY81" s="56">
        <f t="shared" si="11"/>
        <v>-6.5937345158857581E-3</v>
      </c>
      <c r="AZ81" s="56">
        <f t="shared" si="11"/>
        <v>-6.5937345158857581E-3</v>
      </c>
      <c r="BA81" s="56">
        <f t="shared" si="11"/>
        <v>-6.5937345158857581E-3</v>
      </c>
      <c r="BB81" s="56">
        <f t="shared" si="11"/>
        <v>-6.5937345158857581E-3</v>
      </c>
      <c r="BC81" s="56">
        <f t="shared" si="11"/>
        <v>-6.5937345158857581E-3</v>
      </c>
      <c r="BD81" s="56">
        <f t="shared" si="11"/>
        <v>-6.5937345158857581E-3</v>
      </c>
    </row>
    <row r="82" spans="1:56" x14ac:dyDescent="0.3">
      <c r="A82" s="75"/>
      <c r="B82" s="14"/>
    </row>
    <row r="83" spans="1:56" x14ac:dyDescent="0.3">
      <c r="A83" s="75"/>
      <c r="E83" s="55"/>
    </row>
    <row r="84" spans="1:56" x14ac:dyDescent="0.3">
      <c r="A84" s="115"/>
      <c r="B84" s="122" t="s">
        <v>213</v>
      </c>
      <c r="C84" s="116"/>
      <c r="D84" s="117"/>
      <c r="E84" s="117"/>
      <c r="F84" s="117"/>
      <c r="G84" s="117"/>
      <c r="H84" s="117"/>
      <c r="I84" s="117"/>
      <c r="J84" s="117"/>
      <c r="K84" s="117"/>
      <c r="L84" s="117"/>
      <c r="M84" s="117"/>
      <c r="N84" s="117"/>
      <c r="O84" s="117"/>
      <c r="P84" s="117"/>
      <c r="Q84" s="117"/>
      <c r="R84" s="117"/>
      <c r="S84" s="117"/>
      <c r="T84" s="117"/>
      <c r="U84" s="117"/>
      <c r="V84" s="117"/>
      <c r="W84" s="117"/>
      <c r="X84" s="117"/>
      <c r="Y84" s="117"/>
      <c r="Z84" s="117"/>
      <c r="AA84" s="117"/>
      <c r="AB84" s="117"/>
      <c r="AC84" s="117"/>
      <c r="AD84" s="117"/>
      <c r="AE84" s="117"/>
      <c r="AF84" s="117"/>
      <c r="AG84" s="117"/>
      <c r="AH84" s="117"/>
      <c r="AI84" s="117"/>
      <c r="AJ84" s="117"/>
      <c r="AK84" s="117"/>
      <c r="AL84" s="117"/>
      <c r="AM84" s="117"/>
      <c r="AN84" s="117"/>
      <c r="AO84" s="117"/>
      <c r="AP84" s="117"/>
      <c r="AQ84" s="117"/>
      <c r="AR84" s="117"/>
      <c r="AS84" s="117"/>
      <c r="AT84" s="117"/>
      <c r="AU84" s="117"/>
      <c r="AV84" s="117"/>
      <c r="AW84" s="117"/>
      <c r="AX84" s="117"/>
      <c r="AY84" s="117"/>
      <c r="AZ84" s="117"/>
      <c r="BA84" s="117"/>
      <c r="BB84" s="117"/>
      <c r="BC84" s="117"/>
      <c r="BD84" s="117"/>
    </row>
    <row r="85" spans="1:56" x14ac:dyDescent="0.3">
      <c r="A85" s="118"/>
      <c r="B85" s="119" t="s">
        <v>316</v>
      </c>
      <c r="C85" s="120"/>
      <c r="D85" s="121"/>
      <c r="E85" s="121"/>
      <c r="F85" s="121"/>
      <c r="G85" s="121"/>
      <c r="H85" s="121"/>
      <c r="I85" s="121"/>
      <c r="J85" s="121"/>
      <c r="K85" s="121"/>
      <c r="L85" s="121"/>
      <c r="M85" s="121"/>
      <c r="N85" s="121"/>
      <c r="O85" s="121"/>
      <c r="P85" s="121"/>
      <c r="Q85" s="121"/>
      <c r="R85" s="121"/>
      <c r="S85" s="121"/>
      <c r="T85" s="121"/>
      <c r="U85" s="121"/>
      <c r="V85" s="121"/>
      <c r="W85" s="121"/>
      <c r="X85" s="121"/>
      <c r="Y85" s="121"/>
      <c r="Z85" s="121"/>
      <c r="AA85" s="121"/>
      <c r="AB85" s="121"/>
      <c r="AC85" s="121"/>
      <c r="AD85" s="121"/>
      <c r="AE85" s="121"/>
      <c r="AF85" s="121"/>
      <c r="AG85" s="121"/>
      <c r="AH85" s="121"/>
      <c r="AI85" s="121"/>
      <c r="AJ85" s="121"/>
      <c r="AK85" s="121"/>
      <c r="AL85" s="121"/>
      <c r="AM85" s="121"/>
      <c r="AN85" s="121"/>
      <c r="AO85" s="121"/>
      <c r="AP85" s="121"/>
      <c r="AQ85" s="121"/>
      <c r="AR85" s="121"/>
      <c r="AS85" s="121"/>
      <c r="AT85" s="121"/>
      <c r="AU85" s="121"/>
      <c r="AV85" s="121"/>
      <c r="AW85" s="121"/>
      <c r="AX85" s="121"/>
      <c r="AY85" s="121"/>
      <c r="AZ85" s="121"/>
      <c r="BA85" s="121"/>
      <c r="BB85" s="121"/>
      <c r="BC85" s="121"/>
      <c r="BD85" s="121"/>
    </row>
    <row r="86" spans="1:56" ht="12.75" customHeight="1" x14ac:dyDescent="0.3">
      <c r="A86" s="193" t="s">
        <v>296</v>
      </c>
      <c r="B86" s="4" t="s">
        <v>208</v>
      </c>
      <c r="D86" s="4" t="s">
        <v>84</v>
      </c>
      <c r="E86" s="44"/>
      <c r="F86" s="44"/>
      <c r="G86" s="44"/>
      <c r="H86" s="44"/>
      <c r="I86" s="44"/>
      <c r="J86" s="44"/>
      <c r="K86" s="44"/>
      <c r="L86" s="44"/>
      <c r="M86" s="44"/>
      <c r="N86" s="44"/>
      <c r="O86" s="44"/>
      <c r="P86" s="44"/>
      <c r="Q86" s="44"/>
      <c r="R86" s="44"/>
      <c r="S86" s="44"/>
      <c r="T86" s="44"/>
      <c r="U86" s="44"/>
      <c r="V86" s="44"/>
      <c r="W86" s="44"/>
      <c r="X86" s="44"/>
      <c r="Y86" s="44"/>
      <c r="Z86" s="44"/>
      <c r="AA86" s="44"/>
      <c r="AB86" s="44"/>
      <c r="AC86" s="44"/>
      <c r="AD86" s="44"/>
      <c r="AE86" s="44"/>
      <c r="AF86" s="44"/>
      <c r="AG86" s="44"/>
      <c r="AH86" s="44"/>
      <c r="AI86" s="44"/>
      <c r="AJ86" s="44"/>
      <c r="AK86" s="44"/>
      <c r="AL86" s="44"/>
      <c r="AM86" s="44"/>
      <c r="AN86" s="44"/>
      <c r="AO86" s="44"/>
      <c r="AP86" s="44"/>
      <c r="AQ86" s="44"/>
      <c r="AR86" s="44"/>
      <c r="AS86" s="44"/>
      <c r="AT86" s="44"/>
      <c r="AU86" s="44"/>
      <c r="AV86" s="44"/>
      <c r="AW86" s="44"/>
      <c r="AX86" s="44"/>
      <c r="AY86" s="44"/>
      <c r="AZ86" s="44"/>
      <c r="BA86" s="44"/>
      <c r="BB86" s="44"/>
      <c r="BC86" s="44"/>
      <c r="BD86" s="44"/>
    </row>
    <row r="87" spans="1:56" x14ac:dyDescent="0.3">
      <c r="A87" s="193"/>
      <c r="B87" s="4" t="s">
        <v>209</v>
      </c>
      <c r="D87" s="4" t="s">
        <v>86</v>
      </c>
      <c r="E87" s="35">
        <f>E86*'Fixed data'!H$12</f>
        <v>0</v>
      </c>
      <c r="F87" s="35">
        <f>F86*'Fixed data'!I$12</f>
        <v>0</v>
      </c>
      <c r="G87" s="35">
        <f>G86*'Fixed data'!J$12</f>
        <v>0</v>
      </c>
      <c r="H87" s="35">
        <f>H86*'Fixed data'!K$12</f>
        <v>0</v>
      </c>
      <c r="I87" s="35">
        <f>I86*'Fixed data'!L$12</f>
        <v>0</v>
      </c>
      <c r="J87" s="35">
        <f>J86*'Fixed data'!M$12</f>
        <v>0</v>
      </c>
      <c r="K87" s="35">
        <f>K86*'Fixed data'!N$12</f>
        <v>0</v>
      </c>
      <c r="L87" s="35">
        <f>L86*'Fixed data'!O$12</f>
        <v>0</v>
      </c>
      <c r="M87" s="35">
        <f>M86*'Fixed data'!P$12</f>
        <v>0</v>
      </c>
      <c r="N87" s="35">
        <f>N86*'Fixed data'!Q$12</f>
        <v>0</v>
      </c>
      <c r="O87" s="35">
        <f>O86*'Fixed data'!R$12</f>
        <v>0</v>
      </c>
      <c r="P87" s="35">
        <f>P86*'Fixed data'!S$12</f>
        <v>0</v>
      </c>
      <c r="Q87" s="35">
        <f>Q86*'Fixed data'!T$12</f>
        <v>0</v>
      </c>
      <c r="R87" s="35">
        <f>R86*'Fixed data'!U$12</f>
        <v>0</v>
      </c>
      <c r="S87" s="35">
        <f>S86*'Fixed data'!V$12</f>
        <v>0</v>
      </c>
      <c r="T87" s="35">
        <f>T86*'Fixed data'!W$12</f>
        <v>0</v>
      </c>
      <c r="U87" s="35">
        <f>U86*'Fixed data'!X$12</f>
        <v>0</v>
      </c>
      <c r="V87" s="35">
        <f>V86*'Fixed data'!Y$12</f>
        <v>0</v>
      </c>
      <c r="W87" s="35">
        <f>W86*'Fixed data'!Z$12</f>
        <v>0</v>
      </c>
      <c r="X87" s="35">
        <f>X86*'Fixed data'!AA$12</f>
        <v>0</v>
      </c>
      <c r="Y87" s="35">
        <f>Y86*'Fixed data'!AB$12</f>
        <v>0</v>
      </c>
      <c r="Z87" s="35">
        <f>Z86*'Fixed data'!AC$12</f>
        <v>0</v>
      </c>
      <c r="AA87" s="35">
        <f>AA86*'Fixed data'!AD$12</f>
        <v>0</v>
      </c>
      <c r="AB87" s="35">
        <f>AB86*'Fixed data'!AE$12</f>
        <v>0</v>
      </c>
      <c r="AC87" s="35">
        <f>AC86*'Fixed data'!AF$12</f>
        <v>0</v>
      </c>
      <c r="AD87" s="35">
        <f>AD86*'Fixed data'!AG$12</f>
        <v>0</v>
      </c>
      <c r="AE87" s="35">
        <f>AE86*'Fixed data'!AH$12</f>
        <v>0</v>
      </c>
      <c r="AF87" s="35">
        <f>AF86*'Fixed data'!AI$12</f>
        <v>0</v>
      </c>
      <c r="AG87" s="35">
        <f>AG86*'Fixed data'!AJ$12</f>
        <v>0</v>
      </c>
      <c r="AH87" s="35">
        <f>AH86*'Fixed data'!AK$12</f>
        <v>0</v>
      </c>
      <c r="AI87" s="35">
        <f>AI86*'Fixed data'!AL$12</f>
        <v>0</v>
      </c>
      <c r="AJ87" s="35">
        <f>AJ86*'Fixed data'!AM$12</f>
        <v>0</v>
      </c>
      <c r="AK87" s="35">
        <f>AK86*'Fixed data'!AN$12</f>
        <v>0</v>
      </c>
      <c r="AL87" s="35">
        <f>AL86*'Fixed data'!AO$12</f>
        <v>0</v>
      </c>
      <c r="AM87" s="35">
        <f>AM86*'Fixed data'!AP$12</f>
        <v>0</v>
      </c>
      <c r="AN87" s="35">
        <f>AN86*'Fixed data'!AQ$12</f>
        <v>0</v>
      </c>
      <c r="AO87" s="35">
        <f>AO86*'Fixed data'!AR$12</f>
        <v>0</v>
      </c>
      <c r="AP87" s="35">
        <f>AP86*'Fixed data'!AS$12</f>
        <v>0</v>
      </c>
      <c r="AQ87" s="35">
        <f>AQ86*'Fixed data'!AT$12</f>
        <v>0</v>
      </c>
      <c r="AR87" s="35">
        <f>AR86*'Fixed data'!AU$12</f>
        <v>0</v>
      </c>
      <c r="AS87" s="35">
        <f>AS86*'Fixed data'!AV$12</f>
        <v>0</v>
      </c>
      <c r="AT87" s="35">
        <f>AT86*'Fixed data'!AW$12</f>
        <v>0</v>
      </c>
      <c r="AU87" s="35">
        <f>AU86*'Fixed data'!AX$12</f>
        <v>0</v>
      </c>
      <c r="AV87" s="35">
        <f>AV86*'Fixed data'!AY$12</f>
        <v>0</v>
      </c>
      <c r="AW87" s="35">
        <f>AW86*'Fixed data'!AZ$12</f>
        <v>0</v>
      </c>
      <c r="AX87" s="35">
        <f>AX86*'Fixed data'!BA$12</f>
        <v>0</v>
      </c>
      <c r="AY87" s="35">
        <f>AY86*'Fixed data'!BB$12</f>
        <v>0</v>
      </c>
      <c r="AZ87" s="35">
        <f>AZ86*'Fixed data'!BC$12</f>
        <v>0</v>
      </c>
      <c r="BA87" s="35">
        <f>BA86*'Fixed data'!BD$12</f>
        <v>0</v>
      </c>
      <c r="BB87" s="35">
        <f>BB86*'Fixed data'!BE$12</f>
        <v>0</v>
      </c>
      <c r="BC87" s="35">
        <f>BC86*'Fixed data'!BF$12</f>
        <v>0</v>
      </c>
      <c r="BD87" s="35">
        <f>BD86*'Fixed data'!BG$12</f>
        <v>0</v>
      </c>
    </row>
    <row r="88" spans="1:56" ht="12.75" customHeight="1" x14ac:dyDescent="0.3">
      <c r="A88" s="193"/>
      <c r="B88" s="4" t="s">
        <v>210</v>
      </c>
      <c r="D88" s="4" t="s">
        <v>205</v>
      </c>
      <c r="E88" s="44"/>
      <c r="F88" s="44"/>
      <c r="G88" s="44"/>
      <c r="H88" s="44"/>
      <c r="I88" s="44"/>
      <c r="J88" s="44"/>
      <c r="K88" s="44"/>
      <c r="L88" s="44"/>
      <c r="M88" s="44"/>
      <c r="N88" s="44"/>
      <c r="O88" s="44"/>
      <c r="P88" s="44"/>
      <c r="Q88" s="44"/>
      <c r="R88" s="44"/>
      <c r="S88" s="44"/>
      <c r="T88" s="44"/>
      <c r="U88" s="44"/>
      <c r="V88" s="44"/>
      <c r="W88" s="44"/>
      <c r="X88" s="44"/>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row>
    <row r="89" spans="1:56" x14ac:dyDescent="0.3">
      <c r="A89" s="193"/>
      <c r="B89" s="4" t="s">
        <v>211</v>
      </c>
      <c r="D89" s="4" t="s">
        <v>85</v>
      </c>
      <c r="E89" s="44"/>
      <c r="F89" s="44"/>
      <c r="G89" s="44"/>
      <c r="H89" s="44"/>
      <c r="I89" s="44"/>
      <c r="J89" s="44"/>
      <c r="K89" s="44"/>
      <c r="L89" s="44"/>
      <c r="M89" s="44"/>
      <c r="N89" s="44"/>
      <c r="O89" s="44"/>
      <c r="P89" s="44"/>
      <c r="Q89" s="44"/>
      <c r="R89" s="44"/>
      <c r="S89" s="44"/>
      <c r="T89" s="44"/>
      <c r="U89" s="44"/>
      <c r="V89" s="44"/>
      <c r="W89" s="44"/>
      <c r="X89" s="44"/>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row>
    <row r="90" spans="1:56" ht="16.5" x14ac:dyDescent="0.3">
      <c r="A90" s="193"/>
      <c r="B90" s="4" t="s">
        <v>326</v>
      </c>
      <c r="D90" s="4" t="s">
        <v>86</v>
      </c>
      <c r="E90" s="38"/>
      <c r="F90" s="38"/>
      <c r="G90" s="38"/>
      <c r="H90" s="38"/>
      <c r="I90" s="38"/>
      <c r="J90" s="38"/>
      <c r="K90" s="38"/>
      <c r="L90" s="38"/>
      <c r="M90" s="38"/>
      <c r="N90" s="38"/>
      <c r="O90" s="38"/>
      <c r="P90" s="38"/>
      <c r="Q90" s="38"/>
      <c r="R90" s="38"/>
      <c r="S90" s="38"/>
      <c r="T90" s="38"/>
      <c r="U90" s="38"/>
      <c r="V90" s="38"/>
      <c r="W90" s="38"/>
      <c r="X90" s="38"/>
      <c r="Y90" s="38"/>
      <c r="Z90" s="38"/>
      <c r="AA90" s="38"/>
      <c r="AB90" s="38"/>
      <c r="AC90" s="38"/>
      <c r="AD90" s="38"/>
      <c r="AE90" s="38"/>
      <c r="AF90" s="38"/>
      <c r="AG90" s="38"/>
      <c r="AH90" s="38"/>
      <c r="AI90" s="38"/>
      <c r="AJ90" s="38"/>
      <c r="AK90" s="38"/>
      <c r="AL90" s="38"/>
      <c r="AM90" s="38"/>
      <c r="AN90" s="38"/>
      <c r="AO90" s="38"/>
      <c r="AP90" s="38"/>
      <c r="AQ90" s="38"/>
      <c r="AR90" s="38"/>
      <c r="AS90" s="38"/>
      <c r="AT90" s="38"/>
      <c r="AU90" s="38"/>
      <c r="AV90" s="38"/>
      <c r="AW90" s="38"/>
      <c r="AX90" s="38"/>
      <c r="AY90" s="38"/>
      <c r="AZ90" s="38"/>
      <c r="BA90" s="38"/>
      <c r="BB90" s="38"/>
      <c r="BC90" s="38"/>
      <c r="BD90" s="38"/>
    </row>
    <row r="91" spans="1:56" ht="16.5" x14ac:dyDescent="0.3">
      <c r="A91" s="193"/>
      <c r="B91" s="4" t="s">
        <v>327</v>
      </c>
      <c r="D91" s="4" t="s">
        <v>40</v>
      </c>
      <c r="E91" s="36"/>
      <c r="F91" s="36"/>
      <c r="G91" s="36"/>
      <c r="H91" s="36"/>
      <c r="I91" s="36"/>
      <c r="J91" s="36"/>
      <c r="K91" s="36"/>
      <c r="L91" s="36"/>
      <c r="M91" s="36"/>
      <c r="N91" s="36"/>
      <c r="O91" s="36"/>
      <c r="P91" s="36"/>
      <c r="Q91" s="36"/>
      <c r="R91" s="36"/>
      <c r="S91" s="36"/>
      <c r="T91" s="36"/>
      <c r="U91" s="36"/>
      <c r="V91" s="36"/>
      <c r="W91" s="36"/>
      <c r="X91" s="36"/>
      <c r="Y91" s="36"/>
      <c r="Z91" s="36"/>
      <c r="AA91" s="36"/>
      <c r="AB91" s="36"/>
      <c r="AC91" s="36"/>
      <c r="AD91" s="36"/>
      <c r="AE91" s="36"/>
      <c r="AF91" s="36"/>
      <c r="AG91" s="36"/>
      <c r="AH91" s="36"/>
      <c r="AI91" s="36"/>
      <c r="AJ91" s="36"/>
      <c r="AK91" s="36"/>
      <c r="AL91" s="36"/>
      <c r="AM91" s="36"/>
      <c r="AN91" s="36"/>
      <c r="AO91" s="36"/>
      <c r="AP91" s="36"/>
      <c r="AQ91" s="36"/>
      <c r="AR91" s="36"/>
      <c r="AS91" s="36"/>
      <c r="AT91" s="36"/>
      <c r="AU91" s="36"/>
      <c r="AV91" s="36"/>
      <c r="AW91" s="36"/>
      <c r="AX91" s="36"/>
      <c r="AY91" s="36"/>
      <c r="AZ91" s="36"/>
      <c r="BA91" s="36"/>
      <c r="BB91" s="36"/>
      <c r="BC91" s="36"/>
      <c r="BD91" s="36"/>
    </row>
    <row r="92" spans="1:56" ht="16.5" x14ac:dyDescent="0.3">
      <c r="A92" s="193"/>
      <c r="B92" s="4" t="s">
        <v>328</v>
      </c>
      <c r="D92" s="4" t="s">
        <v>40</v>
      </c>
      <c r="E92" s="36"/>
      <c r="F92" s="36"/>
      <c r="G92" s="36"/>
      <c r="H92" s="36"/>
      <c r="I92" s="36"/>
      <c r="J92" s="36"/>
      <c r="K92" s="36"/>
      <c r="L92" s="36"/>
      <c r="M92" s="36"/>
      <c r="N92" s="36"/>
      <c r="O92" s="36"/>
      <c r="P92" s="36"/>
      <c r="Q92" s="36"/>
      <c r="R92" s="36"/>
      <c r="S92" s="36"/>
      <c r="T92" s="36"/>
      <c r="U92" s="36"/>
      <c r="V92" s="36"/>
      <c r="W92" s="36"/>
      <c r="X92" s="36"/>
      <c r="Y92" s="36"/>
      <c r="Z92" s="36"/>
      <c r="AA92" s="36"/>
      <c r="AB92" s="36"/>
      <c r="AC92" s="36"/>
      <c r="AD92" s="36"/>
      <c r="AE92" s="36"/>
      <c r="AF92" s="36"/>
      <c r="AG92" s="36"/>
      <c r="AH92" s="36"/>
      <c r="AI92" s="36"/>
      <c r="AJ92" s="36"/>
      <c r="AK92" s="36"/>
      <c r="AL92" s="36"/>
      <c r="AM92" s="36"/>
      <c r="AN92" s="36"/>
      <c r="AO92" s="36"/>
      <c r="AP92" s="36"/>
      <c r="AQ92" s="36"/>
      <c r="AR92" s="36"/>
      <c r="AS92" s="36"/>
      <c r="AT92" s="36"/>
      <c r="AU92" s="36"/>
      <c r="AV92" s="36"/>
      <c r="AW92" s="36"/>
      <c r="AX92" s="36"/>
      <c r="AY92" s="36"/>
      <c r="AZ92" s="36"/>
      <c r="BA92" s="36"/>
      <c r="BB92" s="36"/>
      <c r="BC92" s="36"/>
      <c r="BD92" s="36"/>
    </row>
    <row r="93" spans="1:56" x14ac:dyDescent="0.3">
      <c r="A93" s="193"/>
      <c r="B93" s="4" t="s">
        <v>212</v>
      </c>
      <c r="D93" s="4" t="s">
        <v>87</v>
      </c>
      <c r="E93" s="69"/>
      <c r="F93" s="69"/>
      <c r="G93" s="69"/>
      <c r="H93" s="69"/>
      <c r="I93" s="69"/>
      <c r="J93" s="69"/>
      <c r="K93" s="69"/>
      <c r="L93" s="69"/>
      <c r="M93" s="69"/>
      <c r="N93" s="69"/>
      <c r="O93" s="69"/>
      <c r="P93" s="69"/>
      <c r="Q93" s="69"/>
      <c r="R93" s="69"/>
      <c r="S93" s="69"/>
      <c r="T93" s="69"/>
      <c r="U93" s="69"/>
      <c r="V93" s="69"/>
      <c r="W93" s="69"/>
      <c r="X93" s="69"/>
      <c r="Y93" s="69"/>
      <c r="Z93" s="69"/>
      <c r="AA93" s="69"/>
      <c r="AB93" s="69"/>
      <c r="AC93" s="69"/>
      <c r="AD93" s="69"/>
      <c r="AE93" s="69"/>
      <c r="AF93" s="69"/>
      <c r="AG93" s="69"/>
      <c r="AH93" s="69"/>
      <c r="AI93" s="69"/>
      <c r="AJ93" s="69"/>
      <c r="AK93" s="69"/>
      <c r="AL93" s="69"/>
      <c r="AM93" s="69"/>
      <c r="AN93" s="69"/>
      <c r="AO93" s="69"/>
      <c r="AP93" s="69"/>
      <c r="AQ93" s="69"/>
      <c r="AR93" s="69"/>
      <c r="AS93" s="69"/>
      <c r="AT93" s="69"/>
      <c r="AU93" s="69"/>
      <c r="AV93" s="69"/>
      <c r="AW93" s="69"/>
      <c r="AX93" s="69"/>
      <c r="AY93" s="69"/>
      <c r="AZ93" s="69"/>
      <c r="BA93" s="69"/>
      <c r="BB93" s="69"/>
      <c r="BC93" s="69"/>
      <c r="BD93" s="69"/>
    </row>
    <row r="94" spans="1:56" x14ac:dyDescent="0.3">
      <c r="C94" s="37"/>
    </row>
    <row r="95" spans="1:56" ht="16.5" x14ac:dyDescent="0.3">
      <c r="A95" s="86"/>
      <c r="C95" s="37"/>
    </row>
    <row r="96" spans="1:56" ht="16.5" x14ac:dyDescent="0.3">
      <c r="A96" s="86">
        <v>1</v>
      </c>
      <c r="B96" s="4" t="s">
        <v>329</v>
      </c>
    </row>
    <row r="97" spans="1:3" x14ac:dyDescent="0.3">
      <c r="B97" s="70" t="s">
        <v>151</v>
      </c>
    </row>
    <row r="98" spans="1:3" x14ac:dyDescent="0.3">
      <c r="B98" s="4" t="s">
        <v>313</v>
      </c>
    </row>
    <row r="99" spans="1:3" x14ac:dyDescent="0.3">
      <c r="B99" s="4" t="s">
        <v>330</v>
      </c>
    </row>
    <row r="100" spans="1:3" ht="16.5" x14ac:dyDescent="0.3">
      <c r="A100" s="86">
        <v>2</v>
      </c>
      <c r="B100" s="70" t="s">
        <v>150</v>
      </c>
    </row>
    <row r="105" spans="1:3" x14ac:dyDescent="0.3">
      <c r="C105" s="37"/>
    </row>
    <row r="170" spans="2:2" x14ac:dyDescent="0.3">
      <c r="B170" s="4" t="s">
        <v>194</v>
      </c>
    </row>
    <row r="171" spans="2:2" x14ac:dyDescent="0.3">
      <c r="B171" s="4" t="s">
        <v>193</v>
      </c>
    </row>
    <row r="172" spans="2:2" x14ac:dyDescent="0.3">
      <c r="B172" s="4" t="s">
        <v>314</v>
      </c>
    </row>
    <row r="173" spans="2:2" x14ac:dyDescent="0.3">
      <c r="B173" s="4" t="s">
        <v>154</v>
      </c>
    </row>
    <row r="174" spans="2:2" x14ac:dyDescent="0.3">
      <c r="B174" s="4" t="s">
        <v>155</v>
      </c>
    </row>
    <row r="175" spans="2:2" x14ac:dyDescent="0.3">
      <c r="B175" s="4" t="s">
        <v>156</v>
      </c>
    </row>
    <row r="176" spans="2:2" x14ac:dyDescent="0.3">
      <c r="B176" s="4" t="s">
        <v>157</v>
      </c>
    </row>
    <row r="177" spans="2:2" x14ac:dyDescent="0.3">
      <c r="B177" s="4" t="s">
        <v>158</v>
      </c>
    </row>
    <row r="178" spans="2:2" x14ac:dyDescent="0.3">
      <c r="B178" s="4" t="s">
        <v>159</v>
      </c>
    </row>
    <row r="179" spans="2:2" x14ac:dyDescent="0.3">
      <c r="B179" s="4" t="s">
        <v>160</v>
      </c>
    </row>
    <row r="180" spans="2:2" x14ac:dyDescent="0.3">
      <c r="B180" s="4" t="s">
        <v>161</v>
      </c>
    </row>
    <row r="181" spans="2:2" x14ac:dyDescent="0.3">
      <c r="B181" s="4" t="s">
        <v>162</v>
      </c>
    </row>
    <row r="182" spans="2:2" x14ac:dyDescent="0.3">
      <c r="B182" s="4" t="s">
        <v>195</v>
      </c>
    </row>
    <row r="183" spans="2:2" x14ac:dyDescent="0.3">
      <c r="B183" s="4" t="s">
        <v>163</v>
      </c>
    </row>
    <row r="184" spans="2:2" x14ac:dyDescent="0.3">
      <c r="B184" s="4" t="s">
        <v>164</v>
      </c>
    </row>
    <row r="185" spans="2:2" x14ac:dyDescent="0.3">
      <c r="B185" s="4" t="s">
        <v>165</v>
      </c>
    </row>
    <row r="186" spans="2:2" x14ac:dyDescent="0.3">
      <c r="B186" s="4" t="s">
        <v>166</v>
      </c>
    </row>
    <row r="187" spans="2:2" x14ac:dyDescent="0.3">
      <c r="B187" s="4" t="s">
        <v>167</v>
      </c>
    </row>
    <row r="188" spans="2:2" x14ac:dyDescent="0.3">
      <c r="B188" s="4" t="s">
        <v>168</v>
      </c>
    </row>
    <row r="189" spans="2:2" x14ac:dyDescent="0.3">
      <c r="B189" s="4" t="s">
        <v>169</v>
      </c>
    </row>
    <row r="190" spans="2:2" x14ac:dyDescent="0.3">
      <c r="B190" s="4" t="s">
        <v>170</v>
      </c>
    </row>
    <row r="191" spans="2:2" x14ac:dyDescent="0.3">
      <c r="B191" s="4" t="s">
        <v>171</v>
      </c>
    </row>
    <row r="192" spans="2:2" x14ac:dyDescent="0.3">
      <c r="B192" s="4" t="s">
        <v>196</v>
      </c>
    </row>
    <row r="193" spans="2:2" x14ac:dyDescent="0.3">
      <c r="B193" s="4" t="s">
        <v>197</v>
      </c>
    </row>
    <row r="194" spans="2:2" x14ac:dyDescent="0.3">
      <c r="B194" s="4" t="s">
        <v>172</v>
      </c>
    </row>
    <row r="195" spans="2:2" x14ac:dyDescent="0.3">
      <c r="B195" s="4" t="s">
        <v>173</v>
      </c>
    </row>
    <row r="196" spans="2:2" x14ac:dyDescent="0.3">
      <c r="B196" s="4" t="s">
        <v>174</v>
      </c>
    </row>
    <row r="197" spans="2:2" x14ac:dyDescent="0.3">
      <c r="B197" s="4" t="s">
        <v>175</v>
      </c>
    </row>
    <row r="198" spans="2:2" x14ac:dyDescent="0.3">
      <c r="B198" s="4" t="s">
        <v>176</v>
      </c>
    </row>
    <row r="199" spans="2:2" x14ac:dyDescent="0.3">
      <c r="B199" s="4" t="s">
        <v>177</v>
      </c>
    </row>
    <row r="200" spans="2:2" x14ac:dyDescent="0.3">
      <c r="B200" s="4" t="s">
        <v>178</v>
      </c>
    </row>
    <row r="201" spans="2:2" x14ac:dyDescent="0.3">
      <c r="B201" s="4" t="s">
        <v>179</v>
      </c>
    </row>
    <row r="202" spans="2:2" x14ac:dyDescent="0.3">
      <c r="B202" s="4" t="s">
        <v>180</v>
      </c>
    </row>
    <row r="203" spans="2:2" x14ac:dyDescent="0.3">
      <c r="B203" s="4" t="s">
        <v>181</v>
      </c>
    </row>
    <row r="204" spans="2:2" x14ac:dyDescent="0.3">
      <c r="B204" s="4" t="s">
        <v>182</v>
      </c>
    </row>
    <row r="205" spans="2:2" x14ac:dyDescent="0.3">
      <c r="B205" s="4" t="s">
        <v>183</v>
      </c>
    </row>
    <row r="206" spans="2:2" x14ac:dyDescent="0.3">
      <c r="B206" s="4" t="s">
        <v>184</v>
      </c>
    </row>
    <row r="207" spans="2:2" x14ac:dyDescent="0.3">
      <c r="B207" s="4" t="s">
        <v>185</v>
      </c>
    </row>
    <row r="208" spans="2:2" x14ac:dyDescent="0.3">
      <c r="B208" s="4" t="s">
        <v>186</v>
      </c>
    </row>
    <row r="209" spans="2:2" x14ac:dyDescent="0.3">
      <c r="B209" s="4" t="s">
        <v>187</v>
      </c>
    </row>
    <row r="210" spans="2:2" x14ac:dyDescent="0.3">
      <c r="B210" s="4" t="s">
        <v>188</v>
      </c>
    </row>
    <row r="211" spans="2:2" x14ac:dyDescent="0.3">
      <c r="B211" s="4" t="s">
        <v>189</v>
      </c>
    </row>
    <row r="212" spans="2:2" x14ac:dyDescent="0.3">
      <c r="B212" s="4" t="s">
        <v>190</v>
      </c>
    </row>
    <row r="213" spans="2:2" x14ac:dyDescent="0.3">
      <c r="B213" s="4" t="s">
        <v>191</v>
      </c>
    </row>
    <row r="214" spans="2:2" x14ac:dyDescent="0.3">
      <c r="B214" s="4" t="s">
        <v>192</v>
      </c>
    </row>
  </sheetData>
  <mergeCells count="4">
    <mergeCell ref="A13:A18"/>
    <mergeCell ref="A19:A25"/>
    <mergeCell ref="A65:A76"/>
    <mergeCell ref="A86:A93"/>
  </mergeCells>
  <dataValidations count="2">
    <dataValidation type="list" allowBlank="1" showInputMessage="1" showErrorMessage="1" sqref="B14:B24" xr:uid="{00000000-0002-0000-0500-000000000000}">
      <formula1>$B$170:$B$216</formula1>
    </dataValidation>
    <dataValidation type="list" allowBlank="1" showInputMessage="1" showErrorMessage="1" sqref="B13" xr:uid="{00000000-0002-0000-0500-000001000000}">
      <formula1>$B$170:$B$214</formula1>
    </dataValidation>
  </dataValidations>
  <hyperlinks>
    <hyperlink ref="B97" r:id="rId1" xr:uid="{00000000-0004-0000-0500-000000000000}"/>
    <hyperlink ref="B100" r:id="rId2" xr:uid="{00000000-0004-0000-0500-000001000000}"/>
  </hyperlinks>
  <pageMargins left="0.70866141732283472" right="0.70866141732283472" top="0.74803149606299213" bottom="0.74803149606299213" header="0.31496062992125984" footer="0.31496062992125984"/>
  <pageSetup paperSize="8" scale="32" orientation="landscape" r:id="rId3"/>
  <legacyDrawing r:id="rId4"/>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8" tint="0.39997558519241921"/>
    <pageSetUpPr fitToPage="1"/>
  </sheetPr>
  <dimension ref="A1:BE214"/>
  <sheetViews>
    <sheetView zoomScale="80" zoomScaleNormal="80" zoomScaleSheetLayoutView="75" workbookViewId="0">
      <pane xSplit="2" ySplit="12" topLeftCell="C13" activePane="bottomRight" state="frozen"/>
      <selection activeCell="N94" sqref="N94"/>
      <selection pane="topRight" activeCell="N94" sqref="N94"/>
      <selection pane="bottomLeft" activeCell="N94" sqref="N94"/>
      <selection pane="bottomRight" activeCell="E13" sqref="E13"/>
    </sheetView>
  </sheetViews>
  <sheetFormatPr defaultRowHeight="15" outlineLevelRow="1" x14ac:dyDescent="0.3"/>
  <cols>
    <col min="1" max="1" width="11.28515625" style="4" customWidth="1"/>
    <col min="2" max="2" width="37" style="4" customWidth="1"/>
    <col min="3" max="3" width="31.28515625" style="4" customWidth="1"/>
    <col min="4" max="4" width="7" style="4" bestFit="1" customWidth="1"/>
    <col min="5" max="5" width="9.7109375" style="4" customWidth="1"/>
    <col min="6" max="6" width="11" style="4" customWidth="1"/>
    <col min="7" max="7" width="10.42578125" style="4" customWidth="1"/>
    <col min="8" max="8" width="8.7109375" style="4" customWidth="1"/>
    <col min="9" max="9" width="9.85546875" style="4" customWidth="1"/>
    <col min="10" max="10" width="8.140625" style="4" bestFit="1" customWidth="1"/>
    <col min="11" max="12" width="9.85546875" style="4" bestFit="1" customWidth="1"/>
    <col min="13" max="49" width="8.7109375" style="4" customWidth="1"/>
    <col min="50" max="50" width="9.85546875" style="4" bestFit="1" customWidth="1"/>
    <col min="51" max="53" width="9.28515625" style="4" bestFit="1" customWidth="1"/>
    <col min="54" max="56" width="9.85546875" style="4" bestFit="1" customWidth="1"/>
    <col min="57" max="16384" width="9.140625" style="22"/>
  </cols>
  <sheetData>
    <row r="1" spans="1:56" x14ac:dyDescent="0.3">
      <c r="A1" s="2"/>
      <c r="B1" s="3" t="s">
        <v>298</v>
      </c>
      <c r="C1" s="3" t="s">
        <v>303</v>
      </c>
      <c r="D1" s="3"/>
      <c r="E1" s="3"/>
      <c r="F1" s="3"/>
      <c r="G1" s="3"/>
      <c r="H1" s="3"/>
      <c r="I1" s="3"/>
      <c r="J1" s="3"/>
      <c r="K1" s="3"/>
      <c r="AQ1" s="22"/>
      <c r="AR1" s="22"/>
      <c r="AS1" s="22"/>
      <c r="AT1" s="22"/>
      <c r="AU1" s="22"/>
      <c r="AV1" s="22"/>
      <c r="AW1" s="22"/>
      <c r="AX1" s="22"/>
      <c r="AY1" s="22"/>
      <c r="AZ1" s="22"/>
      <c r="BA1" s="22"/>
      <c r="BB1" s="22"/>
      <c r="BC1" s="22"/>
      <c r="BD1" s="22"/>
    </row>
    <row r="2" spans="1:56" ht="15.75" thickBot="1" x14ac:dyDescent="0.35">
      <c r="AQ2" s="22"/>
      <c r="AR2" s="22"/>
      <c r="AS2" s="22"/>
      <c r="AT2" s="22"/>
      <c r="AU2" s="22"/>
      <c r="AV2" s="22"/>
      <c r="AW2" s="22"/>
      <c r="AX2" s="22"/>
      <c r="AY2" s="22"/>
      <c r="AZ2" s="22"/>
      <c r="BA2" s="22"/>
      <c r="BB2" s="22"/>
      <c r="BC2" s="22"/>
      <c r="BD2" s="22"/>
    </row>
    <row r="3" spans="1:56" x14ac:dyDescent="0.3">
      <c r="B3" s="46" t="s">
        <v>81</v>
      </c>
      <c r="C3" s="47" t="s">
        <v>93</v>
      </c>
      <c r="D3" s="16"/>
      <c r="E3" s="9"/>
      <c r="F3" s="9"/>
      <c r="G3" s="9"/>
      <c r="L3" s="17"/>
      <c r="M3" s="17"/>
      <c r="N3" s="17"/>
      <c r="O3" s="17"/>
      <c r="P3" s="17"/>
      <c r="Q3" s="17"/>
      <c r="R3" s="17"/>
      <c r="S3" s="17"/>
      <c r="T3" s="17"/>
      <c r="U3" s="17"/>
      <c r="V3" s="17"/>
      <c r="W3" s="17"/>
      <c r="X3" s="17"/>
      <c r="Y3" s="17"/>
      <c r="Z3" s="17"/>
      <c r="AA3" s="17"/>
      <c r="AB3" s="17"/>
      <c r="AC3" s="17"/>
      <c r="AD3" s="17"/>
      <c r="AE3" s="17"/>
      <c r="AF3" s="17"/>
      <c r="AG3" s="17"/>
      <c r="AH3" s="17"/>
      <c r="AI3" s="17"/>
      <c r="AJ3" s="17"/>
      <c r="AK3" s="17"/>
      <c r="AL3" s="17"/>
      <c r="AM3" s="17"/>
      <c r="AN3" s="17"/>
      <c r="AO3" s="17"/>
      <c r="AP3" s="17"/>
      <c r="AQ3" s="80"/>
      <c r="AR3" s="80"/>
      <c r="AS3" s="80"/>
      <c r="AT3" s="80"/>
      <c r="AU3" s="80"/>
      <c r="AV3" s="80"/>
      <c r="AW3" s="80"/>
      <c r="AX3" s="22"/>
      <c r="AY3" s="22"/>
      <c r="AZ3" s="22"/>
      <c r="BA3" s="22"/>
      <c r="BB3" s="22"/>
      <c r="BC3" s="22"/>
      <c r="BD3" s="22"/>
    </row>
    <row r="4" spans="1:56" x14ac:dyDescent="0.3">
      <c r="B4" s="48">
        <v>16</v>
      </c>
      <c r="C4" s="45">
        <f>INDEX($E$81:$BD$81,1,$C$9+$B4-1)</f>
        <v>1.6108608607978098E-3</v>
      </c>
      <c r="D4" s="9"/>
      <c r="E4" s="9"/>
      <c r="F4" s="87"/>
      <c r="G4" s="9"/>
      <c r="I4" s="41"/>
      <c r="U4" s="17"/>
      <c r="AQ4" s="22"/>
      <c r="AR4" s="22"/>
      <c r="AS4" s="22"/>
      <c r="AT4" s="22"/>
      <c r="AU4" s="22"/>
      <c r="AV4" s="22"/>
      <c r="AW4" s="22"/>
      <c r="AX4" s="22"/>
      <c r="AY4" s="22"/>
      <c r="AZ4" s="22"/>
      <c r="BA4" s="22"/>
      <c r="BB4" s="22"/>
      <c r="BC4" s="22"/>
      <c r="BD4" s="22"/>
    </row>
    <row r="5" spans="1:56" x14ac:dyDescent="0.3">
      <c r="B5" s="48">
        <v>24</v>
      </c>
      <c r="C5" s="45">
        <f>INDEX($E$81:$BD$81,1,$C$9+$B5-1)</f>
        <v>4.2352166866182848E-3</v>
      </c>
      <c r="D5" s="18"/>
      <c r="E5" s="63"/>
      <c r="F5" s="9"/>
      <c r="G5" s="9"/>
      <c r="AQ5" s="22"/>
      <c r="AR5" s="22"/>
      <c r="AS5" s="22"/>
      <c r="AT5" s="22"/>
      <c r="AU5" s="22"/>
      <c r="AV5" s="22"/>
      <c r="AW5" s="22"/>
      <c r="AX5" s="22"/>
      <c r="AY5" s="22"/>
      <c r="AZ5" s="22"/>
      <c r="BA5" s="22"/>
      <c r="BB5" s="22"/>
      <c r="BC5" s="22"/>
      <c r="BD5" s="22"/>
    </row>
    <row r="6" spans="1:56" x14ac:dyDescent="0.3">
      <c r="B6" s="48">
        <v>32</v>
      </c>
      <c r="C6" s="45">
        <f>INDEX($E$81:$BD$81,1,$C$9+$B6-1)</f>
        <v>6.1539818045855156E-3</v>
      </c>
      <c r="D6" s="9"/>
      <c r="E6" s="9"/>
      <c r="F6" s="9"/>
      <c r="G6" s="9"/>
      <c r="AQ6" s="22"/>
      <c r="AR6" s="22"/>
      <c r="AS6" s="22"/>
      <c r="AT6" s="22"/>
      <c r="AU6" s="22"/>
      <c r="AV6" s="22"/>
      <c r="AW6" s="22"/>
      <c r="AX6" s="22"/>
      <c r="AY6" s="22"/>
      <c r="AZ6" s="22"/>
      <c r="BA6" s="22"/>
      <c r="BB6" s="22"/>
      <c r="BC6" s="22"/>
      <c r="BD6" s="22"/>
    </row>
    <row r="7" spans="1:56" x14ac:dyDescent="0.3">
      <c r="B7" s="48">
        <v>45</v>
      </c>
      <c r="C7" s="45">
        <f>INDEX($E$81:$BD$81,1,$C$9+$B7-1)</f>
        <v>7.1511007490261784E-3</v>
      </c>
      <c r="D7" s="9"/>
      <c r="E7" s="9"/>
      <c r="F7" s="9"/>
      <c r="G7" s="9"/>
      <c r="AQ7" s="22"/>
      <c r="AR7" s="22"/>
      <c r="AS7" s="22"/>
      <c r="AT7" s="22"/>
      <c r="AU7" s="22"/>
      <c r="AV7" s="22"/>
      <c r="AW7" s="22"/>
      <c r="AX7" s="22"/>
      <c r="AY7" s="22"/>
      <c r="AZ7" s="22"/>
      <c r="BA7" s="22"/>
      <c r="BB7" s="22"/>
      <c r="BC7" s="22"/>
      <c r="BD7" s="22"/>
    </row>
    <row r="8" spans="1:56" x14ac:dyDescent="0.3">
      <c r="B8" s="49"/>
      <c r="C8" s="45"/>
      <c r="D8" s="9"/>
      <c r="E8" s="9"/>
      <c r="F8" s="9"/>
      <c r="G8" s="9"/>
      <c r="AQ8" s="22"/>
      <c r="AR8" s="22"/>
      <c r="AS8" s="22"/>
      <c r="AT8" s="22"/>
      <c r="AU8" s="22"/>
      <c r="AV8" s="22"/>
      <c r="AW8" s="22"/>
      <c r="AX8" s="22"/>
      <c r="AY8" s="22"/>
      <c r="AZ8" s="22"/>
      <c r="BA8" s="22"/>
      <c r="BB8" s="22"/>
      <c r="BC8" s="22"/>
      <c r="BD8" s="22"/>
    </row>
    <row r="9" spans="1:56" ht="15.75" thickBot="1" x14ac:dyDescent="0.35">
      <c r="B9" s="112" t="s">
        <v>79</v>
      </c>
      <c r="C9" s="135">
        <f>IF(E18&lt;0,1,IF(F18&lt;0,2,IF(G18&lt;0,3,IF(H18&lt;0,4,IF(I18&lt;0,5,IF(J18&lt;0,6,IF(K18&lt;0,7,8)))))))</f>
        <v>1</v>
      </c>
      <c r="D9" s="9"/>
      <c r="E9" s="9"/>
      <c r="F9" s="9"/>
      <c r="G9" s="9"/>
      <c r="AQ9" s="22"/>
      <c r="AR9" s="22"/>
      <c r="AS9" s="22"/>
      <c r="AT9" s="22"/>
      <c r="AU9" s="22"/>
      <c r="AV9" s="22"/>
      <c r="AW9" s="22"/>
      <c r="AX9" s="22"/>
      <c r="AY9" s="22"/>
      <c r="AZ9" s="22"/>
      <c r="BA9" s="22"/>
      <c r="BB9" s="22"/>
      <c r="BC9" s="22"/>
      <c r="BD9" s="22"/>
    </row>
    <row r="10" spans="1:56" x14ac:dyDescent="0.3">
      <c r="E10" s="5" t="s">
        <v>15</v>
      </c>
      <c r="F10" s="6"/>
      <c r="G10" s="6"/>
      <c r="H10" s="6"/>
      <c r="I10" s="6"/>
      <c r="J10" s="6"/>
      <c r="K10" s="6"/>
      <c r="L10" s="7"/>
      <c r="M10" s="5" t="s">
        <v>19</v>
      </c>
      <c r="N10" s="6"/>
      <c r="O10" s="6"/>
      <c r="P10" s="6"/>
      <c r="Q10" s="6"/>
      <c r="R10" s="6"/>
      <c r="S10" s="6"/>
      <c r="T10" s="7"/>
      <c r="U10" s="5" t="s">
        <v>20</v>
      </c>
      <c r="V10" s="6"/>
      <c r="W10" s="6"/>
      <c r="X10" s="6"/>
      <c r="Y10" s="6"/>
      <c r="Z10" s="6"/>
      <c r="AA10" s="6"/>
      <c r="AB10" s="7"/>
      <c r="AC10" s="5" t="s">
        <v>21</v>
      </c>
      <c r="AD10" s="6"/>
      <c r="AE10" s="6"/>
      <c r="AF10" s="6"/>
      <c r="AG10" s="6"/>
      <c r="AH10" s="6"/>
      <c r="AI10" s="6"/>
      <c r="AJ10" s="7"/>
      <c r="AK10" s="5" t="s">
        <v>22</v>
      </c>
      <c r="AL10" s="6"/>
      <c r="AM10" s="6"/>
      <c r="AN10" s="6"/>
      <c r="AO10" s="6"/>
      <c r="AP10" s="6"/>
      <c r="AQ10" s="6"/>
      <c r="AR10" s="7"/>
      <c r="AS10" s="5" t="s">
        <v>23</v>
      </c>
      <c r="AT10" s="6"/>
      <c r="AU10" s="6"/>
      <c r="AV10" s="6"/>
      <c r="AW10" s="7"/>
      <c r="AX10" s="5"/>
      <c r="AY10" s="6"/>
      <c r="AZ10" s="6"/>
      <c r="BA10" s="5" t="s">
        <v>49</v>
      </c>
      <c r="BB10" s="6"/>
      <c r="BC10" s="6"/>
      <c r="BD10" s="7"/>
    </row>
    <row r="11" spans="1:56" x14ac:dyDescent="0.3">
      <c r="E11" s="4">
        <v>1</v>
      </c>
      <c r="F11" s="4">
        <v>2</v>
      </c>
      <c r="G11" s="4">
        <v>3</v>
      </c>
      <c r="H11" s="4">
        <v>4</v>
      </c>
      <c r="I11" s="4">
        <v>5</v>
      </c>
      <c r="J11" s="4">
        <v>6</v>
      </c>
      <c r="K11" s="4">
        <v>7</v>
      </c>
      <c r="L11" s="4">
        <v>8</v>
      </c>
      <c r="M11" s="4">
        <v>9</v>
      </c>
      <c r="N11" s="4">
        <v>10</v>
      </c>
      <c r="O11" s="4">
        <v>11</v>
      </c>
      <c r="P11" s="4">
        <v>12</v>
      </c>
      <c r="Q11" s="4">
        <v>13</v>
      </c>
      <c r="R11" s="4">
        <v>14</v>
      </c>
      <c r="S11" s="4">
        <v>15</v>
      </c>
      <c r="T11" s="4">
        <v>16</v>
      </c>
      <c r="U11" s="4">
        <v>17</v>
      </c>
      <c r="V11" s="4">
        <v>18</v>
      </c>
      <c r="W11" s="4">
        <v>19</v>
      </c>
      <c r="X11" s="4">
        <v>20</v>
      </c>
      <c r="Y11" s="4">
        <v>21</v>
      </c>
      <c r="Z11" s="4">
        <v>22</v>
      </c>
      <c r="AA11" s="4">
        <v>23</v>
      </c>
      <c r="AB11" s="4">
        <v>24</v>
      </c>
      <c r="AC11" s="4">
        <v>25</v>
      </c>
      <c r="AD11" s="4">
        <v>26</v>
      </c>
      <c r="AE11" s="4">
        <v>27</v>
      </c>
      <c r="AF11" s="4">
        <v>28</v>
      </c>
      <c r="AG11" s="4">
        <v>29</v>
      </c>
      <c r="AH11" s="4">
        <v>30</v>
      </c>
      <c r="AI11" s="4">
        <v>31</v>
      </c>
      <c r="AJ11" s="4">
        <v>32</v>
      </c>
      <c r="AK11" s="4">
        <v>33</v>
      </c>
      <c r="AL11" s="4">
        <v>34</v>
      </c>
      <c r="AM11" s="4">
        <v>35</v>
      </c>
      <c r="AN11" s="4">
        <v>36</v>
      </c>
      <c r="AO11" s="4">
        <v>37</v>
      </c>
      <c r="AP11" s="4">
        <v>38</v>
      </c>
      <c r="AQ11" s="4">
        <v>39</v>
      </c>
      <c r="AR11" s="4">
        <v>40</v>
      </c>
      <c r="AS11" s="4">
        <v>41</v>
      </c>
      <c r="AT11" s="4">
        <v>42</v>
      </c>
      <c r="AU11" s="4">
        <v>43</v>
      </c>
      <c r="AV11" s="4">
        <v>44</v>
      </c>
      <c r="AW11" s="4">
        <v>45</v>
      </c>
      <c r="AX11" s="4">
        <v>46</v>
      </c>
      <c r="AY11" s="4">
        <v>47</v>
      </c>
      <c r="AZ11" s="4">
        <v>48</v>
      </c>
      <c r="BA11" s="4">
        <v>49</v>
      </c>
      <c r="BB11" s="4">
        <v>50</v>
      </c>
      <c r="BC11" s="4">
        <v>51</v>
      </c>
      <c r="BD11" s="4">
        <v>52</v>
      </c>
    </row>
    <row r="12" spans="1:56" x14ac:dyDescent="0.3">
      <c r="C12" s="4" t="s">
        <v>44</v>
      </c>
      <c r="D12" s="4" t="s">
        <v>45</v>
      </c>
      <c r="E12" s="9">
        <v>2016</v>
      </c>
      <c r="F12" s="9">
        <v>2017</v>
      </c>
      <c r="G12" s="9">
        <v>2018</v>
      </c>
      <c r="H12" s="9">
        <v>2019</v>
      </c>
      <c r="I12" s="9">
        <v>2020</v>
      </c>
      <c r="J12" s="9">
        <v>2021</v>
      </c>
      <c r="K12" s="9">
        <v>2022</v>
      </c>
      <c r="L12" s="9">
        <v>2023</v>
      </c>
      <c r="M12" s="4">
        <v>2024</v>
      </c>
      <c r="N12" s="4">
        <v>2025</v>
      </c>
      <c r="O12" s="4">
        <v>2026</v>
      </c>
      <c r="P12" s="4">
        <v>2027</v>
      </c>
      <c r="Q12" s="4">
        <v>2028</v>
      </c>
      <c r="R12" s="4">
        <v>2029</v>
      </c>
      <c r="S12" s="4">
        <v>2030</v>
      </c>
      <c r="T12" s="4">
        <v>2031</v>
      </c>
      <c r="U12" s="4">
        <v>2032</v>
      </c>
      <c r="V12" s="4">
        <v>2033</v>
      </c>
      <c r="W12" s="4">
        <v>2034</v>
      </c>
      <c r="X12" s="4">
        <v>2035</v>
      </c>
      <c r="Y12" s="4">
        <v>2036</v>
      </c>
      <c r="Z12" s="4">
        <v>2037</v>
      </c>
      <c r="AA12" s="4">
        <v>2038</v>
      </c>
      <c r="AB12" s="4">
        <v>2039</v>
      </c>
      <c r="AC12" s="4">
        <v>2040</v>
      </c>
      <c r="AD12" s="4">
        <v>2041</v>
      </c>
      <c r="AE12" s="4">
        <v>2042</v>
      </c>
      <c r="AF12" s="4">
        <v>2043</v>
      </c>
      <c r="AG12" s="4">
        <v>2044</v>
      </c>
      <c r="AH12" s="4">
        <v>2045</v>
      </c>
      <c r="AI12" s="4">
        <v>2046</v>
      </c>
      <c r="AJ12" s="4">
        <v>2047</v>
      </c>
      <c r="AK12" s="4">
        <v>2048</v>
      </c>
      <c r="AL12" s="4">
        <v>2049</v>
      </c>
      <c r="AM12" s="4">
        <v>2050</v>
      </c>
      <c r="AN12" s="4">
        <v>2051</v>
      </c>
      <c r="AO12" s="4">
        <v>2052</v>
      </c>
      <c r="AP12" s="4">
        <v>2053</v>
      </c>
      <c r="AQ12" s="4">
        <v>2054</v>
      </c>
      <c r="AR12" s="4">
        <v>2055</v>
      </c>
      <c r="AS12" s="4">
        <v>2056</v>
      </c>
      <c r="AT12" s="4">
        <v>2057</v>
      </c>
      <c r="AU12" s="4">
        <v>2058</v>
      </c>
      <c r="AV12" s="4">
        <v>2059</v>
      </c>
      <c r="AW12" s="4">
        <v>2060</v>
      </c>
      <c r="AX12" s="4">
        <v>2061</v>
      </c>
      <c r="AY12" s="4">
        <v>2062</v>
      </c>
      <c r="AZ12" s="4">
        <v>2063</v>
      </c>
      <c r="BA12" s="4">
        <v>2064</v>
      </c>
      <c r="BB12" s="4">
        <v>2065</v>
      </c>
      <c r="BC12" s="4">
        <v>2066</v>
      </c>
      <c r="BD12" s="4">
        <v>2067</v>
      </c>
    </row>
    <row r="13" spans="1:56" x14ac:dyDescent="0.3">
      <c r="A13" s="185" t="s">
        <v>11</v>
      </c>
      <c r="B13" s="61" t="s">
        <v>314</v>
      </c>
      <c r="C13" s="60" t="s">
        <v>366</v>
      </c>
      <c r="D13" s="61" t="s">
        <v>38</v>
      </c>
      <c r="E13" s="151">
        <f>-'Option workings'!C7/1000000</f>
        <v>-1.1305910000000001E-2</v>
      </c>
      <c r="F13" s="62"/>
      <c r="G13" s="62"/>
      <c r="H13" s="62"/>
      <c r="I13" s="62"/>
      <c r="J13" s="62"/>
      <c r="K13" s="62"/>
      <c r="L13" s="62"/>
      <c r="M13" s="62"/>
      <c r="N13" s="62"/>
      <c r="O13" s="62"/>
      <c r="P13" s="62"/>
      <c r="Q13" s="62"/>
      <c r="R13" s="62"/>
      <c r="S13" s="62"/>
      <c r="T13" s="62"/>
      <c r="U13" s="62"/>
      <c r="V13" s="62"/>
      <c r="W13" s="62"/>
      <c r="X13" s="62"/>
      <c r="Y13" s="62"/>
      <c r="Z13" s="62"/>
      <c r="AA13" s="62"/>
      <c r="AB13" s="62"/>
      <c r="AC13" s="62"/>
      <c r="AD13" s="62"/>
      <c r="AE13" s="62"/>
      <c r="AF13" s="62"/>
      <c r="AG13" s="62"/>
      <c r="AH13" s="62"/>
      <c r="AI13" s="62"/>
      <c r="AJ13" s="62"/>
      <c r="AK13" s="62"/>
      <c r="AL13" s="62"/>
      <c r="AM13" s="62"/>
      <c r="AN13" s="62"/>
      <c r="AO13" s="62"/>
      <c r="AP13" s="62"/>
      <c r="AQ13" s="62"/>
      <c r="AR13" s="62"/>
      <c r="AS13" s="62"/>
      <c r="AT13" s="62"/>
      <c r="AU13" s="62"/>
      <c r="AV13" s="62"/>
      <c r="AW13" s="62"/>
      <c r="AX13" s="61"/>
      <c r="AY13" s="61"/>
      <c r="AZ13" s="61"/>
      <c r="BA13" s="61"/>
      <c r="BB13" s="61"/>
      <c r="BC13" s="61"/>
      <c r="BD13" s="61"/>
    </row>
    <row r="14" spans="1:56" x14ac:dyDescent="0.3">
      <c r="A14" s="186"/>
      <c r="B14" s="61" t="s">
        <v>194</v>
      </c>
      <c r="C14" s="60"/>
      <c r="D14" s="61" t="s">
        <v>38</v>
      </c>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1"/>
      <c r="AY14" s="61"/>
      <c r="AZ14" s="61"/>
      <c r="BA14" s="61"/>
      <c r="BB14" s="61"/>
      <c r="BC14" s="61"/>
      <c r="BD14" s="61"/>
    </row>
    <row r="15" spans="1:56" x14ac:dyDescent="0.3">
      <c r="A15" s="186"/>
      <c r="B15" s="61" t="s">
        <v>194</v>
      </c>
      <c r="C15" s="60"/>
      <c r="D15" s="61" t="s">
        <v>38</v>
      </c>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1"/>
      <c r="AY15" s="61"/>
      <c r="AZ15" s="61"/>
      <c r="BA15" s="61"/>
      <c r="BB15" s="61"/>
      <c r="BC15" s="61"/>
      <c r="BD15" s="61"/>
    </row>
    <row r="16" spans="1:56" x14ac:dyDescent="0.3">
      <c r="A16" s="186"/>
      <c r="B16" s="61" t="s">
        <v>194</v>
      </c>
      <c r="C16" s="60"/>
      <c r="D16" s="61" t="s">
        <v>38</v>
      </c>
      <c r="E16" s="62"/>
      <c r="F16" s="62"/>
      <c r="G16" s="62"/>
      <c r="H16" s="62"/>
      <c r="I16" s="62"/>
      <c r="J16" s="62"/>
      <c r="K16" s="62"/>
      <c r="L16" s="62"/>
      <c r="M16" s="62"/>
      <c r="N16" s="62"/>
      <c r="O16" s="62"/>
      <c r="P16" s="62"/>
      <c r="Q16" s="62"/>
      <c r="R16" s="62"/>
      <c r="S16" s="62"/>
      <c r="T16" s="62"/>
      <c r="U16" s="62"/>
      <c r="V16" s="62"/>
      <c r="W16" s="62"/>
      <c r="X16" s="62"/>
      <c r="Y16" s="62"/>
      <c r="Z16" s="62"/>
      <c r="AA16" s="62"/>
      <c r="AB16" s="62"/>
      <c r="AC16" s="62"/>
      <c r="AD16" s="62"/>
      <c r="AE16" s="62"/>
      <c r="AF16" s="62"/>
      <c r="AG16" s="62"/>
      <c r="AH16" s="62"/>
      <c r="AI16" s="62"/>
      <c r="AJ16" s="62"/>
      <c r="AK16" s="62"/>
      <c r="AL16" s="62"/>
      <c r="AM16" s="62"/>
      <c r="AN16" s="62"/>
      <c r="AO16" s="62"/>
      <c r="AP16" s="62"/>
      <c r="AQ16" s="62"/>
      <c r="AR16" s="62"/>
      <c r="AS16" s="62"/>
      <c r="AT16" s="62"/>
      <c r="AU16" s="62"/>
      <c r="AV16" s="62"/>
      <c r="AW16" s="62"/>
      <c r="AX16" s="61"/>
      <c r="AY16" s="61"/>
      <c r="AZ16" s="61"/>
      <c r="BA16" s="61"/>
      <c r="BB16" s="61"/>
      <c r="BC16" s="61"/>
      <c r="BD16" s="61"/>
    </row>
    <row r="17" spans="1:56" x14ac:dyDescent="0.3">
      <c r="A17" s="186"/>
      <c r="B17" s="61" t="s">
        <v>194</v>
      </c>
      <c r="C17" s="60"/>
      <c r="D17" s="61" t="s">
        <v>38</v>
      </c>
      <c r="E17" s="62"/>
      <c r="F17" s="62"/>
      <c r="G17" s="62"/>
      <c r="H17" s="62"/>
      <c r="I17" s="62"/>
      <c r="J17" s="62"/>
      <c r="K17" s="62"/>
      <c r="L17" s="62"/>
      <c r="M17" s="62"/>
      <c r="N17" s="62"/>
      <c r="O17" s="62"/>
      <c r="P17" s="62"/>
      <c r="Q17" s="62"/>
      <c r="R17" s="62"/>
      <c r="S17" s="62"/>
      <c r="T17" s="62"/>
      <c r="U17" s="62"/>
      <c r="V17" s="62"/>
      <c r="W17" s="62"/>
      <c r="X17" s="62"/>
      <c r="Y17" s="62"/>
      <c r="Z17" s="62"/>
      <c r="AA17" s="62"/>
      <c r="AB17" s="62"/>
      <c r="AC17" s="62"/>
      <c r="AD17" s="62"/>
      <c r="AE17" s="62"/>
      <c r="AF17" s="62"/>
      <c r="AG17" s="62"/>
      <c r="AH17" s="62"/>
      <c r="AI17" s="62"/>
      <c r="AJ17" s="62"/>
      <c r="AK17" s="62"/>
      <c r="AL17" s="62"/>
      <c r="AM17" s="62"/>
      <c r="AN17" s="62"/>
      <c r="AO17" s="62"/>
      <c r="AP17" s="62"/>
      <c r="AQ17" s="62"/>
      <c r="AR17" s="62"/>
      <c r="AS17" s="62"/>
      <c r="AT17" s="62"/>
      <c r="AU17" s="62"/>
      <c r="AV17" s="62"/>
      <c r="AW17" s="62"/>
      <c r="AX17" s="61"/>
      <c r="AY17" s="61"/>
      <c r="AZ17" s="61"/>
      <c r="BA17" s="61"/>
      <c r="BB17" s="61"/>
      <c r="BC17" s="61"/>
      <c r="BD17" s="61"/>
    </row>
    <row r="18" spans="1:56" ht="15.75" thickBot="1" x14ac:dyDescent="0.35">
      <c r="A18" s="187"/>
      <c r="B18" s="123" t="s">
        <v>193</v>
      </c>
      <c r="C18" s="128"/>
      <c r="D18" s="124" t="s">
        <v>38</v>
      </c>
      <c r="E18" s="59">
        <f>SUM(E13:E17)</f>
        <v>-1.1305910000000001E-2</v>
      </c>
      <c r="F18" s="59">
        <f t="shared" ref="F18:AW18" si="0">SUM(F13:F17)</f>
        <v>0</v>
      </c>
      <c r="G18" s="59">
        <f t="shared" si="0"/>
        <v>0</v>
      </c>
      <c r="H18" s="59">
        <f t="shared" si="0"/>
        <v>0</v>
      </c>
      <c r="I18" s="59">
        <f t="shared" si="0"/>
        <v>0</v>
      </c>
      <c r="J18" s="59">
        <f t="shared" si="0"/>
        <v>0</v>
      </c>
      <c r="K18" s="59">
        <f t="shared" si="0"/>
        <v>0</v>
      </c>
      <c r="L18" s="59">
        <f t="shared" si="0"/>
        <v>0</v>
      </c>
      <c r="M18" s="59">
        <f t="shared" si="0"/>
        <v>0</v>
      </c>
      <c r="N18" s="59">
        <f t="shared" si="0"/>
        <v>0</v>
      </c>
      <c r="O18" s="59">
        <f t="shared" si="0"/>
        <v>0</v>
      </c>
      <c r="P18" s="59">
        <f t="shared" si="0"/>
        <v>0</v>
      </c>
      <c r="Q18" s="59">
        <f t="shared" si="0"/>
        <v>0</v>
      </c>
      <c r="R18" s="59">
        <f t="shared" si="0"/>
        <v>0</v>
      </c>
      <c r="S18" s="59">
        <f t="shared" si="0"/>
        <v>0</v>
      </c>
      <c r="T18" s="59">
        <f t="shared" si="0"/>
        <v>0</v>
      </c>
      <c r="U18" s="59">
        <f t="shared" si="0"/>
        <v>0</v>
      </c>
      <c r="V18" s="59">
        <f t="shared" si="0"/>
        <v>0</v>
      </c>
      <c r="W18" s="59">
        <f t="shared" si="0"/>
        <v>0</v>
      </c>
      <c r="X18" s="59">
        <f t="shared" si="0"/>
        <v>0</v>
      </c>
      <c r="Y18" s="59">
        <f t="shared" si="0"/>
        <v>0</v>
      </c>
      <c r="Z18" s="59">
        <f t="shared" si="0"/>
        <v>0</v>
      </c>
      <c r="AA18" s="59">
        <f t="shared" si="0"/>
        <v>0</v>
      </c>
      <c r="AB18" s="59">
        <f t="shared" si="0"/>
        <v>0</v>
      </c>
      <c r="AC18" s="59">
        <f t="shared" si="0"/>
        <v>0</v>
      </c>
      <c r="AD18" s="59">
        <f t="shared" si="0"/>
        <v>0</v>
      </c>
      <c r="AE18" s="59">
        <f t="shared" si="0"/>
        <v>0</v>
      </c>
      <c r="AF18" s="59">
        <f t="shared" si="0"/>
        <v>0</v>
      </c>
      <c r="AG18" s="59">
        <f t="shared" si="0"/>
        <v>0</v>
      </c>
      <c r="AH18" s="59">
        <f t="shared" si="0"/>
        <v>0</v>
      </c>
      <c r="AI18" s="59">
        <f t="shared" si="0"/>
        <v>0</v>
      </c>
      <c r="AJ18" s="59">
        <f t="shared" si="0"/>
        <v>0</v>
      </c>
      <c r="AK18" s="59">
        <f t="shared" si="0"/>
        <v>0</v>
      </c>
      <c r="AL18" s="59">
        <f t="shared" si="0"/>
        <v>0</v>
      </c>
      <c r="AM18" s="59">
        <f t="shared" si="0"/>
        <v>0</v>
      </c>
      <c r="AN18" s="59">
        <f t="shared" si="0"/>
        <v>0</v>
      </c>
      <c r="AO18" s="59">
        <f t="shared" si="0"/>
        <v>0</v>
      </c>
      <c r="AP18" s="59">
        <f t="shared" si="0"/>
        <v>0</v>
      </c>
      <c r="AQ18" s="59">
        <f t="shared" si="0"/>
        <v>0</v>
      </c>
      <c r="AR18" s="59">
        <f t="shared" si="0"/>
        <v>0</v>
      </c>
      <c r="AS18" s="59">
        <f t="shared" si="0"/>
        <v>0</v>
      </c>
      <c r="AT18" s="59">
        <f t="shared" si="0"/>
        <v>0</v>
      </c>
      <c r="AU18" s="59">
        <f t="shared" si="0"/>
        <v>0</v>
      </c>
      <c r="AV18" s="59">
        <f t="shared" si="0"/>
        <v>0</v>
      </c>
      <c r="AW18" s="59">
        <f t="shared" si="0"/>
        <v>0</v>
      </c>
      <c r="AX18" s="61"/>
      <c r="AY18" s="61"/>
      <c r="AZ18" s="61"/>
      <c r="BA18" s="61"/>
      <c r="BB18" s="61"/>
      <c r="BC18" s="61"/>
      <c r="BD18" s="61"/>
    </row>
    <row r="19" spans="1:56" x14ac:dyDescent="0.3">
      <c r="A19" s="188" t="s">
        <v>297</v>
      </c>
      <c r="B19" s="61" t="s">
        <v>194</v>
      </c>
      <c r="C19" s="8"/>
      <c r="D19" s="9" t="s">
        <v>38</v>
      </c>
      <c r="E19" s="34"/>
      <c r="F19" s="34"/>
      <c r="G19" s="34"/>
      <c r="H19" s="34"/>
      <c r="I19" s="34"/>
      <c r="J19" s="34"/>
      <c r="K19" s="34"/>
      <c r="L19" s="34"/>
      <c r="M19" s="34"/>
      <c r="N19" s="34"/>
      <c r="O19" s="34"/>
      <c r="P19" s="34"/>
      <c r="Q19" s="34"/>
      <c r="R19" s="34"/>
      <c r="S19" s="34"/>
      <c r="T19" s="34"/>
      <c r="U19" s="34"/>
      <c r="V19" s="34"/>
      <c r="W19" s="34"/>
      <c r="X19" s="34"/>
      <c r="Y19" s="34"/>
      <c r="Z19" s="34"/>
      <c r="AA19" s="34"/>
      <c r="AB19" s="34"/>
      <c r="AC19" s="34"/>
      <c r="AD19" s="34"/>
      <c r="AE19" s="34"/>
      <c r="AF19" s="34"/>
      <c r="AG19" s="34"/>
      <c r="AH19" s="34"/>
      <c r="AI19" s="34"/>
      <c r="AJ19" s="34"/>
      <c r="AK19" s="34"/>
      <c r="AL19" s="34"/>
      <c r="AM19" s="34"/>
      <c r="AN19" s="34"/>
      <c r="AO19" s="34"/>
      <c r="AP19" s="34"/>
      <c r="AQ19" s="34"/>
      <c r="AR19" s="34"/>
      <c r="AS19" s="34"/>
      <c r="AT19" s="34"/>
      <c r="AU19" s="34"/>
      <c r="AV19" s="34"/>
      <c r="AW19" s="34"/>
      <c r="AX19" s="34"/>
      <c r="AY19" s="34"/>
      <c r="AZ19" s="34"/>
      <c r="BA19" s="34"/>
      <c r="BB19" s="34"/>
      <c r="BC19" s="34"/>
      <c r="BD19" s="34"/>
    </row>
    <row r="20" spans="1:56" x14ac:dyDescent="0.3">
      <c r="A20" s="188"/>
      <c r="B20" s="61" t="s">
        <v>194</v>
      </c>
      <c r="C20" s="8"/>
      <c r="D20" s="9" t="s">
        <v>38</v>
      </c>
      <c r="E20" s="34"/>
      <c r="F20" s="34"/>
      <c r="G20" s="34"/>
      <c r="H20" s="34"/>
      <c r="I20" s="34"/>
      <c r="J20" s="34"/>
      <c r="K20" s="34"/>
      <c r="L20" s="34"/>
      <c r="M20" s="34"/>
      <c r="N20" s="34"/>
      <c r="O20" s="34"/>
      <c r="P20" s="34"/>
      <c r="Q20" s="34"/>
      <c r="R20" s="34"/>
      <c r="S20" s="34"/>
      <c r="T20" s="34"/>
      <c r="U20" s="34"/>
      <c r="V20" s="34"/>
      <c r="W20" s="34"/>
      <c r="X20" s="34"/>
      <c r="Y20" s="34"/>
      <c r="Z20" s="34"/>
      <c r="AA20" s="34"/>
      <c r="AB20" s="34"/>
      <c r="AC20" s="34"/>
      <c r="AD20" s="34"/>
      <c r="AE20" s="34"/>
      <c r="AF20" s="34"/>
      <c r="AG20" s="34"/>
      <c r="AH20" s="34"/>
      <c r="AI20" s="34"/>
      <c r="AJ20" s="34"/>
      <c r="AK20" s="34"/>
      <c r="AL20" s="34"/>
      <c r="AM20" s="34"/>
      <c r="AN20" s="34"/>
      <c r="AO20" s="34"/>
      <c r="AP20" s="34"/>
      <c r="AQ20" s="34"/>
      <c r="AR20" s="34"/>
      <c r="AS20" s="34"/>
      <c r="AT20" s="34"/>
      <c r="AU20" s="34"/>
      <c r="AV20" s="34"/>
      <c r="AW20" s="34"/>
      <c r="AX20" s="34"/>
      <c r="AY20" s="34"/>
      <c r="AZ20" s="34"/>
      <c r="BA20" s="34"/>
      <c r="BB20" s="34"/>
      <c r="BC20" s="34"/>
      <c r="BD20" s="34"/>
    </row>
    <row r="21" spans="1:56" x14ac:dyDescent="0.3">
      <c r="A21" s="188"/>
      <c r="B21" s="61" t="s">
        <v>194</v>
      </c>
      <c r="C21" s="8"/>
      <c r="D21" s="9" t="s">
        <v>38</v>
      </c>
      <c r="E21" s="34"/>
      <c r="F21" s="34"/>
      <c r="G21" s="34"/>
      <c r="H21" s="34"/>
      <c r="I21" s="34"/>
      <c r="J21" s="34"/>
      <c r="K21" s="34"/>
      <c r="L21" s="34"/>
      <c r="M21" s="34"/>
      <c r="N21" s="34"/>
      <c r="O21" s="34"/>
      <c r="P21" s="34"/>
      <c r="Q21" s="34"/>
      <c r="R21" s="34"/>
      <c r="S21" s="34"/>
      <c r="T21" s="34"/>
      <c r="U21" s="34"/>
      <c r="V21" s="34"/>
      <c r="W21" s="34"/>
      <c r="X21" s="34"/>
      <c r="Y21" s="34"/>
      <c r="Z21" s="34"/>
      <c r="AA21" s="34"/>
      <c r="AB21" s="34"/>
      <c r="AC21" s="34"/>
      <c r="AD21" s="34"/>
      <c r="AE21" s="34"/>
      <c r="AF21" s="34"/>
      <c r="AG21" s="34"/>
      <c r="AH21" s="34"/>
      <c r="AI21" s="34"/>
      <c r="AJ21" s="34"/>
      <c r="AK21" s="34"/>
      <c r="AL21" s="34"/>
      <c r="AM21" s="34"/>
      <c r="AN21" s="34"/>
      <c r="AO21" s="34"/>
      <c r="AP21" s="34"/>
      <c r="AQ21" s="34"/>
      <c r="AR21" s="34"/>
      <c r="AS21" s="34"/>
      <c r="AT21" s="34"/>
      <c r="AU21" s="34"/>
      <c r="AV21" s="34"/>
      <c r="AW21" s="34"/>
      <c r="AX21" s="34"/>
      <c r="AY21" s="34"/>
      <c r="AZ21" s="34"/>
      <c r="BA21" s="34"/>
      <c r="BB21" s="34"/>
      <c r="BC21" s="34"/>
      <c r="BD21" s="34"/>
    </row>
    <row r="22" spans="1:56" x14ac:dyDescent="0.3">
      <c r="A22" s="188"/>
      <c r="B22" s="61" t="s">
        <v>194</v>
      </c>
      <c r="C22" s="8"/>
      <c r="D22" s="9" t="s">
        <v>38</v>
      </c>
      <c r="E22" s="34"/>
      <c r="F22" s="34"/>
      <c r="G22" s="34"/>
      <c r="H22" s="34"/>
      <c r="I22" s="34"/>
      <c r="J22" s="34"/>
      <c r="K22" s="34"/>
      <c r="L22" s="34"/>
      <c r="M22" s="34"/>
      <c r="N22" s="34"/>
      <c r="O22" s="34"/>
      <c r="P22" s="34"/>
      <c r="Q22" s="34"/>
      <c r="R22" s="34"/>
      <c r="S22" s="34"/>
      <c r="T22" s="34"/>
      <c r="U22" s="34"/>
      <c r="V22" s="34"/>
      <c r="W22" s="34"/>
      <c r="X22" s="34"/>
      <c r="Y22" s="34"/>
      <c r="Z22" s="34"/>
      <c r="AA22" s="34"/>
      <c r="AB22" s="34"/>
      <c r="AC22" s="34"/>
      <c r="AD22" s="34"/>
      <c r="AE22" s="34"/>
      <c r="AF22" s="34"/>
      <c r="AG22" s="34"/>
      <c r="AH22" s="34"/>
      <c r="AI22" s="34"/>
      <c r="AJ22" s="34"/>
      <c r="AK22" s="34"/>
      <c r="AL22" s="34"/>
      <c r="AM22" s="34"/>
      <c r="AN22" s="34"/>
      <c r="AO22" s="34"/>
      <c r="AP22" s="34"/>
      <c r="AQ22" s="34"/>
      <c r="AR22" s="34"/>
      <c r="AS22" s="34"/>
      <c r="AT22" s="34"/>
      <c r="AU22" s="34"/>
      <c r="AV22" s="34"/>
      <c r="AW22" s="34"/>
      <c r="AX22" s="34"/>
      <c r="AY22" s="34"/>
      <c r="AZ22" s="34"/>
      <c r="BA22" s="34"/>
      <c r="BB22" s="34"/>
      <c r="BC22" s="34"/>
      <c r="BD22" s="34"/>
    </row>
    <row r="23" spans="1:56" x14ac:dyDescent="0.3">
      <c r="A23" s="188"/>
      <c r="B23" s="61" t="s">
        <v>194</v>
      </c>
      <c r="C23" s="8"/>
      <c r="D23" s="9" t="s">
        <v>38</v>
      </c>
      <c r="E23" s="34"/>
      <c r="F23" s="34"/>
      <c r="G23" s="34"/>
      <c r="H23" s="34"/>
      <c r="I23" s="34"/>
      <c r="J23" s="34"/>
      <c r="K23" s="34"/>
      <c r="L23" s="34"/>
      <c r="M23" s="34"/>
      <c r="N23" s="34"/>
      <c r="O23" s="34"/>
      <c r="P23" s="34"/>
      <c r="Q23" s="34"/>
      <c r="R23" s="34"/>
      <c r="S23" s="34"/>
      <c r="T23" s="34"/>
      <c r="U23" s="34"/>
      <c r="V23" s="34"/>
      <c r="W23" s="34"/>
      <c r="X23" s="34"/>
      <c r="Y23" s="34"/>
      <c r="Z23" s="34"/>
      <c r="AA23" s="34"/>
      <c r="AB23" s="34"/>
      <c r="AC23" s="34"/>
      <c r="AD23" s="34"/>
      <c r="AE23" s="34"/>
      <c r="AF23" s="34"/>
      <c r="AG23" s="34"/>
      <c r="AH23" s="34"/>
      <c r="AI23" s="34"/>
      <c r="AJ23" s="34"/>
      <c r="AK23" s="34"/>
      <c r="AL23" s="34"/>
      <c r="AM23" s="34"/>
      <c r="AN23" s="34"/>
      <c r="AO23" s="34"/>
      <c r="AP23" s="34"/>
      <c r="AQ23" s="34"/>
      <c r="AR23" s="34"/>
      <c r="AS23" s="34"/>
      <c r="AT23" s="34"/>
      <c r="AU23" s="34"/>
      <c r="AV23" s="34"/>
      <c r="AW23" s="34"/>
      <c r="AX23" s="34"/>
      <c r="AY23" s="34"/>
      <c r="AZ23" s="34"/>
      <c r="BA23" s="34"/>
      <c r="BB23" s="34"/>
      <c r="BC23" s="34"/>
      <c r="BD23" s="34"/>
    </row>
    <row r="24" spans="1:56" x14ac:dyDescent="0.3">
      <c r="A24" s="188"/>
      <c r="B24" s="61" t="s">
        <v>194</v>
      </c>
      <c r="C24" s="8"/>
      <c r="D24" s="9" t="s">
        <v>38</v>
      </c>
      <c r="E24" s="34"/>
      <c r="F24" s="34"/>
      <c r="G24" s="34"/>
      <c r="H24" s="34"/>
      <c r="I24" s="34"/>
      <c r="J24" s="34"/>
      <c r="K24" s="34"/>
      <c r="L24" s="34"/>
      <c r="M24" s="34"/>
      <c r="N24" s="34"/>
      <c r="O24" s="34"/>
      <c r="P24" s="34"/>
      <c r="Q24" s="34"/>
      <c r="R24" s="34"/>
      <c r="S24" s="34"/>
      <c r="T24" s="34"/>
      <c r="U24" s="34"/>
      <c r="V24" s="34"/>
      <c r="W24" s="34"/>
      <c r="X24" s="34"/>
      <c r="Y24" s="34"/>
      <c r="Z24" s="34"/>
      <c r="AA24" s="34"/>
      <c r="AB24" s="34"/>
      <c r="AC24" s="34"/>
      <c r="AD24" s="34"/>
      <c r="AE24" s="34"/>
      <c r="AF24" s="34"/>
      <c r="AG24" s="34"/>
      <c r="AH24" s="34"/>
      <c r="AI24" s="34"/>
      <c r="AJ24" s="34"/>
      <c r="AK24" s="34"/>
      <c r="AL24" s="34"/>
      <c r="AM24" s="34"/>
      <c r="AN24" s="34"/>
      <c r="AO24" s="34"/>
      <c r="AP24" s="34"/>
      <c r="AQ24" s="34"/>
      <c r="AR24" s="34"/>
      <c r="AS24" s="34"/>
      <c r="AT24" s="34"/>
      <c r="AU24" s="34"/>
      <c r="AV24" s="34"/>
      <c r="AW24" s="34"/>
      <c r="AX24" s="34"/>
      <c r="AY24" s="34"/>
      <c r="AZ24" s="34"/>
      <c r="BA24" s="34"/>
      <c r="BB24" s="34"/>
      <c r="BC24" s="34"/>
      <c r="BD24" s="34"/>
    </row>
    <row r="25" spans="1:56" x14ac:dyDescent="0.3">
      <c r="A25" s="189"/>
      <c r="B25" s="61" t="s">
        <v>315</v>
      </c>
      <c r="C25" s="8"/>
      <c r="D25" s="9" t="s">
        <v>38</v>
      </c>
      <c r="E25" s="68">
        <f>SUM(E19:E24)</f>
        <v>0</v>
      </c>
      <c r="F25" s="68">
        <f t="shared" ref="F25:BD25" si="1">SUM(F19:F24)</f>
        <v>0</v>
      </c>
      <c r="G25" s="68">
        <f t="shared" si="1"/>
        <v>0</v>
      </c>
      <c r="H25" s="68">
        <f t="shared" si="1"/>
        <v>0</v>
      </c>
      <c r="I25" s="68">
        <f t="shared" si="1"/>
        <v>0</v>
      </c>
      <c r="J25" s="68">
        <f t="shared" si="1"/>
        <v>0</v>
      </c>
      <c r="K25" s="68">
        <f t="shared" si="1"/>
        <v>0</v>
      </c>
      <c r="L25" s="68">
        <f t="shared" si="1"/>
        <v>0</v>
      </c>
      <c r="M25" s="68">
        <f t="shared" si="1"/>
        <v>0</v>
      </c>
      <c r="N25" s="68">
        <f t="shared" si="1"/>
        <v>0</v>
      </c>
      <c r="O25" s="68">
        <f t="shared" si="1"/>
        <v>0</v>
      </c>
      <c r="P25" s="68">
        <f t="shared" si="1"/>
        <v>0</v>
      </c>
      <c r="Q25" s="68">
        <f t="shared" si="1"/>
        <v>0</v>
      </c>
      <c r="R25" s="68">
        <f t="shared" si="1"/>
        <v>0</v>
      </c>
      <c r="S25" s="68">
        <f t="shared" si="1"/>
        <v>0</v>
      </c>
      <c r="T25" s="68">
        <f t="shared" si="1"/>
        <v>0</v>
      </c>
      <c r="U25" s="68">
        <f t="shared" si="1"/>
        <v>0</v>
      </c>
      <c r="V25" s="68">
        <f t="shared" si="1"/>
        <v>0</v>
      </c>
      <c r="W25" s="68">
        <f t="shared" si="1"/>
        <v>0</v>
      </c>
      <c r="X25" s="68">
        <f t="shared" si="1"/>
        <v>0</v>
      </c>
      <c r="Y25" s="68">
        <f t="shared" si="1"/>
        <v>0</v>
      </c>
      <c r="Z25" s="68">
        <f t="shared" si="1"/>
        <v>0</v>
      </c>
      <c r="AA25" s="68">
        <f t="shared" si="1"/>
        <v>0</v>
      </c>
      <c r="AB25" s="68">
        <f t="shared" si="1"/>
        <v>0</v>
      </c>
      <c r="AC25" s="68">
        <f t="shared" si="1"/>
        <v>0</v>
      </c>
      <c r="AD25" s="68">
        <f t="shared" si="1"/>
        <v>0</v>
      </c>
      <c r="AE25" s="68">
        <f t="shared" si="1"/>
        <v>0</v>
      </c>
      <c r="AF25" s="68">
        <f t="shared" si="1"/>
        <v>0</v>
      </c>
      <c r="AG25" s="68">
        <f t="shared" si="1"/>
        <v>0</v>
      </c>
      <c r="AH25" s="68">
        <f t="shared" si="1"/>
        <v>0</v>
      </c>
      <c r="AI25" s="68">
        <f t="shared" si="1"/>
        <v>0</v>
      </c>
      <c r="AJ25" s="68">
        <f t="shared" si="1"/>
        <v>0</v>
      </c>
      <c r="AK25" s="68">
        <f t="shared" si="1"/>
        <v>0</v>
      </c>
      <c r="AL25" s="68">
        <f t="shared" si="1"/>
        <v>0</v>
      </c>
      <c r="AM25" s="68">
        <f t="shared" si="1"/>
        <v>0</v>
      </c>
      <c r="AN25" s="68">
        <f t="shared" si="1"/>
        <v>0</v>
      </c>
      <c r="AO25" s="68">
        <f t="shared" si="1"/>
        <v>0</v>
      </c>
      <c r="AP25" s="68">
        <f t="shared" si="1"/>
        <v>0</v>
      </c>
      <c r="AQ25" s="68">
        <f t="shared" si="1"/>
        <v>0</v>
      </c>
      <c r="AR25" s="68">
        <f t="shared" si="1"/>
        <v>0</v>
      </c>
      <c r="AS25" s="68">
        <f t="shared" si="1"/>
        <v>0</v>
      </c>
      <c r="AT25" s="68">
        <f t="shared" si="1"/>
        <v>0</v>
      </c>
      <c r="AU25" s="68">
        <f t="shared" si="1"/>
        <v>0</v>
      </c>
      <c r="AV25" s="68">
        <f t="shared" si="1"/>
        <v>0</v>
      </c>
      <c r="AW25" s="68">
        <f t="shared" si="1"/>
        <v>0</v>
      </c>
      <c r="AX25" s="68">
        <f t="shared" si="1"/>
        <v>0</v>
      </c>
      <c r="AY25" s="68">
        <f t="shared" si="1"/>
        <v>0</v>
      </c>
      <c r="AZ25" s="68">
        <f t="shared" si="1"/>
        <v>0</v>
      </c>
      <c r="BA25" s="68">
        <f t="shared" si="1"/>
        <v>0</v>
      </c>
      <c r="BB25" s="68">
        <f t="shared" si="1"/>
        <v>0</v>
      </c>
      <c r="BC25" s="68">
        <f t="shared" si="1"/>
        <v>0</v>
      </c>
      <c r="BD25" s="68">
        <f t="shared" si="1"/>
        <v>0</v>
      </c>
    </row>
    <row r="26" spans="1:56" ht="15.75" thickBot="1" x14ac:dyDescent="0.35">
      <c r="A26" s="113"/>
      <c r="B26" s="57" t="s">
        <v>92</v>
      </c>
      <c r="C26" s="58" t="s">
        <v>90</v>
      </c>
      <c r="D26" s="57" t="s">
        <v>38</v>
      </c>
      <c r="E26" s="59">
        <f>E18+E25</f>
        <v>-1.1305910000000001E-2</v>
      </c>
      <c r="F26" s="59">
        <f t="shared" ref="F26:BD26" si="2">F18+F25</f>
        <v>0</v>
      </c>
      <c r="G26" s="59">
        <f t="shared" si="2"/>
        <v>0</v>
      </c>
      <c r="H26" s="59">
        <f t="shared" si="2"/>
        <v>0</v>
      </c>
      <c r="I26" s="59">
        <f t="shared" si="2"/>
        <v>0</v>
      </c>
      <c r="J26" s="59">
        <f t="shared" si="2"/>
        <v>0</v>
      </c>
      <c r="K26" s="59">
        <f t="shared" si="2"/>
        <v>0</v>
      </c>
      <c r="L26" s="59">
        <f t="shared" si="2"/>
        <v>0</v>
      </c>
      <c r="M26" s="59">
        <f t="shared" si="2"/>
        <v>0</v>
      </c>
      <c r="N26" s="59">
        <f t="shared" si="2"/>
        <v>0</v>
      </c>
      <c r="O26" s="59">
        <f t="shared" si="2"/>
        <v>0</v>
      </c>
      <c r="P26" s="59">
        <f t="shared" si="2"/>
        <v>0</v>
      </c>
      <c r="Q26" s="59">
        <f t="shared" si="2"/>
        <v>0</v>
      </c>
      <c r="R26" s="59">
        <f t="shared" si="2"/>
        <v>0</v>
      </c>
      <c r="S26" s="59">
        <f t="shared" si="2"/>
        <v>0</v>
      </c>
      <c r="T26" s="59">
        <f t="shared" si="2"/>
        <v>0</v>
      </c>
      <c r="U26" s="59">
        <f t="shared" si="2"/>
        <v>0</v>
      </c>
      <c r="V26" s="59">
        <f t="shared" si="2"/>
        <v>0</v>
      </c>
      <c r="W26" s="59">
        <f t="shared" si="2"/>
        <v>0</v>
      </c>
      <c r="X26" s="59">
        <f t="shared" si="2"/>
        <v>0</v>
      </c>
      <c r="Y26" s="59">
        <f t="shared" si="2"/>
        <v>0</v>
      </c>
      <c r="Z26" s="59">
        <f t="shared" si="2"/>
        <v>0</v>
      </c>
      <c r="AA26" s="59">
        <f t="shared" si="2"/>
        <v>0</v>
      </c>
      <c r="AB26" s="59">
        <f t="shared" si="2"/>
        <v>0</v>
      </c>
      <c r="AC26" s="59">
        <f t="shared" si="2"/>
        <v>0</v>
      </c>
      <c r="AD26" s="59">
        <f t="shared" si="2"/>
        <v>0</v>
      </c>
      <c r="AE26" s="59">
        <f t="shared" si="2"/>
        <v>0</v>
      </c>
      <c r="AF26" s="59">
        <f t="shared" si="2"/>
        <v>0</v>
      </c>
      <c r="AG26" s="59">
        <f t="shared" si="2"/>
        <v>0</v>
      </c>
      <c r="AH26" s="59">
        <f t="shared" si="2"/>
        <v>0</v>
      </c>
      <c r="AI26" s="59">
        <f t="shared" si="2"/>
        <v>0</v>
      </c>
      <c r="AJ26" s="59">
        <f t="shared" si="2"/>
        <v>0</v>
      </c>
      <c r="AK26" s="59">
        <f t="shared" si="2"/>
        <v>0</v>
      </c>
      <c r="AL26" s="59">
        <f t="shared" si="2"/>
        <v>0</v>
      </c>
      <c r="AM26" s="59">
        <f t="shared" si="2"/>
        <v>0</v>
      </c>
      <c r="AN26" s="59">
        <f t="shared" si="2"/>
        <v>0</v>
      </c>
      <c r="AO26" s="59">
        <f t="shared" si="2"/>
        <v>0</v>
      </c>
      <c r="AP26" s="59">
        <f t="shared" si="2"/>
        <v>0</v>
      </c>
      <c r="AQ26" s="59">
        <f t="shared" si="2"/>
        <v>0</v>
      </c>
      <c r="AR26" s="59">
        <f t="shared" si="2"/>
        <v>0</v>
      </c>
      <c r="AS26" s="59">
        <f t="shared" si="2"/>
        <v>0</v>
      </c>
      <c r="AT26" s="59">
        <f t="shared" si="2"/>
        <v>0</v>
      </c>
      <c r="AU26" s="59">
        <f t="shared" si="2"/>
        <v>0</v>
      </c>
      <c r="AV26" s="59">
        <f t="shared" si="2"/>
        <v>0</v>
      </c>
      <c r="AW26" s="59">
        <f t="shared" si="2"/>
        <v>0</v>
      </c>
      <c r="AX26" s="59">
        <f t="shared" si="2"/>
        <v>0</v>
      </c>
      <c r="AY26" s="59">
        <f t="shared" si="2"/>
        <v>0</v>
      </c>
      <c r="AZ26" s="59">
        <f t="shared" si="2"/>
        <v>0</v>
      </c>
      <c r="BA26" s="59">
        <f t="shared" si="2"/>
        <v>0</v>
      </c>
      <c r="BB26" s="59">
        <f t="shared" si="2"/>
        <v>0</v>
      </c>
      <c r="BC26" s="59">
        <f t="shared" si="2"/>
        <v>0</v>
      </c>
      <c r="BD26" s="59">
        <f t="shared" si="2"/>
        <v>0</v>
      </c>
    </row>
    <row r="27" spans="1:56" x14ac:dyDescent="0.3">
      <c r="A27" s="114"/>
      <c r="B27" s="9" t="s">
        <v>13</v>
      </c>
      <c r="C27" s="8" t="s">
        <v>39</v>
      </c>
      <c r="D27" s="9" t="s">
        <v>40</v>
      </c>
      <c r="E27" s="10">
        <v>0.7</v>
      </c>
      <c r="F27" s="10">
        <v>0.7</v>
      </c>
      <c r="G27" s="10">
        <v>0.7</v>
      </c>
      <c r="H27" s="10">
        <v>0.7</v>
      </c>
      <c r="I27" s="10">
        <v>0.7</v>
      </c>
      <c r="J27" s="10">
        <v>0.7</v>
      </c>
      <c r="K27" s="10">
        <v>0.7</v>
      </c>
      <c r="L27" s="10">
        <v>0.7</v>
      </c>
      <c r="M27" s="10">
        <v>0.7</v>
      </c>
      <c r="N27" s="10">
        <v>0.7</v>
      </c>
      <c r="O27" s="10">
        <v>0.7</v>
      </c>
      <c r="P27" s="10">
        <v>0.7</v>
      </c>
      <c r="Q27" s="10">
        <v>0.7</v>
      </c>
      <c r="R27" s="10">
        <v>0.7</v>
      </c>
      <c r="S27" s="10">
        <v>0.7</v>
      </c>
      <c r="T27" s="10">
        <v>0.7</v>
      </c>
      <c r="U27" s="10">
        <v>0.7</v>
      </c>
      <c r="V27" s="10">
        <v>0.7</v>
      </c>
      <c r="W27" s="10">
        <v>0.7</v>
      </c>
      <c r="X27" s="10">
        <v>0.7</v>
      </c>
      <c r="Y27" s="10">
        <v>0.7</v>
      </c>
      <c r="Z27" s="10">
        <v>0.7</v>
      </c>
      <c r="AA27" s="10">
        <v>0.7</v>
      </c>
      <c r="AB27" s="10">
        <v>0.7</v>
      </c>
      <c r="AC27" s="10">
        <v>0.7</v>
      </c>
      <c r="AD27" s="10">
        <v>0.7</v>
      </c>
      <c r="AE27" s="10">
        <v>0.7</v>
      </c>
      <c r="AF27" s="10">
        <v>0.7</v>
      </c>
      <c r="AG27" s="10">
        <v>0.7</v>
      </c>
      <c r="AH27" s="10">
        <v>0.7</v>
      </c>
      <c r="AI27" s="10">
        <v>0.7</v>
      </c>
      <c r="AJ27" s="10">
        <v>0.7</v>
      </c>
      <c r="AK27" s="10">
        <v>0.7</v>
      </c>
      <c r="AL27" s="10">
        <v>0.7</v>
      </c>
      <c r="AM27" s="10">
        <v>0.7</v>
      </c>
      <c r="AN27" s="10">
        <v>0.7</v>
      </c>
      <c r="AO27" s="10">
        <v>0.7</v>
      </c>
      <c r="AP27" s="10">
        <v>0.7</v>
      </c>
      <c r="AQ27" s="10">
        <v>0.7</v>
      </c>
      <c r="AR27" s="10">
        <v>0.7</v>
      </c>
      <c r="AS27" s="10">
        <v>0.7</v>
      </c>
      <c r="AT27" s="10">
        <v>0.7</v>
      </c>
      <c r="AU27" s="10">
        <v>0.7</v>
      </c>
      <c r="AV27" s="10">
        <v>0.7</v>
      </c>
      <c r="AW27" s="10">
        <v>0.7</v>
      </c>
      <c r="AX27" s="11"/>
      <c r="AY27" s="11"/>
      <c r="AZ27" s="11"/>
      <c r="BA27" s="11"/>
      <c r="BB27" s="11"/>
      <c r="BC27" s="11"/>
      <c r="BD27" s="11"/>
    </row>
    <row r="28" spans="1:56" x14ac:dyDescent="0.3">
      <c r="A28" s="114"/>
      <c r="B28" s="9" t="s">
        <v>12</v>
      </c>
      <c r="C28" s="9" t="s">
        <v>41</v>
      </c>
      <c r="D28" s="9" t="s">
        <v>38</v>
      </c>
      <c r="E28" s="35">
        <f>E26*E27</f>
        <v>-7.9141369999999999E-3</v>
      </c>
      <c r="F28" s="35">
        <f t="shared" ref="F28:AW28" si="3">F26*F27</f>
        <v>0</v>
      </c>
      <c r="G28" s="35">
        <f t="shared" si="3"/>
        <v>0</v>
      </c>
      <c r="H28" s="35">
        <f t="shared" si="3"/>
        <v>0</v>
      </c>
      <c r="I28" s="35">
        <f t="shared" si="3"/>
        <v>0</v>
      </c>
      <c r="J28" s="35">
        <f t="shared" si="3"/>
        <v>0</v>
      </c>
      <c r="K28" s="35">
        <f t="shared" si="3"/>
        <v>0</v>
      </c>
      <c r="L28" s="35">
        <f t="shared" si="3"/>
        <v>0</v>
      </c>
      <c r="M28" s="35">
        <f t="shared" si="3"/>
        <v>0</v>
      </c>
      <c r="N28" s="35">
        <f t="shared" si="3"/>
        <v>0</v>
      </c>
      <c r="O28" s="35">
        <f t="shared" si="3"/>
        <v>0</v>
      </c>
      <c r="P28" s="35">
        <f t="shared" si="3"/>
        <v>0</v>
      </c>
      <c r="Q28" s="35">
        <f t="shared" si="3"/>
        <v>0</v>
      </c>
      <c r="R28" s="35">
        <f t="shared" si="3"/>
        <v>0</v>
      </c>
      <c r="S28" s="35">
        <f t="shared" si="3"/>
        <v>0</v>
      </c>
      <c r="T28" s="35">
        <f t="shared" si="3"/>
        <v>0</v>
      </c>
      <c r="U28" s="35">
        <f t="shared" si="3"/>
        <v>0</v>
      </c>
      <c r="V28" s="35">
        <f t="shared" si="3"/>
        <v>0</v>
      </c>
      <c r="W28" s="35">
        <f t="shared" si="3"/>
        <v>0</v>
      </c>
      <c r="X28" s="35">
        <f t="shared" si="3"/>
        <v>0</v>
      </c>
      <c r="Y28" s="35">
        <f t="shared" si="3"/>
        <v>0</v>
      </c>
      <c r="Z28" s="35">
        <f t="shared" si="3"/>
        <v>0</v>
      </c>
      <c r="AA28" s="35">
        <f t="shared" si="3"/>
        <v>0</v>
      </c>
      <c r="AB28" s="35">
        <f t="shared" si="3"/>
        <v>0</v>
      </c>
      <c r="AC28" s="35">
        <f t="shared" si="3"/>
        <v>0</v>
      </c>
      <c r="AD28" s="35">
        <f t="shared" si="3"/>
        <v>0</v>
      </c>
      <c r="AE28" s="35">
        <f t="shared" si="3"/>
        <v>0</v>
      </c>
      <c r="AF28" s="35">
        <f t="shared" si="3"/>
        <v>0</v>
      </c>
      <c r="AG28" s="35">
        <f t="shared" si="3"/>
        <v>0</v>
      </c>
      <c r="AH28" s="35">
        <f t="shared" si="3"/>
        <v>0</v>
      </c>
      <c r="AI28" s="35">
        <f t="shared" si="3"/>
        <v>0</v>
      </c>
      <c r="AJ28" s="35">
        <f t="shared" si="3"/>
        <v>0</v>
      </c>
      <c r="AK28" s="35">
        <f t="shared" si="3"/>
        <v>0</v>
      </c>
      <c r="AL28" s="35">
        <f t="shared" si="3"/>
        <v>0</v>
      </c>
      <c r="AM28" s="35">
        <f t="shared" si="3"/>
        <v>0</v>
      </c>
      <c r="AN28" s="35">
        <f t="shared" si="3"/>
        <v>0</v>
      </c>
      <c r="AO28" s="35">
        <f t="shared" si="3"/>
        <v>0</v>
      </c>
      <c r="AP28" s="35">
        <f t="shared" si="3"/>
        <v>0</v>
      </c>
      <c r="AQ28" s="35">
        <f t="shared" si="3"/>
        <v>0</v>
      </c>
      <c r="AR28" s="35">
        <f t="shared" si="3"/>
        <v>0</v>
      </c>
      <c r="AS28" s="35">
        <f t="shared" si="3"/>
        <v>0</v>
      </c>
      <c r="AT28" s="35">
        <f t="shared" si="3"/>
        <v>0</v>
      </c>
      <c r="AU28" s="35">
        <f t="shared" si="3"/>
        <v>0</v>
      </c>
      <c r="AV28" s="35">
        <f t="shared" si="3"/>
        <v>0</v>
      </c>
      <c r="AW28" s="35">
        <f t="shared" si="3"/>
        <v>0</v>
      </c>
      <c r="AX28" s="35"/>
      <c r="AY28" s="35"/>
      <c r="AZ28" s="35"/>
      <c r="BA28" s="35"/>
      <c r="BB28" s="35"/>
      <c r="BC28" s="35"/>
      <c r="BD28" s="35"/>
    </row>
    <row r="29" spans="1:56" x14ac:dyDescent="0.3">
      <c r="A29" s="114"/>
      <c r="B29" s="9" t="s">
        <v>89</v>
      </c>
      <c r="C29" s="11" t="s">
        <v>42</v>
      </c>
      <c r="D29" s="9" t="s">
        <v>38</v>
      </c>
      <c r="E29" s="35">
        <f>E26-E28</f>
        <v>-3.3917730000000007E-3</v>
      </c>
      <c r="F29" s="35">
        <f t="shared" ref="F29:AW29" si="4">F26-F28</f>
        <v>0</v>
      </c>
      <c r="G29" s="35">
        <f t="shared" si="4"/>
        <v>0</v>
      </c>
      <c r="H29" s="35">
        <f t="shared" si="4"/>
        <v>0</v>
      </c>
      <c r="I29" s="35">
        <f t="shared" si="4"/>
        <v>0</v>
      </c>
      <c r="J29" s="35">
        <f t="shared" si="4"/>
        <v>0</v>
      </c>
      <c r="K29" s="35">
        <f t="shared" si="4"/>
        <v>0</v>
      </c>
      <c r="L29" s="35">
        <f t="shared" si="4"/>
        <v>0</v>
      </c>
      <c r="M29" s="35">
        <f t="shared" si="4"/>
        <v>0</v>
      </c>
      <c r="N29" s="35">
        <f t="shared" si="4"/>
        <v>0</v>
      </c>
      <c r="O29" s="35">
        <f t="shared" si="4"/>
        <v>0</v>
      </c>
      <c r="P29" s="35">
        <f t="shared" si="4"/>
        <v>0</v>
      </c>
      <c r="Q29" s="35">
        <f t="shared" si="4"/>
        <v>0</v>
      </c>
      <c r="R29" s="35">
        <f t="shared" si="4"/>
        <v>0</v>
      </c>
      <c r="S29" s="35">
        <f t="shared" si="4"/>
        <v>0</v>
      </c>
      <c r="T29" s="35">
        <f t="shared" si="4"/>
        <v>0</v>
      </c>
      <c r="U29" s="35">
        <f t="shared" si="4"/>
        <v>0</v>
      </c>
      <c r="V29" s="35">
        <f t="shared" si="4"/>
        <v>0</v>
      </c>
      <c r="W29" s="35">
        <f t="shared" si="4"/>
        <v>0</v>
      </c>
      <c r="X29" s="35">
        <f t="shared" si="4"/>
        <v>0</v>
      </c>
      <c r="Y29" s="35">
        <f t="shared" si="4"/>
        <v>0</v>
      </c>
      <c r="Z29" s="35">
        <f t="shared" si="4"/>
        <v>0</v>
      </c>
      <c r="AA29" s="35">
        <f t="shared" si="4"/>
        <v>0</v>
      </c>
      <c r="AB29" s="35">
        <f t="shared" si="4"/>
        <v>0</v>
      </c>
      <c r="AC29" s="35">
        <f t="shared" si="4"/>
        <v>0</v>
      </c>
      <c r="AD29" s="35">
        <f t="shared" si="4"/>
        <v>0</v>
      </c>
      <c r="AE29" s="35">
        <f t="shared" si="4"/>
        <v>0</v>
      </c>
      <c r="AF29" s="35">
        <f t="shared" si="4"/>
        <v>0</v>
      </c>
      <c r="AG29" s="35">
        <f t="shared" si="4"/>
        <v>0</v>
      </c>
      <c r="AH29" s="35">
        <f t="shared" si="4"/>
        <v>0</v>
      </c>
      <c r="AI29" s="35">
        <f t="shared" si="4"/>
        <v>0</v>
      </c>
      <c r="AJ29" s="35">
        <f t="shared" si="4"/>
        <v>0</v>
      </c>
      <c r="AK29" s="35">
        <f t="shared" si="4"/>
        <v>0</v>
      </c>
      <c r="AL29" s="35">
        <f t="shared" si="4"/>
        <v>0</v>
      </c>
      <c r="AM29" s="35">
        <f t="shared" si="4"/>
        <v>0</v>
      </c>
      <c r="AN29" s="35">
        <f t="shared" si="4"/>
        <v>0</v>
      </c>
      <c r="AO29" s="35">
        <f t="shared" si="4"/>
        <v>0</v>
      </c>
      <c r="AP29" s="35">
        <f t="shared" si="4"/>
        <v>0</v>
      </c>
      <c r="AQ29" s="35">
        <f t="shared" si="4"/>
        <v>0</v>
      </c>
      <c r="AR29" s="35">
        <f t="shared" si="4"/>
        <v>0</v>
      </c>
      <c r="AS29" s="35">
        <f t="shared" si="4"/>
        <v>0</v>
      </c>
      <c r="AT29" s="35">
        <f t="shared" si="4"/>
        <v>0</v>
      </c>
      <c r="AU29" s="35">
        <f t="shared" si="4"/>
        <v>0</v>
      </c>
      <c r="AV29" s="35">
        <f t="shared" si="4"/>
        <v>0</v>
      </c>
      <c r="AW29" s="35">
        <f t="shared" si="4"/>
        <v>0</v>
      </c>
      <c r="AX29" s="35"/>
      <c r="AY29" s="35"/>
      <c r="AZ29" s="35"/>
      <c r="BA29" s="35"/>
      <c r="BB29" s="35"/>
      <c r="BC29" s="35"/>
      <c r="BD29" s="35"/>
    </row>
    <row r="30" spans="1:56" ht="16.5" hidden="1" customHeight="1" outlineLevel="1" x14ac:dyDescent="0.35">
      <c r="A30" s="114"/>
      <c r="B30" s="9" t="s">
        <v>1</v>
      </c>
      <c r="C30" s="11" t="s">
        <v>50</v>
      </c>
      <c r="D30" s="9" t="s">
        <v>38</v>
      </c>
      <c r="F30" s="35">
        <f>$E$28/'Fixed data'!$C$7</f>
        <v>-1.758697111111111E-4</v>
      </c>
      <c r="G30" s="35">
        <f>$E$28/'Fixed data'!$C$7</f>
        <v>-1.758697111111111E-4</v>
      </c>
      <c r="H30" s="35">
        <f>$E$28/'Fixed data'!$C$7</f>
        <v>-1.758697111111111E-4</v>
      </c>
      <c r="I30" s="35">
        <f>$E$28/'Fixed data'!$C$7</f>
        <v>-1.758697111111111E-4</v>
      </c>
      <c r="J30" s="35">
        <f>$E$28/'Fixed data'!$C$7</f>
        <v>-1.758697111111111E-4</v>
      </c>
      <c r="K30" s="35">
        <f>$E$28/'Fixed data'!$C$7</f>
        <v>-1.758697111111111E-4</v>
      </c>
      <c r="L30" s="35">
        <f>$E$28/'Fixed data'!$C$7</f>
        <v>-1.758697111111111E-4</v>
      </c>
      <c r="M30" s="35">
        <f>$E$28/'Fixed data'!$C$7</f>
        <v>-1.758697111111111E-4</v>
      </c>
      <c r="N30" s="35">
        <f>$E$28/'Fixed data'!$C$7</f>
        <v>-1.758697111111111E-4</v>
      </c>
      <c r="O30" s="35">
        <f>$E$28/'Fixed data'!$C$7</f>
        <v>-1.758697111111111E-4</v>
      </c>
      <c r="P30" s="35">
        <f>$E$28/'Fixed data'!$C$7</f>
        <v>-1.758697111111111E-4</v>
      </c>
      <c r="Q30" s="35">
        <f>$E$28/'Fixed data'!$C$7</f>
        <v>-1.758697111111111E-4</v>
      </c>
      <c r="R30" s="35">
        <f>$E$28/'Fixed data'!$C$7</f>
        <v>-1.758697111111111E-4</v>
      </c>
      <c r="S30" s="35">
        <f>$E$28/'Fixed data'!$C$7</f>
        <v>-1.758697111111111E-4</v>
      </c>
      <c r="T30" s="35">
        <f>$E$28/'Fixed data'!$C$7</f>
        <v>-1.758697111111111E-4</v>
      </c>
      <c r="U30" s="35">
        <f>$E$28/'Fixed data'!$C$7</f>
        <v>-1.758697111111111E-4</v>
      </c>
      <c r="V30" s="35">
        <f>$E$28/'Fixed data'!$C$7</f>
        <v>-1.758697111111111E-4</v>
      </c>
      <c r="W30" s="35">
        <f>$E$28/'Fixed data'!$C$7</f>
        <v>-1.758697111111111E-4</v>
      </c>
      <c r="X30" s="35">
        <f>$E$28/'Fixed data'!$C$7</f>
        <v>-1.758697111111111E-4</v>
      </c>
      <c r="Y30" s="35">
        <f>$E$28/'Fixed data'!$C$7</f>
        <v>-1.758697111111111E-4</v>
      </c>
      <c r="Z30" s="35">
        <f>$E$28/'Fixed data'!$C$7</f>
        <v>-1.758697111111111E-4</v>
      </c>
      <c r="AA30" s="35">
        <f>$E$28/'Fixed data'!$C$7</f>
        <v>-1.758697111111111E-4</v>
      </c>
      <c r="AB30" s="35">
        <f>$E$28/'Fixed data'!$C$7</f>
        <v>-1.758697111111111E-4</v>
      </c>
      <c r="AC30" s="35">
        <f>$E$28/'Fixed data'!$C$7</f>
        <v>-1.758697111111111E-4</v>
      </c>
      <c r="AD30" s="35">
        <f>$E$28/'Fixed data'!$C$7</f>
        <v>-1.758697111111111E-4</v>
      </c>
      <c r="AE30" s="35">
        <f>$E$28/'Fixed data'!$C$7</f>
        <v>-1.758697111111111E-4</v>
      </c>
      <c r="AF30" s="35">
        <f>$E$28/'Fixed data'!$C$7</f>
        <v>-1.758697111111111E-4</v>
      </c>
      <c r="AG30" s="35">
        <f>$E$28/'Fixed data'!$C$7</f>
        <v>-1.758697111111111E-4</v>
      </c>
      <c r="AH30" s="35">
        <f>$E$28/'Fixed data'!$C$7</f>
        <v>-1.758697111111111E-4</v>
      </c>
      <c r="AI30" s="35">
        <f>$E$28/'Fixed data'!$C$7</f>
        <v>-1.758697111111111E-4</v>
      </c>
      <c r="AJ30" s="35">
        <f>$E$28/'Fixed data'!$C$7</f>
        <v>-1.758697111111111E-4</v>
      </c>
      <c r="AK30" s="35">
        <f>$E$28/'Fixed data'!$C$7</f>
        <v>-1.758697111111111E-4</v>
      </c>
      <c r="AL30" s="35">
        <f>$E$28/'Fixed data'!$C$7</f>
        <v>-1.758697111111111E-4</v>
      </c>
      <c r="AM30" s="35">
        <f>$E$28/'Fixed data'!$C$7</f>
        <v>-1.758697111111111E-4</v>
      </c>
      <c r="AN30" s="35">
        <f>$E$28/'Fixed data'!$C$7</f>
        <v>-1.758697111111111E-4</v>
      </c>
      <c r="AO30" s="35">
        <f>$E$28/'Fixed data'!$C$7</f>
        <v>-1.758697111111111E-4</v>
      </c>
      <c r="AP30" s="35">
        <f>$E$28/'Fixed data'!$C$7</f>
        <v>-1.758697111111111E-4</v>
      </c>
      <c r="AQ30" s="35">
        <f>$E$28/'Fixed data'!$C$7</f>
        <v>-1.758697111111111E-4</v>
      </c>
      <c r="AR30" s="35">
        <f>$E$28/'Fixed data'!$C$7</f>
        <v>-1.758697111111111E-4</v>
      </c>
      <c r="AS30" s="35">
        <f>$E$28/'Fixed data'!$C$7</f>
        <v>-1.758697111111111E-4</v>
      </c>
      <c r="AT30" s="35">
        <f>$E$28/'Fixed data'!$C$7</f>
        <v>-1.758697111111111E-4</v>
      </c>
      <c r="AU30" s="35">
        <f>$E$28/'Fixed data'!$C$7</f>
        <v>-1.758697111111111E-4</v>
      </c>
      <c r="AV30" s="35">
        <f>$E$28/'Fixed data'!$C$7</f>
        <v>-1.758697111111111E-4</v>
      </c>
      <c r="AW30" s="35">
        <f>$E$28/'Fixed data'!$C$7</f>
        <v>-1.758697111111111E-4</v>
      </c>
      <c r="AX30" s="35">
        <f>$E$28/'Fixed data'!$C$7</f>
        <v>-1.758697111111111E-4</v>
      </c>
      <c r="AY30" s="35"/>
      <c r="AZ30" s="35"/>
      <c r="BA30" s="35"/>
      <c r="BB30" s="35"/>
      <c r="BC30" s="35"/>
      <c r="BD30" s="35"/>
    </row>
    <row r="31" spans="1:56" ht="16.5" hidden="1" customHeight="1" outlineLevel="1" x14ac:dyDescent="0.35">
      <c r="A31" s="114"/>
      <c r="B31" s="9" t="s">
        <v>2</v>
      </c>
      <c r="C31" s="11" t="s">
        <v>51</v>
      </c>
      <c r="D31" s="9" t="s">
        <v>38</v>
      </c>
      <c r="F31" s="35"/>
      <c r="G31" s="35">
        <f>$F$28/'Fixed data'!$C$7</f>
        <v>0</v>
      </c>
      <c r="H31" s="35">
        <f>$F$28/'Fixed data'!$C$7</f>
        <v>0</v>
      </c>
      <c r="I31" s="35">
        <f>$F$28/'Fixed data'!$C$7</f>
        <v>0</v>
      </c>
      <c r="J31" s="35">
        <f>$F$28/'Fixed data'!$C$7</f>
        <v>0</v>
      </c>
      <c r="K31" s="35">
        <f>$F$28/'Fixed data'!$C$7</f>
        <v>0</v>
      </c>
      <c r="L31" s="35">
        <f>$F$28/'Fixed data'!$C$7</f>
        <v>0</v>
      </c>
      <c r="M31" s="35">
        <f>$F$28/'Fixed data'!$C$7</f>
        <v>0</v>
      </c>
      <c r="N31" s="35">
        <f>$F$28/'Fixed data'!$C$7</f>
        <v>0</v>
      </c>
      <c r="O31" s="35">
        <f>$F$28/'Fixed data'!$C$7</f>
        <v>0</v>
      </c>
      <c r="P31" s="35">
        <f>$F$28/'Fixed data'!$C$7</f>
        <v>0</v>
      </c>
      <c r="Q31" s="35">
        <f>$F$28/'Fixed data'!$C$7</f>
        <v>0</v>
      </c>
      <c r="R31" s="35">
        <f>$F$28/'Fixed data'!$C$7</f>
        <v>0</v>
      </c>
      <c r="S31" s="35">
        <f>$F$28/'Fixed data'!$C$7</f>
        <v>0</v>
      </c>
      <c r="T31" s="35">
        <f>$F$28/'Fixed data'!$C$7</f>
        <v>0</v>
      </c>
      <c r="U31" s="35">
        <f>$F$28/'Fixed data'!$C$7</f>
        <v>0</v>
      </c>
      <c r="V31" s="35">
        <f>$F$28/'Fixed data'!$C$7</f>
        <v>0</v>
      </c>
      <c r="W31" s="35">
        <f>$F$28/'Fixed data'!$C$7</f>
        <v>0</v>
      </c>
      <c r="X31" s="35">
        <f>$F$28/'Fixed data'!$C$7</f>
        <v>0</v>
      </c>
      <c r="Y31" s="35">
        <f>$F$28/'Fixed data'!$C$7</f>
        <v>0</v>
      </c>
      <c r="Z31" s="35">
        <f>$F$28/'Fixed data'!$C$7</f>
        <v>0</v>
      </c>
      <c r="AA31" s="35">
        <f>$F$28/'Fixed data'!$C$7</f>
        <v>0</v>
      </c>
      <c r="AB31" s="35">
        <f>$F$28/'Fixed data'!$C$7</f>
        <v>0</v>
      </c>
      <c r="AC31" s="35">
        <f>$F$28/'Fixed data'!$C$7</f>
        <v>0</v>
      </c>
      <c r="AD31" s="35">
        <f>$F$28/'Fixed data'!$C$7</f>
        <v>0</v>
      </c>
      <c r="AE31" s="35">
        <f>$F$28/'Fixed data'!$C$7</f>
        <v>0</v>
      </c>
      <c r="AF31" s="35">
        <f>$F$28/'Fixed data'!$C$7</f>
        <v>0</v>
      </c>
      <c r="AG31" s="35">
        <f>$F$28/'Fixed data'!$C$7</f>
        <v>0</v>
      </c>
      <c r="AH31" s="35">
        <f>$F$28/'Fixed data'!$C$7</f>
        <v>0</v>
      </c>
      <c r="AI31" s="35">
        <f>$F$28/'Fixed data'!$C$7</f>
        <v>0</v>
      </c>
      <c r="AJ31" s="35">
        <f>$F$28/'Fixed data'!$C$7</f>
        <v>0</v>
      </c>
      <c r="AK31" s="35">
        <f>$F$28/'Fixed data'!$C$7</f>
        <v>0</v>
      </c>
      <c r="AL31" s="35">
        <f>$F$28/'Fixed data'!$C$7</f>
        <v>0</v>
      </c>
      <c r="AM31" s="35">
        <f>$F$28/'Fixed data'!$C$7</f>
        <v>0</v>
      </c>
      <c r="AN31" s="35">
        <f>$F$28/'Fixed data'!$C$7</f>
        <v>0</v>
      </c>
      <c r="AO31" s="35">
        <f>$F$28/'Fixed data'!$C$7</f>
        <v>0</v>
      </c>
      <c r="AP31" s="35">
        <f>$F$28/'Fixed data'!$C$7</f>
        <v>0</v>
      </c>
      <c r="AQ31" s="35">
        <f>$F$28/'Fixed data'!$C$7</f>
        <v>0</v>
      </c>
      <c r="AR31" s="35">
        <f>$F$28/'Fixed data'!$C$7</f>
        <v>0</v>
      </c>
      <c r="AS31" s="35">
        <f>$F$28/'Fixed data'!$C$7</f>
        <v>0</v>
      </c>
      <c r="AT31" s="35">
        <f>$F$28/'Fixed data'!$C$7</f>
        <v>0</v>
      </c>
      <c r="AU31" s="35">
        <f>$F$28/'Fixed data'!$C$7</f>
        <v>0</v>
      </c>
      <c r="AV31" s="35">
        <f>$F$28/'Fixed data'!$C$7</f>
        <v>0</v>
      </c>
      <c r="AW31" s="35">
        <f>$F$28/'Fixed data'!$C$7</f>
        <v>0</v>
      </c>
      <c r="AX31" s="35">
        <f>$F$28/'Fixed data'!$C$7</f>
        <v>0</v>
      </c>
      <c r="AY31" s="35">
        <f>$F$28/'Fixed data'!$C$7</f>
        <v>0</v>
      </c>
      <c r="AZ31" s="35"/>
      <c r="BA31" s="35"/>
      <c r="BB31" s="35"/>
      <c r="BC31" s="35"/>
      <c r="BD31" s="35"/>
    </row>
    <row r="32" spans="1:56" ht="16.5" hidden="1" customHeight="1" outlineLevel="1" x14ac:dyDescent="0.35">
      <c r="A32" s="114"/>
      <c r="B32" s="9" t="s">
        <v>3</v>
      </c>
      <c r="C32" s="11" t="s">
        <v>52</v>
      </c>
      <c r="D32" s="9" t="s">
        <v>38</v>
      </c>
      <c r="F32" s="35"/>
      <c r="G32" s="35"/>
      <c r="H32" s="35">
        <f>$G$28/'Fixed data'!$C$7</f>
        <v>0</v>
      </c>
      <c r="I32" s="35">
        <f>$G$28/'Fixed data'!$C$7</f>
        <v>0</v>
      </c>
      <c r="J32" s="35">
        <f>$G$28/'Fixed data'!$C$7</f>
        <v>0</v>
      </c>
      <c r="K32" s="35">
        <f>$G$28/'Fixed data'!$C$7</f>
        <v>0</v>
      </c>
      <c r="L32" s="35">
        <f>$G$28/'Fixed data'!$C$7</f>
        <v>0</v>
      </c>
      <c r="M32" s="35">
        <f>$G$28/'Fixed data'!$C$7</f>
        <v>0</v>
      </c>
      <c r="N32" s="35">
        <f>$G$28/'Fixed data'!$C$7</f>
        <v>0</v>
      </c>
      <c r="O32" s="35">
        <f>$G$28/'Fixed data'!$C$7</f>
        <v>0</v>
      </c>
      <c r="P32" s="35">
        <f>$G$28/'Fixed data'!$C$7</f>
        <v>0</v>
      </c>
      <c r="Q32" s="35">
        <f>$G$28/'Fixed data'!$C$7</f>
        <v>0</v>
      </c>
      <c r="R32" s="35">
        <f>$G$28/'Fixed data'!$C$7</f>
        <v>0</v>
      </c>
      <c r="S32" s="35">
        <f>$G$28/'Fixed data'!$C$7</f>
        <v>0</v>
      </c>
      <c r="T32" s="35">
        <f>$G$28/'Fixed data'!$C$7</f>
        <v>0</v>
      </c>
      <c r="U32" s="35">
        <f>$G$28/'Fixed data'!$C$7</f>
        <v>0</v>
      </c>
      <c r="V32" s="35">
        <f>$G$28/'Fixed data'!$C$7</f>
        <v>0</v>
      </c>
      <c r="W32" s="35">
        <f>$G$28/'Fixed data'!$C$7</f>
        <v>0</v>
      </c>
      <c r="X32" s="35">
        <f>$G$28/'Fixed data'!$C$7</f>
        <v>0</v>
      </c>
      <c r="Y32" s="35">
        <f>$G$28/'Fixed data'!$C$7</f>
        <v>0</v>
      </c>
      <c r="Z32" s="35">
        <f>$G$28/'Fixed data'!$C$7</f>
        <v>0</v>
      </c>
      <c r="AA32" s="35">
        <f>$G$28/'Fixed data'!$C$7</f>
        <v>0</v>
      </c>
      <c r="AB32" s="35">
        <f>$G$28/'Fixed data'!$C$7</f>
        <v>0</v>
      </c>
      <c r="AC32" s="35">
        <f>$G$28/'Fixed data'!$C$7</f>
        <v>0</v>
      </c>
      <c r="AD32" s="35">
        <f>$G$28/'Fixed data'!$C$7</f>
        <v>0</v>
      </c>
      <c r="AE32" s="35">
        <f>$G$28/'Fixed data'!$C$7</f>
        <v>0</v>
      </c>
      <c r="AF32" s="35">
        <f>$G$28/'Fixed data'!$C$7</f>
        <v>0</v>
      </c>
      <c r="AG32" s="35">
        <f>$G$28/'Fixed data'!$C$7</f>
        <v>0</v>
      </c>
      <c r="AH32" s="35">
        <f>$G$28/'Fixed data'!$C$7</f>
        <v>0</v>
      </c>
      <c r="AI32" s="35">
        <f>$G$28/'Fixed data'!$C$7</f>
        <v>0</v>
      </c>
      <c r="AJ32" s="35">
        <f>$G$28/'Fixed data'!$C$7</f>
        <v>0</v>
      </c>
      <c r="AK32" s="35">
        <f>$G$28/'Fixed data'!$C$7</f>
        <v>0</v>
      </c>
      <c r="AL32" s="35">
        <f>$G$28/'Fixed data'!$C$7</f>
        <v>0</v>
      </c>
      <c r="AM32" s="35">
        <f>$G$28/'Fixed data'!$C$7</f>
        <v>0</v>
      </c>
      <c r="AN32" s="35">
        <f>$G$28/'Fixed data'!$C$7</f>
        <v>0</v>
      </c>
      <c r="AO32" s="35">
        <f>$G$28/'Fixed data'!$C$7</f>
        <v>0</v>
      </c>
      <c r="AP32" s="35">
        <f>$G$28/'Fixed data'!$C$7</f>
        <v>0</v>
      </c>
      <c r="AQ32" s="35">
        <f>$G$28/'Fixed data'!$C$7</f>
        <v>0</v>
      </c>
      <c r="AR32" s="35">
        <f>$G$28/'Fixed data'!$C$7</f>
        <v>0</v>
      </c>
      <c r="AS32" s="35">
        <f>$G$28/'Fixed data'!$C$7</f>
        <v>0</v>
      </c>
      <c r="AT32" s="35">
        <f>$G$28/'Fixed data'!$C$7</f>
        <v>0</v>
      </c>
      <c r="AU32" s="35">
        <f>$G$28/'Fixed data'!$C$7</f>
        <v>0</v>
      </c>
      <c r="AV32" s="35">
        <f>$G$28/'Fixed data'!$C$7</f>
        <v>0</v>
      </c>
      <c r="AW32" s="35">
        <f>$G$28/'Fixed data'!$C$7</f>
        <v>0</v>
      </c>
      <c r="AX32" s="35">
        <f>$G$28/'Fixed data'!$C$7</f>
        <v>0</v>
      </c>
      <c r="AY32" s="35">
        <f>$G$28/'Fixed data'!$C$7</f>
        <v>0</v>
      </c>
      <c r="AZ32" s="35">
        <f>$G$28/'Fixed data'!$C$7</f>
        <v>0</v>
      </c>
      <c r="BA32" s="35"/>
      <c r="BB32" s="35"/>
      <c r="BC32" s="35"/>
      <c r="BD32" s="35"/>
    </row>
    <row r="33" spans="1:57" ht="16.5" hidden="1" customHeight="1" outlineLevel="1" x14ac:dyDescent="0.35">
      <c r="A33" s="114"/>
      <c r="B33" s="9" t="s">
        <v>4</v>
      </c>
      <c r="C33" s="11" t="s">
        <v>53</v>
      </c>
      <c r="D33" s="9" t="s">
        <v>38</v>
      </c>
      <c r="F33" s="35"/>
      <c r="G33" s="35"/>
      <c r="H33" s="35"/>
      <c r="I33" s="35">
        <f>$H$28/'Fixed data'!$C$7</f>
        <v>0</v>
      </c>
      <c r="J33" s="35">
        <f>$H$28/'Fixed data'!$C$7</f>
        <v>0</v>
      </c>
      <c r="K33" s="35">
        <f>$H$28/'Fixed data'!$C$7</f>
        <v>0</v>
      </c>
      <c r="L33" s="35">
        <f>$H$28/'Fixed data'!$C$7</f>
        <v>0</v>
      </c>
      <c r="M33" s="35">
        <f>$H$28/'Fixed data'!$C$7</f>
        <v>0</v>
      </c>
      <c r="N33" s="35">
        <f>$H$28/'Fixed data'!$C$7</f>
        <v>0</v>
      </c>
      <c r="O33" s="35">
        <f>$H$28/'Fixed data'!$C$7</f>
        <v>0</v>
      </c>
      <c r="P33" s="35">
        <f>$H$28/'Fixed data'!$C$7</f>
        <v>0</v>
      </c>
      <c r="Q33" s="35">
        <f>$H$28/'Fixed data'!$C$7</f>
        <v>0</v>
      </c>
      <c r="R33" s="35">
        <f>$H$28/'Fixed data'!$C$7</f>
        <v>0</v>
      </c>
      <c r="S33" s="35">
        <f>$H$28/'Fixed data'!$C$7</f>
        <v>0</v>
      </c>
      <c r="T33" s="35">
        <f>$H$28/'Fixed data'!$C$7</f>
        <v>0</v>
      </c>
      <c r="U33" s="35">
        <f>$H$28/'Fixed data'!$C$7</f>
        <v>0</v>
      </c>
      <c r="V33" s="35">
        <f>$H$28/'Fixed data'!$C$7</f>
        <v>0</v>
      </c>
      <c r="W33" s="35">
        <f>$H$28/'Fixed data'!$C$7</f>
        <v>0</v>
      </c>
      <c r="X33" s="35">
        <f>$H$28/'Fixed data'!$C$7</f>
        <v>0</v>
      </c>
      <c r="Y33" s="35">
        <f>$H$28/'Fixed data'!$C$7</f>
        <v>0</v>
      </c>
      <c r="Z33" s="35">
        <f>$H$28/'Fixed data'!$C$7</f>
        <v>0</v>
      </c>
      <c r="AA33" s="35">
        <f>$H$28/'Fixed data'!$C$7</f>
        <v>0</v>
      </c>
      <c r="AB33" s="35">
        <f>$H$28/'Fixed data'!$C$7</f>
        <v>0</v>
      </c>
      <c r="AC33" s="35">
        <f>$H$28/'Fixed data'!$C$7</f>
        <v>0</v>
      </c>
      <c r="AD33" s="35">
        <f>$H$28/'Fixed data'!$C$7</f>
        <v>0</v>
      </c>
      <c r="AE33" s="35">
        <f>$H$28/'Fixed data'!$C$7</f>
        <v>0</v>
      </c>
      <c r="AF33" s="35">
        <f>$H$28/'Fixed data'!$C$7</f>
        <v>0</v>
      </c>
      <c r="AG33" s="35">
        <f>$H$28/'Fixed data'!$C$7</f>
        <v>0</v>
      </c>
      <c r="AH33" s="35">
        <f>$H$28/'Fixed data'!$C$7</f>
        <v>0</v>
      </c>
      <c r="AI33" s="35">
        <f>$H$28/'Fixed data'!$C$7</f>
        <v>0</v>
      </c>
      <c r="AJ33" s="35">
        <f>$H$28/'Fixed data'!$C$7</f>
        <v>0</v>
      </c>
      <c r="AK33" s="35">
        <f>$H$28/'Fixed data'!$C$7</f>
        <v>0</v>
      </c>
      <c r="AL33" s="35">
        <f>$H$28/'Fixed data'!$C$7</f>
        <v>0</v>
      </c>
      <c r="AM33" s="35">
        <f>$H$28/'Fixed data'!$C$7</f>
        <v>0</v>
      </c>
      <c r="AN33" s="35">
        <f>$H$28/'Fixed data'!$C$7</f>
        <v>0</v>
      </c>
      <c r="AO33" s="35">
        <f>$H$28/'Fixed data'!$C$7</f>
        <v>0</v>
      </c>
      <c r="AP33" s="35">
        <f>$H$28/'Fixed data'!$C$7</f>
        <v>0</v>
      </c>
      <c r="AQ33" s="35">
        <f>$H$28/'Fixed data'!$C$7</f>
        <v>0</v>
      </c>
      <c r="AR33" s="35">
        <f>$H$28/'Fixed data'!$C$7</f>
        <v>0</v>
      </c>
      <c r="AS33" s="35">
        <f>$H$28/'Fixed data'!$C$7</f>
        <v>0</v>
      </c>
      <c r="AT33" s="35">
        <f>$H$28/'Fixed data'!$C$7</f>
        <v>0</v>
      </c>
      <c r="AU33" s="35">
        <f>$H$28/'Fixed data'!$C$7</f>
        <v>0</v>
      </c>
      <c r="AV33" s="35">
        <f>$H$28/'Fixed data'!$C$7</f>
        <v>0</v>
      </c>
      <c r="AW33" s="35">
        <f>$H$28/'Fixed data'!$C$7</f>
        <v>0</v>
      </c>
      <c r="AX33" s="35">
        <f>$H$28/'Fixed data'!$C$7</f>
        <v>0</v>
      </c>
      <c r="AY33" s="35">
        <f>$H$28/'Fixed data'!$C$7</f>
        <v>0</v>
      </c>
      <c r="AZ33" s="35">
        <f>$H$28/'Fixed data'!$C$7</f>
        <v>0</v>
      </c>
      <c r="BA33" s="35">
        <f>$H$28/'Fixed data'!$C$7</f>
        <v>0</v>
      </c>
      <c r="BB33" s="35"/>
      <c r="BC33" s="35"/>
      <c r="BD33" s="35"/>
    </row>
    <row r="34" spans="1:57" ht="16.5" hidden="1" customHeight="1" outlineLevel="1" x14ac:dyDescent="0.35">
      <c r="A34" s="114"/>
      <c r="B34" s="9" t="s">
        <v>5</v>
      </c>
      <c r="C34" s="11" t="s">
        <v>54</v>
      </c>
      <c r="D34" s="9" t="s">
        <v>38</v>
      </c>
      <c r="F34" s="35"/>
      <c r="G34" s="35"/>
      <c r="H34" s="35"/>
      <c r="I34" s="35"/>
      <c r="J34" s="35">
        <f>$I$28/'Fixed data'!$C$7</f>
        <v>0</v>
      </c>
      <c r="K34" s="35">
        <f>$I$28/'Fixed data'!$C$7</f>
        <v>0</v>
      </c>
      <c r="L34" s="35">
        <f>$I$28/'Fixed data'!$C$7</f>
        <v>0</v>
      </c>
      <c r="M34" s="35">
        <f>$I$28/'Fixed data'!$C$7</f>
        <v>0</v>
      </c>
      <c r="N34" s="35">
        <f>$I$28/'Fixed data'!$C$7</f>
        <v>0</v>
      </c>
      <c r="O34" s="35">
        <f>$I$28/'Fixed data'!$C$7</f>
        <v>0</v>
      </c>
      <c r="P34" s="35">
        <f>$I$28/'Fixed data'!$C$7</f>
        <v>0</v>
      </c>
      <c r="Q34" s="35">
        <f>$I$28/'Fixed data'!$C$7</f>
        <v>0</v>
      </c>
      <c r="R34" s="35">
        <f>$I$28/'Fixed data'!$C$7</f>
        <v>0</v>
      </c>
      <c r="S34" s="35">
        <f>$I$28/'Fixed data'!$C$7</f>
        <v>0</v>
      </c>
      <c r="T34" s="35">
        <f>$I$28/'Fixed data'!$C$7</f>
        <v>0</v>
      </c>
      <c r="U34" s="35">
        <f>$I$28/'Fixed data'!$C$7</f>
        <v>0</v>
      </c>
      <c r="V34" s="35">
        <f>$I$28/'Fixed data'!$C$7</f>
        <v>0</v>
      </c>
      <c r="W34" s="35">
        <f>$I$28/'Fixed data'!$C$7</f>
        <v>0</v>
      </c>
      <c r="X34" s="35">
        <f>$I$28/'Fixed data'!$C$7</f>
        <v>0</v>
      </c>
      <c r="Y34" s="35">
        <f>$I$28/'Fixed data'!$C$7</f>
        <v>0</v>
      </c>
      <c r="Z34" s="35">
        <f>$I$28/'Fixed data'!$C$7</f>
        <v>0</v>
      </c>
      <c r="AA34" s="35">
        <f>$I$28/'Fixed data'!$C$7</f>
        <v>0</v>
      </c>
      <c r="AB34" s="35">
        <f>$I$28/'Fixed data'!$C$7</f>
        <v>0</v>
      </c>
      <c r="AC34" s="35">
        <f>$I$28/'Fixed data'!$C$7</f>
        <v>0</v>
      </c>
      <c r="AD34" s="35">
        <f>$I$28/'Fixed data'!$C$7</f>
        <v>0</v>
      </c>
      <c r="AE34" s="35">
        <f>$I$28/'Fixed data'!$C$7</f>
        <v>0</v>
      </c>
      <c r="AF34" s="35">
        <f>$I$28/'Fixed data'!$C$7</f>
        <v>0</v>
      </c>
      <c r="AG34" s="35">
        <f>$I$28/'Fixed data'!$C$7</f>
        <v>0</v>
      </c>
      <c r="AH34" s="35">
        <f>$I$28/'Fixed data'!$C$7</f>
        <v>0</v>
      </c>
      <c r="AI34" s="35">
        <f>$I$28/'Fixed data'!$C$7</f>
        <v>0</v>
      </c>
      <c r="AJ34" s="35">
        <f>$I$28/'Fixed data'!$C$7</f>
        <v>0</v>
      </c>
      <c r="AK34" s="35">
        <f>$I$28/'Fixed data'!$C$7</f>
        <v>0</v>
      </c>
      <c r="AL34" s="35">
        <f>$I$28/'Fixed data'!$C$7</f>
        <v>0</v>
      </c>
      <c r="AM34" s="35">
        <f>$I$28/'Fixed data'!$C$7</f>
        <v>0</v>
      </c>
      <c r="AN34" s="35">
        <f>$I$28/'Fixed data'!$C$7</f>
        <v>0</v>
      </c>
      <c r="AO34" s="35">
        <f>$I$28/'Fixed data'!$C$7</f>
        <v>0</v>
      </c>
      <c r="AP34" s="35">
        <f>$I$28/'Fixed data'!$C$7</f>
        <v>0</v>
      </c>
      <c r="AQ34" s="35">
        <f>$I$28/'Fixed data'!$C$7</f>
        <v>0</v>
      </c>
      <c r="AR34" s="35">
        <f>$I$28/'Fixed data'!$C$7</f>
        <v>0</v>
      </c>
      <c r="AS34" s="35">
        <f>$I$28/'Fixed data'!$C$7</f>
        <v>0</v>
      </c>
      <c r="AT34" s="35">
        <f>$I$28/'Fixed data'!$C$7</f>
        <v>0</v>
      </c>
      <c r="AU34" s="35">
        <f>$I$28/'Fixed data'!$C$7</f>
        <v>0</v>
      </c>
      <c r="AV34" s="35">
        <f>$I$28/'Fixed data'!$C$7</f>
        <v>0</v>
      </c>
      <c r="AW34" s="35">
        <f>$I$28/'Fixed data'!$C$7</f>
        <v>0</v>
      </c>
      <c r="AX34" s="35">
        <f>$I$28/'Fixed data'!$C$7</f>
        <v>0</v>
      </c>
      <c r="AY34" s="35">
        <f>$I$28/'Fixed data'!$C$7</f>
        <v>0</v>
      </c>
      <c r="AZ34" s="35">
        <f>$I$28/'Fixed data'!$C$7</f>
        <v>0</v>
      </c>
      <c r="BA34" s="35">
        <f>$I$28/'Fixed data'!$C$7</f>
        <v>0</v>
      </c>
      <c r="BB34" s="35">
        <f>$I$28/'Fixed data'!$C$7</f>
        <v>0</v>
      </c>
      <c r="BC34" s="35"/>
      <c r="BD34" s="35"/>
    </row>
    <row r="35" spans="1:57" ht="16.5" hidden="1" customHeight="1" outlineLevel="1" x14ac:dyDescent="0.35">
      <c r="A35" s="114"/>
      <c r="B35" s="9" t="s">
        <v>6</v>
      </c>
      <c r="C35" s="11" t="s">
        <v>55</v>
      </c>
      <c r="D35" s="9" t="s">
        <v>38</v>
      </c>
      <c r="F35" s="35"/>
      <c r="G35" s="35"/>
      <c r="H35" s="35"/>
      <c r="I35" s="35"/>
      <c r="J35" s="35"/>
      <c r="K35" s="35">
        <f>$J$28/'Fixed data'!$C$7</f>
        <v>0</v>
      </c>
      <c r="L35" s="35">
        <f>$J$28/'Fixed data'!$C$7</f>
        <v>0</v>
      </c>
      <c r="M35" s="35">
        <f>$J$28/'Fixed data'!$C$7</f>
        <v>0</v>
      </c>
      <c r="N35" s="35">
        <f>$J$28/'Fixed data'!$C$7</f>
        <v>0</v>
      </c>
      <c r="O35" s="35">
        <f>$J$28/'Fixed data'!$C$7</f>
        <v>0</v>
      </c>
      <c r="P35" s="35">
        <f>$J$28/'Fixed data'!$C$7</f>
        <v>0</v>
      </c>
      <c r="Q35" s="35">
        <f>$J$28/'Fixed data'!$C$7</f>
        <v>0</v>
      </c>
      <c r="R35" s="35">
        <f>$J$28/'Fixed data'!$C$7</f>
        <v>0</v>
      </c>
      <c r="S35" s="35">
        <f>$J$28/'Fixed data'!$C$7</f>
        <v>0</v>
      </c>
      <c r="T35" s="35">
        <f>$J$28/'Fixed data'!$C$7</f>
        <v>0</v>
      </c>
      <c r="U35" s="35">
        <f>$J$28/'Fixed data'!$C$7</f>
        <v>0</v>
      </c>
      <c r="V35" s="35">
        <f>$J$28/'Fixed data'!$C$7</f>
        <v>0</v>
      </c>
      <c r="W35" s="35">
        <f>$J$28/'Fixed data'!$C$7</f>
        <v>0</v>
      </c>
      <c r="X35" s="35">
        <f>$J$28/'Fixed data'!$C$7</f>
        <v>0</v>
      </c>
      <c r="Y35" s="35">
        <f>$J$28/'Fixed data'!$C$7</f>
        <v>0</v>
      </c>
      <c r="Z35" s="35">
        <f>$J$28/'Fixed data'!$C$7</f>
        <v>0</v>
      </c>
      <c r="AA35" s="35">
        <f>$J$28/'Fixed data'!$C$7</f>
        <v>0</v>
      </c>
      <c r="AB35" s="35">
        <f>$J$28/'Fixed data'!$C$7</f>
        <v>0</v>
      </c>
      <c r="AC35" s="35">
        <f>$J$28/'Fixed data'!$C$7</f>
        <v>0</v>
      </c>
      <c r="AD35" s="35">
        <f>$J$28/'Fixed data'!$C$7</f>
        <v>0</v>
      </c>
      <c r="AE35" s="35">
        <f>$J$28/'Fixed data'!$C$7</f>
        <v>0</v>
      </c>
      <c r="AF35" s="35">
        <f>$J$28/'Fixed data'!$C$7</f>
        <v>0</v>
      </c>
      <c r="AG35" s="35">
        <f>$J$28/'Fixed data'!$C$7</f>
        <v>0</v>
      </c>
      <c r="AH35" s="35">
        <f>$J$28/'Fixed data'!$C$7</f>
        <v>0</v>
      </c>
      <c r="AI35" s="35">
        <f>$J$28/'Fixed data'!$C$7</f>
        <v>0</v>
      </c>
      <c r="AJ35" s="35">
        <f>$J$28/'Fixed data'!$C$7</f>
        <v>0</v>
      </c>
      <c r="AK35" s="35">
        <f>$J$28/'Fixed data'!$C$7</f>
        <v>0</v>
      </c>
      <c r="AL35" s="35">
        <f>$J$28/'Fixed data'!$C$7</f>
        <v>0</v>
      </c>
      <c r="AM35" s="35">
        <f>$J$28/'Fixed data'!$C$7</f>
        <v>0</v>
      </c>
      <c r="AN35" s="35">
        <f>$J$28/'Fixed data'!$C$7</f>
        <v>0</v>
      </c>
      <c r="AO35" s="35">
        <f>$J$28/'Fixed data'!$C$7</f>
        <v>0</v>
      </c>
      <c r="AP35" s="35">
        <f>$J$28/'Fixed data'!$C$7</f>
        <v>0</v>
      </c>
      <c r="AQ35" s="35">
        <f>$J$28/'Fixed data'!$C$7</f>
        <v>0</v>
      </c>
      <c r="AR35" s="35">
        <f>$J$28/'Fixed data'!$C$7</f>
        <v>0</v>
      </c>
      <c r="AS35" s="35">
        <f>$J$28/'Fixed data'!$C$7</f>
        <v>0</v>
      </c>
      <c r="AT35" s="35">
        <f>$J$28/'Fixed data'!$C$7</f>
        <v>0</v>
      </c>
      <c r="AU35" s="35">
        <f>$J$28/'Fixed data'!$C$7</f>
        <v>0</v>
      </c>
      <c r="AV35" s="35">
        <f>$J$28/'Fixed data'!$C$7</f>
        <v>0</v>
      </c>
      <c r="AW35" s="35">
        <f>$J$28/'Fixed data'!$C$7</f>
        <v>0</v>
      </c>
      <c r="AX35" s="35">
        <f>$J$28/'Fixed data'!$C$7</f>
        <v>0</v>
      </c>
      <c r="AY35" s="35">
        <f>$J$28/'Fixed data'!$C$7</f>
        <v>0</v>
      </c>
      <c r="AZ35" s="35">
        <f>$J$28/'Fixed data'!$C$7</f>
        <v>0</v>
      </c>
      <c r="BA35" s="35">
        <f>$J$28/'Fixed data'!$C$7</f>
        <v>0</v>
      </c>
      <c r="BB35" s="35">
        <f>$J$28/'Fixed data'!$C$7</f>
        <v>0</v>
      </c>
      <c r="BC35" s="35">
        <f>$J$28/'Fixed data'!$C$7</f>
        <v>0</v>
      </c>
      <c r="BD35" s="35"/>
    </row>
    <row r="36" spans="1:57" ht="16.5" hidden="1" customHeight="1" outlineLevel="1" x14ac:dyDescent="0.35">
      <c r="A36" s="114"/>
      <c r="B36" s="9" t="s">
        <v>31</v>
      </c>
      <c r="C36" s="11" t="s">
        <v>56</v>
      </c>
      <c r="D36" s="9" t="s">
        <v>38</v>
      </c>
      <c r="F36" s="35"/>
      <c r="G36" s="35"/>
      <c r="H36" s="35"/>
      <c r="I36" s="35"/>
      <c r="J36" s="35"/>
      <c r="K36" s="35"/>
      <c r="L36" s="35">
        <f>$K$28/'Fixed data'!$C$7</f>
        <v>0</v>
      </c>
      <c r="M36" s="35">
        <f>$K$28/'Fixed data'!$C$7</f>
        <v>0</v>
      </c>
      <c r="N36" s="35">
        <f>$K$28/'Fixed data'!$C$7</f>
        <v>0</v>
      </c>
      <c r="O36" s="35">
        <f>$K$28/'Fixed data'!$C$7</f>
        <v>0</v>
      </c>
      <c r="P36" s="35">
        <f>$K$28/'Fixed data'!$C$7</f>
        <v>0</v>
      </c>
      <c r="Q36" s="35">
        <f>$K$28/'Fixed data'!$C$7</f>
        <v>0</v>
      </c>
      <c r="R36" s="35">
        <f>$K$28/'Fixed data'!$C$7</f>
        <v>0</v>
      </c>
      <c r="S36" s="35">
        <f>$K$28/'Fixed data'!$C$7</f>
        <v>0</v>
      </c>
      <c r="T36" s="35">
        <f>$K$28/'Fixed data'!$C$7</f>
        <v>0</v>
      </c>
      <c r="U36" s="35">
        <f>$K$28/'Fixed data'!$C$7</f>
        <v>0</v>
      </c>
      <c r="V36" s="35">
        <f>$K$28/'Fixed data'!$C$7</f>
        <v>0</v>
      </c>
      <c r="W36" s="35">
        <f>$K$28/'Fixed data'!$C$7</f>
        <v>0</v>
      </c>
      <c r="X36" s="35">
        <f>$K$28/'Fixed data'!$C$7</f>
        <v>0</v>
      </c>
      <c r="Y36" s="35">
        <f>$K$28/'Fixed data'!$C$7</f>
        <v>0</v>
      </c>
      <c r="Z36" s="35">
        <f>$K$28/'Fixed data'!$C$7</f>
        <v>0</v>
      </c>
      <c r="AA36" s="35">
        <f>$K$28/'Fixed data'!$C$7</f>
        <v>0</v>
      </c>
      <c r="AB36" s="35">
        <f>$K$28/'Fixed data'!$C$7</f>
        <v>0</v>
      </c>
      <c r="AC36" s="35">
        <f>$K$28/'Fixed data'!$C$7</f>
        <v>0</v>
      </c>
      <c r="AD36" s="35">
        <f>$K$28/'Fixed data'!$C$7</f>
        <v>0</v>
      </c>
      <c r="AE36" s="35">
        <f>$K$28/'Fixed data'!$C$7</f>
        <v>0</v>
      </c>
      <c r="AF36" s="35">
        <f>$K$28/'Fixed data'!$C$7</f>
        <v>0</v>
      </c>
      <c r="AG36" s="35">
        <f>$K$28/'Fixed data'!$C$7</f>
        <v>0</v>
      </c>
      <c r="AH36" s="35">
        <f>$K$28/'Fixed data'!$C$7</f>
        <v>0</v>
      </c>
      <c r="AI36" s="35">
        <f>$K$28/'Fixed data'!$C$7</f>
        <v>0</v>
      </c>
      <c r="AJ36" s="35">
        <f>$K$28/'Fixed data'!$C$7</f>
        <v>0</v>
      </c>
      <c r="AK36" s="35">
        <f>$K$28/'Fixed data'!$C$7</f>
        <v>0</v>
      </c>
      <c r="AL36" s="35">
        <f>$K$28/'Fixed data'!$C$7</f>
        <v>0</v>
      </c>
      <c r="AM36" s="35">
        <f>$K$28/'Fixed data'!$C$7</f>
        <v>0</v>
      </c>
      <c r="AN36" s="35">
        <f>$K$28/'Fixed data'!$C$7</f>
        <v>0</v>
      </c>
      <c r="AO36" s="35">
        <f>$K$28/'Fixed data'!$C$7</f>
        <v>0</v>
      </c>
      <c r="AP36" s="35">
        <f>$K$28/'Fixed data'!$C$7</f>
        <v>0</v>
      </c>
      <c r="AQ36" s="35">
        <f>$K$28/'Fixed data'!$C$7</f>
        <v>0</v>
      </c>
      <c r="AR36" s="35">
        <f>$K$28/'Fixed data'!$C$7</f>
        <v>0</v>
      </c>
      <c r="AS36" s="35">
        <f>$K$28/'Fixed data'!$C$7</f>
        <v>0</v>
      </c>
      <c r="AT36" s="35">
        <f>$K$28/'Fixed data'!$C$7</f>
        <v>0</v>
      </c>
      <c r="AU36" s="35">
        <f>$K$28/'Fixed data'!$C$7</f>
        <v>0</v>
      </c>
      <c r="AV36" s="35">
        <f>$K$28/'Fixed data'!$C$7</f>
        <v>0</v>
      </c>
      <c r="AW36" s="35">
        <f>$K$28/'Fixed data'!$C$7</f>
        <v>0</v>
      </c>
      <c r="AX36" s="35">
        <f>$K$28/'Fixed data'!$C$7</f>
        <v>0</v>
      </c>
      <c r="AY36" s="35">
        <f>$K$28/'Fixed data'!$C$7</f>
        <v>0</v>
      </c>
      <c r="AZ36" s="35">
        <f>$K$28/'Fixed data'!$C$7</f>
        <v>0</v>
      </c>
      <c r="BA36" s="35">
        <f>$K$28/'Fixed data'!$C$7</f>
        <v>0</v>
      </c>
      <c r="BB36" s="35">
        <f>$K$28/'Fixed data'!$C$7</f>
        <v>0</v>
      </c>
      <c r="BC36" s="35">
        <f>$K$28/'Fixed data'!$C$7</f>
        <v>0</v>
      </c>
      <c r="BD36" s="35">
        <f>$K$28/'Fixed data'!$C$7</f>
        <v>0</v>
      </c>
    </row>
    <row r="37" spans="1:57" ht="16.5" hidden="1" customHeight="1" outlineLevel="1" x14ac:dyDescent="0.35">
      <c r="A37" s="114"/>
      <c r="B37" s="9" t="s">
        <v>32</v>
      </c>
      <c r="C37" s="11" t="s">
        <v>57</v>
      </c>
      <c r="D37" s="9" t="s">
        <v>38</v>
      </c>
      <c r="F37" s="35"/>
      <c r="G37" s="35"/>
      <c r="H37" s="35"/>
      <c r="I37" s="35"/>
      <c r="J37" s="35"/>
      <c r="K37" s="35"/>
      <c r="L37" s="35"/>
      <c r="M37" s="35">
        <f>$L$28/'Fixed data'!$C$7</f>
        <v>0</v>
      </c>
      <c r="N37" s="35">
        <f>$L$28/'Fixed data'!$C$7</f>
        <v>0</v>
      </c>
      <c r="O37" s="35">
        <f>$L$28/'Fixed data'!$C$7</f>
        <v>0</v>
      </c>
      <c r="P37" s="35">
        <f>$L$28/'Fixed data'!$C$7</f>
        <v>0</v>
      </c>
      <c r="Q37" s="35">
        <f>$L$28/'Fixed data'!$C$7</f>
        <v>0</v>
      </c>
      <c r="R37" s="35">
        <f>$L$28/'Fixed data'!$C$7</f>
        <v>0</v>
      </c>
      <c r="S37" s="35">
        <f>$L$28/'Fixed data'!$C$7</f>
        <v>0</v>
      </c>
      <c r="T37" s="35">
        <f>$L$28/'Fixed data'!$C$7</f>
        <v>0</v>
      </c>
      <c r="U37" s="35">
        <f>$L$28/'Fixed data'!$C$7</f>
        <v>0</v>
      </c>
      <c r="V37" s="35">
        <f>$L$28/'Fixed data'!$C$7</f>
        <v>0</v>
      </c>
      <c r="W37" s="35">
        <f>$L$28/'Fixed data'!$C$7</f>
        <v>0</v>
      </c>
      <c r="X37" s="35">
        <f>$L$28/'Fixed data'!$C$7</f>
        <v>0</v>
      </c>
      <c r="Y37" s="35">
        <f>$L$28/'Fixed data'!$C$7</f>
        <v>0</v>
      </c>
      <c r="Z37" s="35">
        <f>$L$28/'Fixed data'!$C$7</f>
        <v>0</v>
      </c>
      <c r="AA37" s="35">
        <f>$L$28/'Fixed data'!$C$7</f>
        <v>0</v>
      </c>
      <c r="AB37" s="35">
        <f>$L$28/'Fixed data'!$C$7</f>
        <v>0</v>
      </c>
      <c r="AC37" s="35">
        <f>$L$28/'Fixed data'!$C$7</f>
        <v>0</v>
      </c>
      <c r="AD37" s="35">
        <f>$L$28/'Fixed data'!$C$7</f>
        <v>0</v>
      </c>
      <c r="AE37" s="35">
        <f>$L$28/'Fixed data'!$C$7</f>
        <v>0</v>
      </c>
      <c r="AF37" s="35">
        <f>$L$28/'Fixed data'!$C$7</f>
        <v>0</v>
      </c>
      <c r="AG37" s="35">
        <f>$L$28/'Fixed data'!$C$7</f>
        <v>0</v>
      </c>
      <c r="AH37" s="35">
        <f>$L$28/'Fixed data'!$C$7</f>
        <v>0</v>
      </c>
      <c r="AI37" s="35">
        <f>$L$28/'Fixed data'!$C$7</f>
        <v>0</v>
      </c>
      <c r="AJ37" s="35">
        <f>$L$28/'Fixed data'!$C$7</f>
        <v>0</v>
      </c>
      <c r="AK37" s="35">
        <f>$L$28/'Fixed data'!$C$7</f>
        <v>0</v>
      </c>
      <c r="AL37" s="35">
        <f>$L$28/'Fixed data'!$C$7</f>
        <v>0</v>
      </c>
      <c r="AM37" s="35">
        <f>$L$28/'Fixed data'!$C$7</f>
        <v>0</v>
      </c>
      <c r="AN37" s="35">
        <f>$L$28/'Fixed data'!$C$7</f>
        <v>0</v>
      </c>
      <c r="AO37" s="35">
        <f>$L$28/'Fixed data'!$C$7</f>
        <v>0</v>
      </c>
      <c r="AP37" s="35">
        <f>$L$28/'Fixed data'!$C$7</f>
        <v>0</v>
      </c>
      <c r="AQ37" s="35">
        <f>$L$28/'Fixed data'!$C$7</f>
        <v>0</v>
      </c>
      <c r="AR37" s="35">
        <f>$L$28/'Fixed data'!$C$7</f>
        <v>0</v>
      </c>
      <c r="AS37" s="35">
        <f>$L$28/'Fixed data'!$C$7</f>
        <v>0</v>
      </c>
      <c r="AT37" s="35">
        <f>$L$28/'Fixed data'!$C$7</f>
        <v>0</v>
      </c>
      <c r="AU37" s="35">
        <f>$L$28/'Fixed data'!$C$7</f>
        <v>0</v>
      </c>
      <c r="AV37" s="35">
        <f>$L$28/'Fixed data'!$C$7</f>
        <v>0</v>
      </c>
      <c r="AW37" s="35">
        <f>$L$28/'Fixed data'!$C$7</f>
        <v>0</v>
      </c>
      <c r="AX37" s="35">
        <f>$L$28/'Fixed data'!$C$7</f>
        <v>0</v>
      </c>
      <c r="AY37" s="35">
        <f>$L$28/'Fixed data'!$C$7</f>
        <v>0</v>
      </c>
      <c r="AZ37" s="35">
        <f>$L$28/'Fixed data'!$C$7</f>
        <v>0</v>
      </c>
      <c r="BA37" s="35">
        <f>$L$28/'Fixed data'!$C$7</f>
        <v>0</v>
      </c>
      <c r="BB37" s="35">
        <f>$L$28/'Fixed data'!$C$7</f>
        <v>0</v>
      </c>
      <c r="BC37" s="35">
        <f>$L$28/'Fixed data'!$C$7</f>
        <v>0</v>
      </c>
      <c r="BD37" s="35">
        <f>$L$28/'Fixed data'!$C$7</f>
        <v>0</v>
      </c>
    </row>
    <row r="38" spans="1:57" ht="16.5" hidden="1" customHeight="1" outlineLevel="1" x14ac:dyDescent="0.35">
      <c r="A38" s="114"/>
      <c r="B38" s="9" t="s">
        <v>106</v>
      </c>
      <c r="C38" s="11" t="s">
        <v>128</v>
      </c>
      <c r="D38" s="9" t="s">
        <v>38</v>
      </c>
      <c r="F38" s="35"/>
      <c r="G38" s="35"/>
      <c r="H38" s="35"/>
      <c r="I38" s="35"/>
      <c r="J38" s="35"/>
      <c r="K38" s="35"/>
      <c r="L38" s="35"/>
      <c r="M38" s="35"/>
      <c r="N38" s="35">
        <f>$M$28/'Fixed data'!$C$7</f>
        <v>0</v>
      </c>
      <c r="O38" s="35">
        <f>$M$28/'Fixed data'!$C$7</f>
        <v>0</v>
      </c>
      <c r="P38" s="35">
        <f>$M$28/'Fixed data'!$C$7</f>
        <v>0</v>
      </c>
      <c r="Q38" s="35">
        <f>$M$28/'Fixed data'!$C$7</f>
        <v>0</v>
      </c>
      <c r="R38" s="35">
        <f>$M$28/'Fixed data'!$C$7</f>
        <v>0</v>
      </c>
      <c r="S38" s="35">
        <f>$M$28/'Fixed data'!$C$7</f>
        <v>0</v>
      </c>
      <c r="T38" s="35">
        <f>$M$28/'Fixed data'!$C$7</f>
        <v>0</v>
      </c>
      <c r="U38" s="35">
        <f>$M$28/'Fixed data'!$C$7</f>
        <v>0</v>
      </c>
      <c r="V38" s="35">
        <f>$M$28/'Fixed data'!$C$7</f>
        <v>0</v>
      </c>
      <c r="W38" s="35">
        <f>$M$28/'Fixed data'!$C$7</f>
        <v>0</v>
      </c>
      <c r="X38" s="35">
        <f>$M$28/'Fixed data'!$C$7</f>
        <v>0</v>
      </c>
      <c r="Y38" s="35">
        <f>$M$28/'Fixed data'!$C$7</f>
        <v>0</v>
      </c>
      <c r="Z38" s="35">
        <f>$M$28/'Fixed data'!$C$7</f>
        <v>0</v>
      </c>
      <c r="AA38" s="35">
        <f>$M$28/'Fixed data'!$C$7</f>
        <v>0</v>
      </c>
      <c r="AB38" s="35">
        <f>$M$28/'Fixed data'!$C$7</f>
        <v>0</v>
      </c>
      <c r="AC38" s="35">
        <f>$M$28/'Fixed data'!$C$7</f>
        <v>0</v>
      </c>
      <c r="AD38" s="35">
        <f>$M$28/'Fixed data'!$C$7</f>
        <v>0</v>
      </c>
      <c r="AE38" s="35">
        <f>$M$28/'Fixed data'!$C$7</f>
        <v>0</v>
      </c>
      <c r="AF38" s="35">
        <f>$M$28/'Fixed data'!$C$7</f>
        <v>0</v>
      </c>
      <c r="AG38" s="35">
        <f>$M$28/'Fixed data'!$C$7</f>
        <v>0</v>
      </c>
      <c r="AH38" s="35">
        <f>$M$28/'Fixed data'!$C$7</f>
        <v>0</v>
      </c>
      <c r="AI38" s="35">
        <f>$M$28/'Fixed data'!$C$7</f>
        <v>0</v>
      </c>
      <c r="AJ38" s="35">
        <f>$M$28/'Fixed data'!$C$7</f>
        <v>0</v>
      </c>
      <c r="AK38" s="35">
        <f>$M$28/'Fixed data'!$C$7</f>
        <v>0</v>
      </c>
      <c r="AL38" s="35">
        <f>$M$28/'Fixed data'!$C$7</f>
        <v>0</v>
      </c>
      <c r="AM38" s="35">
        <f>$M$28/'Fixed data'!$C$7</f>
        <v>0</v>
      </c>
      <c r="AN38" s="35">
        <f>$M$28/'Fixed data'!$C$7</f>
        <v>0</v>
      </c>
      <c r="AO38" s="35">
        <f>$M$28/'Fixed data'!$C$7</f>
        <v>0</v>
      </c>
      <c r="AP38" s="35">
        <f>$M$28/'Fixed data'!$C$7</f>
        <v>0</v>
      </c>
      <c r="AQ38" s="35">
        <f>$M$28/'Fixed data'!$C$7</f>
        <v>0</v>
      </c>
      <c r="AR38" s="35">
        <f>$M$28/'Fixed data'!$C$7</f>
        <v>0</v>
      </c>
      <c r="AS38" s="35">
        <f>$M$28/'Fixed data'!$C$7</f>
        <v>0</v>
      </c>
      <c r="AT38" s="35">
        <f>$M$28/'Fixed data'!$C$7</f>
        <v>0</v>
      </c>
      <c r="AU38" s="35">
        <f>$M$28/'Fixed data'!$C$7</f>
        <v>0</v>
      </c>
      <c r="AV38" s="35">
        <f>$M$28/'Fixed data'!$C$7</f>
        <v>0</v>
      </c>
      <c r="AW38" s="35">
        <f>$M$28/'Fixed data'!$C$7</f>
        <v>0</v>
      </c>
      <c r="AX38" s="35">
        <f>$M$28/'Fixed data'!$C$7</f>
        <v>0</v>
      </c>
      <c r="AY38" s="35">
        <f>$M$28/'Fixed data'!$C$7</f>
        <v>0</v>
      </c>
      <c r="AZ38" s="35">
        <f>$M$28/'Fixed data'!$C$7</f>
        <v>0</v>
      </c>
      <c r="BA38" s="35">
        <f>$M$28/'Fixed data'!$C$7</f>
        <v>0</v>
      </c>
      <c r="BB38" s="35">
        <f>$M$28/'Fixed data'!$C$7</f>
        <v>0</v>
      </c>
      <c r="BC38" s="35">
        <f>$M$28/'Fixed data'!$C$7</f>
        <v>0</v>
      </c>
      <c r="BD38" s="35">
        <f>$M$28/'Fixed data'!$C$7</f>
        <v>0</v>
      </c>
      <c r="BE38" s="35"/>
    </row>
    <row r="39" spans="1:57" ht="16.5" hidden="1" customHeight="1" outlineLevel="1" x14ac:dyDescent="0.35">
      <c r="A39" s="114"/>
      <c r="B39" s="9" t="s">
        <v>107</v>
      </c>
      <c r="C39" s="11" t="s">
        <v>129</v>
      </c>
      <c r="D39" s="9" t="s">
        <v>38</v>
      </c>
      <c r="F39" s="35"/>
      <c r="G39" s="35"/>
      <c r="H39" s="35"/>
      <c r="I39" s="35"/>
      <c r="J39" s="35"/>
      <c r="K39" s="35"/>
      <c r="L39" s="35"/>
      <c r="M39" s="35"/>
      <c r="N39" s="35"/>
      <c r="O39" s="35">
        <f>$N$28/'Fixed data'!$C$7</f>
        <v>0</v>
      </c>
      <c r="P39" s="35">
        <f>$N$28/'Fixed data'!$C$7</f>
        <v>0</v>
      </c>
      <c r="Q39" s="35">
        <f>$N$28/'Fixed data'!$C$7</f>
        <v>0</v>
      </c>
      <c r="R39" s="35">
        <f>$N$28/'Fixed data'!$C$7</f>
        <v>0</v>
      </c>
      <c r="S39" s="35">
        <f>$N$28/'Fixed data'!$C$7</f>
        <v>0</v>
      </c>
      <c r="T39" s="35">
        <f>$N$28/'Fixed data'!$C$7</f>
        <v>0</v>
      </c>
      <c r="U39" s="35">
        <f>$N$28/'Fixed data'!$C$7</f>
        <v>0</v>
      </c>
      <c r="V39" s="35">
        <f>$N$28/'Fixed data'!$C$7</f>
        <v>0</v>
      </c>
      <c r="W39" s="35">
        <f>$N$28/'Fixed data'!$C$7</f>
        <v>0</v>
      </c>
      <c r="X39" s="35">
        <f>$N$28/'Fixed data'!$C$7</f>
        <v>0</v>
      </c>
      <c r="Y39" s="35">
        <f>$N$28/'Fixed data'!$C$7</f>
        <v>0</v>
      </c>
      <c r="Z39" s="35">
        <f>$N$28/'Fixed data'!$C$7</f>
        <v>0</v>
      </c>
      <c r="AA39" s="35">
        <f>$N$28/'Fixed data'!$C$7</f>
        <v>0</v>
      </c>
      <c r="AB39" s="35">
        <f>$N$28/'Fixed data'!$C$7</f>
        <v>0</v>
      </c>
      <c r="AC39" s="35">
        <f>$N$28/'Fixed data'!$C$7</f>
        <v>0</v>
      </c>
      <c r="AD39" s="35">
        <f>$N$28/'Fixed data'!$C$7</f>
        <v>0</v>
      </c>
      <c r="AE39" s="35">
        <f>$N$28/'Fixed data'!$C$7</f>
        <v>0</v>
      </c>
      <c r="AF39" s="35">
        <f>$N$28/'Fixed data'!$C$7</f>
        <v>0</v>
      </c>
      <c r="AG39" s="35">
        <f>$N$28/'Fixed data'!$C$7</f>
        <v>0</v>
      </c>
      <c r="AH39" s="35">
        <f>$N$28/'Fixed data'!$C$7</f>
        <v>0</v>
      </c>
      <c r="AI39" s="35">
        <f>$N$28/'Fixed data'!$C$7</f>
        <v>0</v>
      </c>
      <c r="AJ39" s="35">
        <f>$N$28/'Fixed data'!$C$7</f>
        <v>0</v>
      </c>
      <c r="AK39" s="35">
        <f>$N$28/'Fixed data'!$C$7</f>
        <v>0</v>
      </c>
      <c r="AL39" s="35">
        <f>$N$28/'Fixed data'!$C$7</f>
        <v>0</v>
      </c>
      <c r="AM39" s="35">
        <f>$N$28/'Fixed data'!$C$7</f>
        <v>0</v>
      </c>
      <c r="AN39" s="35">
        <f>$N$28/'Fixed data'!$C$7</f>
        <v>0</v>
      </c>
      <c r="AO39" s="35">
        <f>$N$28/'Fixed data'!$C$7</f>
        <v>0</v>
      </c>
      <c r="AP39" s="35">
        <f>$N$28/'Fixed data'!$C$7</f>
        <v>0</v>
      </c>
      <c r="AQ39" s="35">
        <f>$N$28/'Fixed data'!$C$7</f>
        <v>0</v>
      </c>
      <c r="AR39" s="35">
        <f>$N$28/'Fixed data'!$C$7</f>
        <v>0</v>
      </c>
      <c r="AS39" s="35">
        <f>$N$28/'Fixed data'!$C$7</f>
        <v>0</v>
      </c>
      <c r="AT39" s="35">
        <f>$N$28/'Fixed data'!$C$7</f>
        <v>0</v>
      </c>
      <c r="AU39" s="35">
        <f>$N$28/'Fixed data'!$C$7</f>
        <v>0</v>
      </c>
      <c r="AV39" s="35">
        <f>$N$28/'Fixed data'!$C$7</f>
        <v>0</v>
      </c>
      <c r="AW39" s="35">
        <f>$N$28/'Fixed data'!$C$7</f>
        <v>0</v>
      </c>
      <c r="AX39" s="35">
        <f>$N$28/'Fixed data'!$C$7</f>
        <v>0</v>
      </c>
      <c r="AY39" s="35">
        <f>$N$28/'Fixed data'!$C$7</f>
        <v>0</v>
      </c>
      <c r="AZ39" s="35">
        <f>$N$28/'Fixed data'!$C$7</f>
        <v>0</v>
      </c>
      <c r="BA39" s="35">
        <f>$N$28/'Fixed data'!$C$7</f>
        <v>0</v>
      </c>
      <c r="BB39" s="35">
        <f>$N$28/'Fixed data'!$C$7</f>
        <v>0</v>
      </c>
      <c r="BC39" s="35">
        <f>$N$28/'Fixed data'!$C$7</f>
        <v>0</v>
      </c>
      <c r="BD39" s="35">
        <f>$N$28/'Fixed data'!$C$7</f>
        <v>0</v>
      </c>
    </row>
    <row r="40" spans="1:57" ht="16.5" hidden="1" customHeight="1" outlineLevel="1" x14ac:dyDescent="0.35">
      <c r="A40" s="114"/>
      <c r="B40" s="9" t="s">
        <v>108</v>
      </c>
      <c r="C40" s="11" t="s">
        <v>130</v>
      </c>
      <c r="D40" s="9" t="s">
        <v>38</v>
      </c>
      <c r="F40" s="35"/>
      <c r="G40" s="35"/>
      <c r="H40" s="35"/>
      <c r="I40" s="35"/>
      <c r="J40" s="35"/>
      <c r="K40" s="35"/>
      <c r="L40" s="35"/>
      <c r="M40" s="35"/>
      <c r="N40" s="35"/>
      <c r="O40" s="35"/>
      <c r="P40" s="35">
        <f>$O$28/'Fixed data'!$C$7</f>
        <v>0</v>
      </c>
      <c r="Q40" s="35">
        <f>$O$28/'Fixed data'!$C$7</f>
        <v>0</v>
      </c>
      <c r="R40" s="35">
        <f>$O$28/'Fixed data'!$C$7</f>
        <v>0</v>
      </c>
      <c r="S40" s="35">
        <f>$O$28/'Fixed data'!$C$7</f>
        <v>0</v>
      </c>
      <c r="T40" s="35">
        <f>$O$28/'Fixed data'!$C$7</f>
        <v>0</v>
      </c>
      <c r="U40" s="35">
        <f>$O$28/'Fixed data'!$C$7</f>
        <v>0</v>
      </c>
      <c r="V40" s="35">
        <f>$O$28/'Fixed data'!$C$7</f>
        <v>0</v>
      </c>
      <c r="W40" s="35">
        <f>$O$28/'Fixed data'!$C$7</f>
        <v>0</v>
      </c>
      <c r="X40" s="35">
        <f>$O$28/'Fixed data'!$C$7</f>
        <v>0</v>
      </c>
      <c r="Y40" s="35">
        <f>$O$28/'Fixed data'!$C$7</f>
        <v>0</v>
      </c>
      <c r="Z40" s="35">
        <f>$O$28/'Fixed data'!$C$7</f>
        <v>0</v>
      </c>
      <c r="AA40" s="35">
        <f>$O$28/'Fixed data'!$C$7</f>
        <v>0</v>
      </c>
      <c r="AB40" s="35">
        <f>$O$28/'Fixed data'!$C$7</f>
        <v>0</v>
      </c>
      <c r="AC40" s="35">
        <f>$O$28/'Fixed data'!$C$7</f>
        <v>0</v>
      </c>
      <c r="AD40" s="35">
        <f>$O$28/'Fixed data'!$C$7</f>
        <v>0</v>
      </c>
      <c r="AE40" s="35">
        <f>$O$28/'Fixed data'!$C$7</f>
        <v>0</v>
      </c>
      <c r="AF40" s="35">
        <f>$O$28/'Fixed data'!$C$7</f>
        <v>0</v>
      </c>
      <c r="AG40" s="35">
        <f>$O$28/'Fixed data'!$C$7</f>
        <v>0</v>
      </c>
      <c r="AH40" s="35">
        <f>$O$28/'Fixed data'!$C$7</f>
        <v>0</v>
      </c>
      <c r="AI40" s="35">
        <f>$O$28/'Fixed data'!$C$7</f>
        <v>0</v>
      </c>
      <c r="AJ40" s="35">
        <f>$O$28/'Fixed data'!$C$7</f>
        <v>0</v>
      </c>
      <c r="AK40" s="35">
        <f>$O$28/'Fixed data'!$C$7</f>
        <v>0</v>
      </c>
      <c r="AL40" s="35">
        <f>$O$28/'Fixed data'!$C$7</f>
        <v>0</v>
      </c>
      <c r="AM40" s="35">
        <f>$O$28/'Fixed data'!$C$7</f>
        <v>0</v>
      </c>
      <c r="AN40" s="35">
        <f>$O$28/'Fixed data'!$C$7</f>
        <v>0</v>
      </c>
      <c r="AO40" s="35">
        <f>$O$28/'Fixed data'!$C$7</f>
        <v>0</v>
      </c>
      <c r="AP40" s="35">
        <f>$O$28/'Fixed data'!$C$7</f>
        <v>0</v>
      </c>
      <c r="AQ40" s="35">
        <f>$O$28/'Fixed data'!$C$7</f>
        <v>0</v>
      </c>
      <c r="AR40" s="35">
        <f>$O$28/'Fixed data'!$C$7</f>
        <v>0</v>
      </c>
      <c r="AS40" s="35">
        <f>$O$28/'Fixed data'!$C$7</f>
        <v>0</v>
      </c>
      <c r="AT40" s="35">
        <f>$O$28/'Fixed data'!$C$7</f>
        <v>0</v>
      </c>
      <c r="AU40" s="35">
        <f>$O$28/'Fixed data'!$C$7</f>
        <v>0</v>
      </c>
      <c r="AV40" s="35">
        <f>$O$28/'Fixed data'!$C$7</f>
        <v>0</v>
      </c>
      <c r="AW40" s="35">
        <f>$O$28/'Fixed data'!$C$7</f>
        <v>0</v>
      </c>
      <c r="AX40" s="35">
        <f>$O$28/'Fixed data'!$C$7</f>
        <v>0</v>
      </c>
      <c r="AY40" s="35">
        <f>$O$28/'Fixed data'!$C$7</f>
        <v>0</v>
      </c>
      <c r="AZ40" s="35">
        <f>$O$28/'Fixed data'!$C$7</f>
        <v>0</v>
      </c>
      <c r="BA40" s="35">
        <f>$O$28/'Fixed data'!$C$7</f>
        <v>0</v>
      </c>
      <c r="BB40" s="35">
        <f>$O$28/'Fixed data'!$C$7</f>
        <v>0</v>
      </c>
      <c r="BC40" s="35">
        <f>$O$28/'Fixed data'!$C$7</f>
        <v>0</v>
      </c>
      <c r="BD40" s="35">
        <f>$O$28/'Fixed data'!$C$7</f>
        <v>0</v>
      </c>
    </row>
    <row r="41" spans="1:57" ht="16.5" hidden="1" customHeight="1" outlineLevel="1" x14ac:dyDescent="0.35">
      <c r="A41" s="114"/>
      <c r="B41" s="9" t="s">
        <v>109</v>
      </c>
      <c r="C41" s="11" t="s">
        <v>131</v>
      </c>
      <c r="D41" s="9" t="s">
        <v>38</v>
      </c>
      <c r="F41" s="35"/>
      <c r="G41" s="35"/>
      <c r="H41" s="35"/>
      <c r="I41" s="35"/>
      <c r="J41" s="35"/>
      <c r="K41" s="35"/>
      <c r="L41" s="35"/>
      <c r="M41" s="35"/>
      <c r="N41" s="35"/>
      <c r="O41" s="35"/>
      <c r="P41" s="35"/>
      <c r="Q41" s="35">
        <f>$P$28/'Fixed data'!$C$7</f>
        <v>0</v>
      </c>
      <c r="R41" s="35">
        <f>$P$28/'Fixed data'!$C$7</f>
        <v>0</v>
      </c>
      <c r="S41" s="35">
        <f>$P$28/'Fixed data'!$C$7</f>
        <v>0</v>
      </c>
      <c r="T41" s="35">
        <f>$P$28/'Fixed data'!$C$7</f>
        <v>0</v>
      </c>
      <c r="U41" s="35">
        <f>$P$28/'Fixed data'!$C$7</f>
        <v>0</v>
      </c>
      <c r="V41" s="35">
        <f>$P$28/'Fixed data'!$C$7</f>
        <v>0</v>
      </c>
      <c r="W41" s="35">
        <f>$P$28/'Fixed data'!$C$7</f>
        <v>0</v>
      </c>
      <c r="X41" s="35">
        <f>$P$28/'Fixed data'!$C$7</f>
        <v>0</v>
      </c>
      <c r="Y41" s="35">
        <f>$P$28/'Fixed data'!$C$7</f>
        <v>0</v>
      </c>
      <c r="Z41" s="35">
        <f>$P$28/'Fixed data'!$C$7</f>
        <v>0</v>
      </c>
      <c r="AA41" s="35">
        <f>$P$28/'Fixed data'!$C$7</f>
        <v>0</v>
      </c>
      <c r="AB41" s="35">
        <f>$P$28/'Fixed data'!$C$7</f>
        <v>0</v>
      </c>
      <c r="AC41" s="35">
        <f>$P$28/'Fixed data'!$C$7</f>
        <v>0</v>
      </c>
      <c r="AD41" s="35">
        <f>$P$28/'Fixed data'!$C$7</f>
        <v>0</v>
      </c>
      <c r="AE41" s="35">
        <f>$P$28/'Fixed data'!$C$7</f>
        <v>0</v>
      </c>
      <c r="AF41" s="35">
        <f>$P$28/'Fixed data'!$C$7</f>
        <v>0</v>
      </c>
      <c r="AG41" s="35">
        <f>$P$28/'Fixed data'!$C$7</f>
        <v>0</v>
      </c>
      <c r="AH41" s="35">
        <f>$P$28/'Fixed data'!$C$7</f>
        <v>0</v>
      </c>
      <c r="AI41" s="35">
        <f>$P$28/'Fixed data'!$C$7</f>
        <v>0</v>
      </c>
      <c r="AJ41" s="35">
        <f>$P$28/'Fixed data'!$C$7</f>
        <v>0</v>
      </c>
      <c r="AK41" s="35">
        <f>$P$28/'Fixed data'!$C$7</f>
        <v>0</v>
      </c>
      <c r="AL41" s="35">
        <f>$P$28/'Fixed data'!$C$7</f>
        <v>0</v>
      </c>
      <c r="AM41" s="35">
        <f>$P$28/'Fixed data'!$C$7</f>
        <v>0</v>
      </c>
      <c r="AN41" s="35">
        <f>$P$28/'Fixed data'!$C$7</f>
        <v>0</v>
      </c>
      <c r="AO41" s="35">
        <f>$P$28/'Fixed data'!$C$7</f>
        <v>0</v>
      </c>
      <c r="AP41" s="35">
        <f>$P$28/'Fixed data'!$C$7</f>
        <v>0</v>
      </c>
      <c r="AQ41" s="35">
        <f>$P$28/'Fixed data'!$C$7</f>
        <v>0</v>
      </c>
      <c r="AR41" s="35">
        <f>$P$28/'Fixed data'!$C$7</f>
        <v>0</v>
      </c>
      <c r="AS41" s="35">
        <f>$P$28/'Fixed data'!$C$7</f>
        <v>0</v>
      </c>
      <c r="AT41" s="35">
        <f>$P$28/'Fixed data'!$C$7</f>
        <v>0</v>
      </c>
      <c r="AU41" s="35">
        <f>$P$28/'Fixed data'!$C$7</f>
        <v>0</v>
      </c>
      <c r="AV41" s="35">
        <f>$P$28/'Fixed data'!$C$7</f>
        <v>0</v>
      </c>
      <c r="AW41" s="35">
        <f>$P$28/'Fixed data'!$C$7</f>
        <v>0</v>
      </c>
      <c r="AX41" s="35">
        <f>$P$28/'Fixed data'!$C$7</f>
        <v>0</v>
      </c>
      <c r="AY41" s="35">
        <f>$P$28/'Fixed data'!$C$7</f>
        <v>0</v>
      </c>
      <c r="AZ41" s="35">
        <f>$P$28/'Fixed data'!$C$7</f>
        <v>0</v>
      </c>
      <c r="BA41" s="35">
        <f>$P$28/'Fixed data'!$C$7</f>
        <v>0</v>
      </c>
      <c r="BB41" s="35">
        <f>$P$28/'Fixed data'!$C$7</f>
        <v>0</v>
      </c>
      <c r="BC41" s="35">
        <f>$P$28/'Fixed data'!$C$7</f>
        <v>0</v>
      </c>
      <c r="BD41" s="35">
        <f>$P$28/'Fixed data'!$C$7</f>
        <v>0</v>
      </c>
    </row>
    <row r="42" spans="1:57" ht="16.5" hidden="1" customHeight="1" outlineLevel="1" x14ac:dyDescent="0.35">
      <c r="A42" s="114"/>
      <c r="B42" s="9" t="s">
        <v>110</v>
      </c>
      <c r="C42" s="11" t="s">
        <v>132</v>
      </c>
      <c r="D42" s="9" t="s">
        <v>38</v>
      </c>
      <c r="F42" s="35"/>
      <c r="G42" s="35"/>
      <c r="H42" s="35"/>
      <c r="I42" s="35"/>
      <c r="J42" s="35"/>
      <c r="K42" s="35"/>
      <c r="L42" s="35"/>
      <c r="M42" s="35"/>
      <c r="N42" s="35"/>
      <c r="O42" s="35"/>
      <c r="P42" s="35"/>
      <c r="Q42" s="35"/>
      <c r="R42" s="35">
        <f>$Q$28/'Fixed data'!$C$7</f>
        <v>0</v>
      </c>
      <c r="S42" s="35">
        <f>$Q$28/'Fixed data'!$C$7</f>
        <v>0</v>
      </c>
      <c r="T42" s="35">
        <f>$Q$28/'Fixed data'!$C$7</f>
        <v>0</v>
      </c>
      <c r="U42" s="35">
        <f>$Q$28/'Fixed data'!$C$7</f>
        <v>0</v>
      </c>
      <c r="V42" s="35">
        <f>$Q$28/'Fixed data'!$C$7</f>
        <v>0</v>
      </c>
      <c r="W42" s="35">
        <f>$Q$28/'Fixed data'!$C$7</f>
        <v>0</v>
      </c>
      <c r="X42" s="35">
        <f>$Q$28/'Fixed data'!$C$7</f>
        <v>0</v>
      </c>
      <c r="Y42" s="35">
        <f>$Q$28/'Fixed data'!$C$7</f>
        <v>0</v>
      </c>
      <c r="Z42" s="35">
        <f>$Q$28/'Fixed data'!$C$7</f>
        <v>0</v>
      </c>
      <c r="AA42" s="35">
        <f>$Q$28/'Fixed data'!$C$7</f>
        <v>0</v>
      </c>
      <c r="AB42" s="35">
        <f>$Q$28/'Fixed data'!$C$7</f>
        <v>0</v>
      </c>
      <c r="AC42" s="35">
        <f>$Q$28/'Fixed data'!$C$7</f>
        <v>0</v>
      </c>
      <c r="AD42" s="35">
        <f>$Q$28/'Fixed data'!$C$7</f>
        <v>0</v>
      </c>
      <c r="AE42" s="35">
        <f>$Q$28/'Fixed data'!$C$7</f>
        <v>0</v>
      </c>
      <c r="AF42" s="35">
        <f>$Q$28/'Fixed data'!$C$7</f>
        <v>0</v>
      </c>
      <c r="AG42" s="35">
        <f>$Q$28/'Fixed data'!$C$7</f>
        <v>0</v>
      </c>
      <c r="AH42" s="35">
        <f>$Q$28/'Fixed data'!$C$7</f>
        <v>0</v>
      </c>
      <c r="AI42" s="35">
        <f>$Q$28/'Fixed data'!$C$7</f>
        <v>0</v>
      </c>
      <c r="AJ42" s="35">
        <f>$Q$28/'Fixed data'!$C$7</f>
        <v>0</v>
      </c>
      <c r="AK42" s="35">
        <f>$Q$28/'Fixed data'!$C$7</f>
        <v>0</v>
      </c>
      <c r="AL42" s="35">
        <f>$Q$28/'Fixed data'!$C$7</f>
        <v>0</v>
      </c>
      <c r="AM42" s="35">
        <f>$Q$28/'Fixed data'!$C$7</f>
        <v>0</v>
      </c>
      <c r="AN42" s="35">
        <f>$Q$28/'Fixed data'!$C$7</f>
        <v>0</v>
      </c>
      <c r="AO42" s="35">
        <f>$Q$28/'Fixed data'!$C$7</f>
        <v>0</v>
      </c>
      <c r="AP42" s="35">
        <f>$Q$28/'Fixed data'!$C$7</f>
        <v>0</v>
      </c>
      <c r="AQ42" s="35">
        <f>$Q$28/'Fixed data'!$C$7</f>
        <v>0</v>
      </c>
      <c r="AR42" s="35">
        <f>$Q$28/'Fixed data'!$C$7</f>
        <v>0</v>
      </c>
      <c r="AS42" s="35">
        <f>$Q$28/'Fixed data'!$C$7</f>
        <v>0</v>
      </c>
      <c r="AT42" s="35">
        <f>$Q$28/'Fixed data'!$C$7</f>
        <v>0</v>
      </c>
      <c r="AU42" s="35">
        <f>$Q$28/'Fixed data'!$C$7</f>
        <v>0</v>
      </c>
      <c r="AV42" s="35">
        <f>$Q$28/'Fixed data'!$C$7</f>
        <v>0</v>
      </c>
      <c r="AW42" s="35">
        <f>$Q$28/'Fixed data'!$C$7</f>
        <v>0</v>
      </c>
      <c r="AX42" s="35">
        <f>$Q$28/'Fixed data'!$C$7</f>
        <v>0</v>
      </c>
      <c r="AY42" s="35">
        <f>$Q$28/'Fixed data'!$C$7</f>
        <v>0</v>
      </c>
      <c r="AZ42" s="35">
        <f>$Q$28/'Fixed data'!$C$7</f>
        <v>0</v>
      </c>
      <c r="BA42" s="35">
        <f>$Q$28/'Fixed data'!$C$7</f>
        <v>0</v>
      </c>
      <c r="BB42" s="35">
        <f>$Q$28/'Fixed data'!$C$7</f>
        <v>0</v>
      </c>
      <c r="BC42" s="35">
        <f>$Q$28/'Fixed data'!$C$7</f>
        <v>0</v>
      </c>
      <c r="BD42" s="35">
        <f>$Q$28/'Fixed data'!$C$7</f>
        <v>0</v>
      </c>
    </row>
    <row r="43" spans="1:57" ht="16.5" hidden="1" customHeight="1" outlineLevel="1" x14ac:dyDescent="0.35">
      <c r="A43" s="114"/>
      <c r="B43" s="9" t="s">
        <v>111</v>
      </c>
      <c r="C43" s="11" t="s">
        <v>133</v>
      </c>
      <c r="D43" s="9" t="s">
        <v>38</v>
      </c>
      <c r="F43" s="35"/>
      <c r="G43" s="35"/>
      <c r="H43" s="35"/>
      <c r="I43" s="35"/>
      <c r="J43" s="35"/>
      <c r="K43" s="35"/>
      <c r="L43" s="35"/>
      <c r="M43" s="35"/>
      <c r="N43" s="35"/>
      <c r="O43" s="35"/>
      <c r="P43" s="35"/>
      <c r="Q43" s="35"/>
      <c r="R43" s="35"/>
      <c r="S43" s="35">
        <f>$R$28/'Fixed data'!$C$7</f>
        <v>0</v>
      </c>
      <c r="T43" s="35">
        <f>$R$28/'Fixed data'!$C$7</f>
        <v>0</v>
      </c>
      <c r="U43" s="35">
        <f>$R$28/'Fixed data'!$C$7</f>
        <v>0</v>
      </c>
      <c r="V43" s="35">
        <f>$R$28/'Fixed data'!$C$7</f>
        <v>0</v>
      </c>
      <c r="W43" s="35">
        <f>$R$28/'Fixed data'!$C$7</f>
        <v>0</v>
      </c>
      <c r="X43" s="35">
        <f>$R$28/'Fixed data'!$C$7</f>
        <v>0</v>
      </c>
      <c r="Y43" s="35">
        <f>$R$28/'Fixed data'!$C$7</f>
        <v>0</v>
      </c>
      <c r="Z43" s="35">
        <f>$R$28/'Fixed data'!$C$7</f>
        <v>0</v>
      </c>
      <c r="AA43" s="35">
        <f>$R$28/'Fixed data'!$C$7</f>
        <v>0</v>
      </c>
      <c r="AB43" s="35">
        <f>$R$28/'Fixed data'!$C$7</f>
        <v>0</v>
      </c>
      <c r="AC43" s="35">
        <f>$R$28/'Fixed data'!$C$7</f>
        <v>0</v>
      </c>
      <c r="AD43" s="35">
        <f>$R$28/'Fixed data'!$C$7</f>
        <v>0</v>
      </c>
      <c r="AE43" s="35">
        <f>$R$28/'Fixed data'!$C$7</f>
        <v>0</v>
      </c>
      <c r="AF43" s="35">
        <f>$R$28/'Fixed data'!$C$7</f>
        <v>0</v>
      </c>
      <c r="AG43" s="35">
        <f>$R$28/'Fixed data'!$C$7</f>
        <v>0</v>
      </c>
      <c r="AH43" s="35">
        <f>$R$28/'Fixed data'!$C$7</f>
        <v>0</v>
      </c>
      <c r="AI43" s="35">
        <f>$R$28/'Fixed data'!$C$7</f>
        <v>0</v>
      </c>
      <c r="AJ43" s="35">
        <f>$R$28/'Fixed data'!$C$7</f>
        <v>0</v>
      </c>
      <c r="AK43" s="35">
        <f>$R$28/'Fixed data'!$C$7</f>
        <v>0</v>
      </c>
      <c r="AL43" s="35">
        <f>$R$28/'Fixed data'!$C$7</f>
        <v>0</v>
      </c>
      <c r="AM43" s="35">
        <f>$R$28/'Fixed data'!$C$7</f>
        <v>0</v>
      </c>
      <c r="AN43" s="35">
        <f>$R$28/'Fixed data'!$C$7</f>
        <v>0</v>
      </c>
      <c r="AO43" s="35">
        <f>$R$28/'Fixed data'!$C$7</f>
        <v>0</v>
      </c>
      <c r="AP43" s="35">
        <f>$R$28/'Fixed data'!$C$7</f>
        <v>0</v>
      </c>
      <c r="AQ43" s="35">
        <f>$R$28/'Fixed data'!$C$7</f>
        <v>0</v>
      </c>
      <c r="AR43" s="35">
        <f>$R$28/'Fixed data'!$C$7</f>
        <v>0</v>
      </c>
      <c r="AS43" s="35">
        <f>$R$28/'Fixed data'!$C$7</f>
        <v>0</v>
      </c>
      <c r="AT43" s="35">
        <f>$R$28/'Fixed data'!$C$7</f>
        <v>0</v>
      </c>
      <c r="AU43" s="35">
        <f>$R$28/'Fixed data'!$C$7</f>
        <v>0</v>
      </c>
      <c r="AV43" s="35">
        <f>$R$28/'Fixed data'!$C$7</f>
        <v>0</v>
      </c>
      <c r="AW43" s="35">
        <f>$R$28/'Fixed data'!$C$7</f>
        <v>0</v>
      </c>
      <c r="AX43" s="35">
        <f>$R$28/'Fixed data'!$C$7</f>
        <v>0</v>
      </c>
      <c r="AY43" s="35">
        <f>$R$28/'Fixed data'!$C$7</f>
        <v>0</v>
      </c>
      <c r="AZ43" s="35">
        <f>$R$28/'Fixed data'!$C$7</f>
        <v>0</v>
      </c>
      <c r="BA43" s="35">
        <f>$R$28/'Fixed data'!$C$7</f>
        <v>0</v>
      </c>
      <c r="BB43" s="35">
        <f>$R$28/'Fixed data'!$C$7</f>
        <v>0</v>
      </c>
      <c r="BC43" s="35">
        <f>$R$28/'Fixed data'!$C$7</f>
        <v>0</v>
      </c>
      <c r="BD43" s="35">
        <f>$R$28/'Fixed data'!$C$7</f>
        <v>0</v>
      </c>
    </row>
    <row r="44" spans="1:57" ht="16.5" hidden="1" customHeight="1" outlineLevel="1" x14ac:dyDescent="0.35">
      <c r="A44" s="114"/>
      <c r="B44" s="9" t="s">
        <v>112</v>
      </c>
      <c r="C44" s="11" t="s">
        <v>134</v>
      </c>
      <c r="D44" s="9" t="s">
        <v>38</v>
      </c>
      <c r="F44" s="35"/>
      <c r="G44" s="35"/>
      <c r="H44" s="35"/>
      <c r="I44" s="35"/>
      <c r="J44" s="35"/>
      <c r="K44" s="35"/>
      <c r="L44" s="35"/>
      <c r="M44" s="35"/>
      <c r="N44" s="35"/>
      <c r="O44" s="35"/>
      <c r="P44" s="35"/>
      <c r="Q44" s="35"/>
      <c r="R44" s="35"/>
      <c r="S44" s="35"/>
      <c r="T44" s="35">
        <f>$S$28/'Fixed data'!$C$7</f>
        <v>0</v>
      </c>
      <c r="U44" s="35">
        <f>$S$28/'Fixed data'!$C$7</f>
        <v>0</v>
      </c>
      <c r="V44" s="35">
        <f>$S$28/'Fixed data'!$C$7</f>
        <v>0</v>
      </c>
      <c r="W44" s="35">
        <f>$S$28/'Fixed data'!$C$7</f>
        <v>0</v>
      </c>
      <c r="X44" s="35">
        <f>$S$28/'Fixed data'!$C$7</f>
        <v>0</v>
      </c>
      <c r="Y44" s="35">
        <f>$S$28/'Fixed data'!$C$7</f>
        <v>0</v>
      </c>
      <c r="Z44" s="35">
        <f>$S$28/'Fixed data'!$C$7</f>
        <v>0</v>
      </c>
      <c r="AA44" s="35">
        <f>$S$28/'Fixed data'!$C$7</f>
        <v>0</v>
      </c>
      <c r="AB44" s="35">
        <f>$S$28/'Fixed data'!$C$7</f>
        <v>0</v>
      </c>
      <c r="AC44" s="35">
        <f>$S$28/'Fixed data'!$C$7</f>
        <v>0</v>
      </c>
      <c r="AD44" s="35">
        <f>$S$28/'Fixed data'!$C$7</f>
        <v>0</v>
      </c>
      <c r="AE44" s="35">
        <f>$S$28/'Fixed data'!$C$7</f>
        <v>0</v>
      </c>
      <c r="AF44" s="35">
        <f>$S$28/'Fixed data'!$C$7</f>
        <v>0</v>
      </c>
      <c r="AG44" s="35">
        <f>$S$28/'Fixed data'!$C$7</f>
        <v>0</v>
      </c>
      <c r="AH44" s="35">
        <f>$S$28/'Fixed data'!$C$7</f>
        <v>0</v>
      </c>
      <c r="AI44" s="35">
        <f>$S$28/'Fixed data'!$C$7</f>
        <v>0</v>
      </c>
      <c r="AJ44" s="35">
        <f>$S$28/'Fixed data'!$C$7</f>
        <v>0</v>
      </c>
      <c r="AK44" s="35">
        <f>$S$28/'Fixed data'!$C$7</f>
        <v>0</v>
      </c>
      <c r="AL44" s="35">
        <f>$S$28/'Fixed data'!$C$7</f>
        <v>0</v>
      </c>
      <c r="AM44" s="35">
        <f>$S$28/'Fixed data'!$C$7</f>
        <v>0</v>
      </c>
      <c r="AN44" s="35">
        <f>$S$28/'Fixed data'!$C$7</f>
        <v>0</v>
      </c>
      <c r="AO44" s="35">
        <f>$S$28/'Fixed data'!$C$7</f>
        <v>0</v>
      </c>
      <c r="AP44" s="35">
        <f>$S$28/'Fixed data'!$C$7</f>
        <v>0</v>
      </c>
      <c r="AQ44" s="35">
        <f>$S$28/'Fixed data'!$C$7</f>
        <v>0</v>
      </c>
      <c r="AR44" s="35">
        <f>$S$28/'Fixed data'!$C$7</f>
        <v>0</v>
      </c>
      <c r="AS44" s="35">
        <f>$S$28/'Fixed data'!$C$7</f>
        <v>0</v>
      </c>
      <c r="AT44" s="35">
        <f>$S$28/'Fixed data'!$C$7</f>
        <v>0</v>
      </c>
      <c r="AU44" s="35">
        <f>$S$28/'Fixed data'!$C$7</f>
        <v>0</v>
      </c>
      <c r="AV44" s="35">
        <f>$S$28/'Fixed data'!$C$7</f>
        <v>0</v>
      </c>
      <c r="AW44" s="35">
        <f>$S$28/'Fixed data'!$C$7</f>
        <v>0</v>
      </c>
      <c r="AX44" s="35">
        <f>$S$28/'Fixed data'!$C$7</f>
        <v>0</v>
      </c>
      <c r="AY44" s="35">
        <f>$S$28/'Fixed data'!$C$7</f>
        <v>0</v>
      </c>
      <c r="AZ44" s="35">
        <f>$S$28/'Fixed data'!$C$7</f>
        <v>0</v>
      </c>
      <c r="BA44" s="35">
        <f>$S$28/'Fixed data'!$C$7</f>
        <v>0</v>
      </c>
      <c r="BB44" s="35">
        <f>$S$28/'Fixed data'!$C$7</f>
        <v>0</v>
      </c>
      <c r="BC44" s="35">
        <f>$S$28/'Fixed data'!$C$7</f>
        <v>0</v>
      </c>
      <c r="BD44" s="35">
        <f>$S$28/'Fixed data'!$C$7</f>
        <v>0</v>
      </c>
    </row>
    <row r="45" spans="1:57" ht="16.5" hidden="1" customHeight="1" outlineLevel="1" x14ac:dyDescent="0.35">
      <c r="A45" s="114"/>
      <c r="B45" s="9" t="s">
        <v>113</v>
      </c>
      <c r="C45" s="11" t="s">
        <v>135</v>
      </c>
      <c r="D45" s="9" t="s">
        <v>38</v>
      </c>
      <c r="F45" s="35"/>
      <c r="G45" s="35"/>
      <c r="H45" s="35"/>
      <c r="I45" s="35"/>
      <c r="J45" s="35"/>
      <c r="K45" s="35"/>
      <c r="L45" s="35"/>
      <c r="M45" s="35"/>
      <c r="N45" s="35"/>
      <c r="O45" s="35"/>
      <c r="P45" s="35"/>
      <c r="Q45" s="35"/>
      <c r="R45" s="35"/>
      <c r="S45" s="35"/>
      <c r="T45" s="35"/>
      <c r="U45" s="35">
        <f>$T$28/'Fixed data'!$C$7</f>
        <v>0</v>
      </c>
      <c r="V45" s="35">
        <f>$T$28/'Fixed data'!$C$7</f>
        <v>0</v>
      </c>
      <c r="W45" s="35">
        <f>$T$28/'Fixed data'!$C$7</f>
        <v>0</v>
      </c>
      <c r="X45" s="35">
        <f>$T$28/'Fixed data'!$C$7</f>
        <v>0</v>
      </c>
      <c r="Y45" s="35">
        <f>$T$28/'Fixed data'!$C$7</f>
        <v>0</v>
      </c>
      <c r="Z45" s="35">
        <f>$T$28/'Fixed data'!$C$7</f>
        <v>0</v>
      </c>
      <c r="AA45" s="35">
        <f>$T$28/'Fixed data'!$C$7</f>
        <v>0</v>
      </c>
      <c r="AB45" s="35">
        <f>$T$28/'Fixed data'!$C$7</f>
        <v>0</v>
      </c>
      <c r="AC45" s="35">
        <f>$T$28/'Fixed data'!$C$7</f>
        <v>0</v>
      </c>
      <c r="AD45" s="35">
        <f>$T$28/'Fixed data'!$C$7</f>
        <v>0</v>
      </c>
      <c r="AE45" s="35">
        <f>$T$28/'Fixed data'!$C$7</f>
        <v>0</v>
      </c>
      <c r="AF45" s="35">
        <f>$T$28/'Fixed data'!$C$7</f>
        <v>0</v>
      </c>
      <c r="AG45" s="35">
        <f>$T$28/'Fixed data'!$C$7</f>
        <v>0</v>
      </c>
      <c r="AH45" s="35">
        <f>$T$28/'Fixed data'!$C$7</f>
        <v>0</v>
      </c>
      <c r="AI45" s="35">
        <f>$T$28/'Fixed data'!$C$7</f>
        <v>0</v>
      </c>
      <c r="AJ45" s="35">
        <f>$T$28/'Fixed data'!$C$7</f>
        <v>0</v>
      </c>
      <c r="AK45" s="35">
        <f>$T$28/'Fixed data'!$C$7</f>
        <v>0</v>
      </c>
      <c r="AL45" s="35">
        <f>$T$28/'Fixed data'!$C$7</f>
        <v>0</v>
      </c>
      <c r="AM45" s="35">
        <f>$T$28/'Fixed data'!$C$7</f>
        <v>0</v>
      </c>
      <c r="AN45" s="35">
        <f>$T$28/'Fixed data'!$C$7</f>
        <v>0</v>
      </c>
      <c r="AO45" s="35">
        <f>$T$28/'Fixed data'!$C$7</f>
        <v>0</v>
      </c>
      <c r="AP45" s="35">
        <f>$T$28/'Fixed data'!$C$7</f>
        <v>0</v>
      </c>
      <c r="AQ45" s="35">
        <f>$T$28/'Fixed data'!$C$7</f>
        <v>0</v>
      </c>
      <c r="AR45" s="35">
        <f>$T$28/'Fixed data'!$C$7</f>
        <v>0</v>
      </c>
      <c r="AS45" s="35">
        <f>$T$28/'Fixed data'!$C$7</f>
        <v>0</v>
      </c>
      <c r="AT45" s="35">
        <f>$T$28/'Fixed data'!$C$7</f>
        <v>0</v>
      </c>
      <c r="AU45" s="35">
        <f>$T$28/'Fixed data'!$C$7</f>
        <v>0</v>
      </c>
      <c r="AV45" s="35">
        <f>$T$28/'Fixed data'!$C$7</f>
        <v>0</v>
      </c>
      <c r="AW45" s="35">
        <f>$T$28/'Fixed data'!$C$7</f>
        <v>0</v>
      </c>
      <c r="AX45" s="35">
        <f>$T$28/'Fixed data'!$C$7</f>
        <v>0</v>
      </c>
      <c r="AY45" s="35">
        <f>$T$28/'Fixed data'!$C$7</f>
        <v>0</v>
      </c>
      <c r="AZ45" s="35">
        <f>$T$28/'Fixed data'!$C$7</f>
        <v>0</v>
      </c>
      <c r="BA45" s="35">
        <f>$T$28/'Fixed data'!$C$7</f>
        <v>0</v>
      </c>
      <c r="BB45" s="35">
        <f>$T$28/'Fixed data'!$C$7</f>
        <v>0</v>
      </c>
      <c r="BC45" s="35">
        <f>$T$28/'Fixed data'!$C$7</f>
        <v>0</v>
      </c>
      <c r="BD45" s="35">
        <f>$T$28/'Fixed data'!$C$7</f>
        <v>0</v>
      </c>
    </row>
    <row r="46" spans="1:57" ht="16.5" hidden="1" customHeight="1" outlineLevel="1" x14ac:dyDescent="0.35">
      <c r="A46" s="114"/>
      <c r="B46" s="9" t="s">
        <v>114</v>
      </c>
      <c r="C46" s="11" t="s">
        <v>136</v>
      </c>
      <c r="D46" s="9" t="s">
        <v>38</v>
      </c>
      <c r="F46" s="35"/>
      <c r="G46" s="35"/>
      <c r="H46" s="35"/>
      <c r="I46" s="35"/>
      <c r="J46" s="35"/>
      <c r="K46" s="35"/>
      <c r="L46" s="35"/>
      <c r="M46" s="35"/>
      <c r="N46" s="35"/>
      <c r="O46" s="35"/>
      <c r="P46" s="35"/>
      <c r="Q46" s="35"/>
      <c r="R46" s="35"/>
      <c r="S46" s="35"/>
      <c r="T46" s="35"/>
      <c r="U46" s="35"/>
      <c r="V46" s="35">
        <f>$U$28/'Fixed data'!$C$7</f>
        <v>0</v>
      </c>
      <c r="W46" s="35">
        <f>$U$28/'Fixed data'!$C$7</f>
        <v>0</v>
      </c>
      <c r="X46" s="35">
        <f>$U$28/'Fixed data'!$C$7</f>
        <v>0</v>
      </c>
      <c r="Y46" s="35">
        <f>$U$28/'Fixed data'!$C$7</f>
        <v>0</v>
      </c>
      <c r="Z46" s="35">
        <f>$U$28/'Fixed data'!$C$7</f>
        <v>0</v>
      </c>
      <c r="AA46" s="35">
        <f>$U$28/'Fixed data'!$C$7</f>
        <v>0</v>
      </c>
      <c r="AB46" s="35">
        <f>$U$28/'Fixed data'!$C$7</f>
        <v>0</v>
      </c>
      <c r="AC46" s="35">
        <f>$U$28/'Fixed data'!$C$7</f>
        <v>0</v>
      </c>
      <c r="AD46" s="35">
        <f>$U$28/'Fixed data'!$C$7</f>
        <v>0</v>
      </c>
      <c r="AE46" s="35">
        <f>$U$28/'Fixed data'!$C$7</f>
        <v>0</v>
      </c>
      <c r="AF46" s="35">
        <f>$U$28/'Fixed data'!$C$7</f>
        <v>0</v>
      </c>
      <c r="AG46" s="35">
        <f>$U$28/'Fixed data'!$C$7</f>
        <v>0</v>
      </c>
      <c r="AH46" s="35">
        <f>$U$28/'Fixed data'!$C$7</f>
        <v>0</v>
      </c>
      <c r="AI46" s="35">
        <f>$U$28/'Fixed data'!$C$7</f>
        <v>0</v>
      </c>
      <c r="AJ46" s="35">
        <f>$U$28/'Fixed data'!$C$7</f>
        <v>0</v>
      </c>
      <c r="AK46" s="35">
        <f>$U$28/'Fixed data'!$C$7</f>
        <v>0</v>
      </c>
      <c r="AL46" s="35">
        <f>$U$28/'Fixed data'!$C$7</f>
        <v>0</v>
      </c>
      <c r="AM46" s="35">
        <f>$U$28/'Fixed data'!$C$7</f>
        <v>0</v>
      </c>
      <c r="AN46" s="35">
        <f>$U$28/'Fixed data'!$C$7</f>
        <v>0</v>
      </c>
      <c r="AO46" s="35">
        <f>$U$28/'Fixed data'!$C$7</f>
        <v>0</v>
      </c>
      <c r="AP46" s="35">
        <f>$U$28/'Fixed data'!$C$7</f>
        <v>0</v>
      </c>
      <c r="AQ46" s="35">
        <f>$U$28/'Fixed data'!$C$7</f>
        <v>0</v>
      </c>
      <c r="AR46" s="35">
        <f>$U$28/'Fixed data'!$C$7</f>
        <v>0</v>
      </c>
      <c r="AS46" s="35">
        <f>$U$28/'Fixed data'!$C$7</f>
        <v>0</v>
      </c>
      <c r="AT46" s="35">
        <f>$U$28/'Fixed data'!$C$7</f>
        <v>0</v>
      </c>
      <c r="AU46" s="35">
        <f>$U$28/'Fixed data'!$C$7</f>
        <v>0</v>
      </c>
      <c r="AV46" s="35">
        <f>$U$28/'Fixed data'!$C$7</f>
        <v>0</v>
      </c>
      <c r="AW46" s="35">
        <f>$U$28/'Fixed data'!$C$7</f>
        <v>0</v>
      </c>
      <c r="AX46" s="35">
        <f>$U$28/'Fixed data'!$C$7</f>
        <v>0</v>
      </c>
      <c r="AY46" s="35">
        <f>$U$28/'Fixed data'!$C$7</f>
        <v>0</v>
      </c>
      <c r="AZ46" s="35">
        <f>$U$28/'Fixed data'!$C$7</f>
        <v>0</v>
      </c>
      <c r="BA46" s="35">
        <f>$U$28/'Fixed data'!$C$7</f>
        <v>0</v>
      </c>
      <c r="BB46" s="35">
        <f>$U$28/'Fixed data'!$C$7</f>
        <v>0</v>
      </c>
      <c r="BC46" s="35">
        <f>$U$28/'Fixed data'!$C$7</f>
        <v>0</v>
      </c>
      <c r="BD46" s="35">
        <f>$U$28/'Fixed data'!$C$7</f>
        <v>0</v>
      </c>
    </row>
    <row r="47" spans="1:57" ht="16.5" hidden="1" customHeight="1" outlineLevel="1" x14ac:dyDescent="0.35">
      <c r="A47" s="114"/>
      <c r="B47" s="9" t="s">
        <v>115</v>
      </c>
      <c r="C47" s="11" t="s">
        <v>137</v>
      </c>
      <c r="D47" s="9" t="s">
        <v>38</v>
      </c>
      <c r="F47" s="35"/>
      <c r="G47" s="35"/>
      <c r="H47" s="35"/>
      <c r="I47" s="35"/>
      <c r="J47" s="35"/>
      <c r="K47" s="35"/>
      <c r="L47" s="35"/>
      <c r="M47" s="35"/>
      <c r="N47" s="35"/>
      <c r="O47" s="35"/>
      <c r="P47" s="35"/>
      <c r="Q47" s="35"/>
      <c r="R47" s="35"/>
      <c r="S47" s="35"/>
      <c r="T47" s="35"/>
      <c r="U47" s="35"/>
      <c r="V47" s="35"/>
      <c r="W47" s="35">
        <f>$V$28/'Fixed data'!$C$7</f>
        <v>0</v>
      </c>
      <c r="X47" s="35">
        <f>$V$28/'Fixed data'!$C$7</f>
        <v>0</v>
      </c>
      <c r="Y47" s="35">
        <f>$V$28/'Fixed data'!$C$7</f>
        <v>0</v>
      </c>
      <c r="Z47" s="35">
        <f>$V$28/'Fixed data'!$C$7</f>
        <v>0</v>
      </c>
      <c r="AA47" s="35">
        <f>$V$28/'Fixed data'!$C$7</f>
        <v>0</v>
      </c>
      <c r="AB47" s="35">
        <f>$V$28/'Fixed data'!$C$7</f>
        <v>0</v>
      </c>
      <c r="AC47" s="35">
        <f>$V$28/'Fixed data'!$C$7</f>
        <v>0</v>
      </c>
      <c r="AD47" s="35">
        <f>$V$28/'Fixed data'!$C$7</f>
        <v>0</v>
      </c>
      <c r="AE47" s="35">
        <f>$V$28/'Fixed data'!$C$7</f>
        <v>0</v>
      </c>
      <c r="AF47" s="35">
        <f>$V$28/'Fixed data'!$C$7</f>
        <v>0</v>
      </c>
      <c r="AG47" s="35">
        <f>$V$28/'Fixed data'!$C$7</f>
        <v>0</v>
      </c>
      <c r="AH47" s="35">
        <f>$V$28/'Fixed data'!$C$7</f>
        <v>0</v>
      </c>
      <c r="AI47" s="35">
        <f>$V$28/'Fixed data'!$C$7</f>
        <v>0</v>
      </c>
      <c r="AJ47" s="35">
        <f>$V$28/'Fixed data'!$C$7</f>
        <v>0</v>
      </c>
      <c r="AK47" s="35">
        <f>$V$28/'Fixed data'!$C$7</f>
        <v>0</v>
      </c>
      <c r="AL47" s="35">
        <f>$V$28/'Fixed data'!$C$7</f>
        <v>0</v>
      </c>
      <c r="AM47" s="35">
        <f>$V$28/'Fixed data'!$C$7</f>
        <v>0</v>
      </c>
      <c r="AN47" s="35">
        <f>$V$28/'Fixed data'!$C$7</f>
        <v>0</v>
      </c>
      <c r="AO47" s="35">
        <f>$V$28/'Fixed data'!$C$7</f>
        <v>0</v>
      </c>
      <c r="AP47" s="35">
        <f>$V$28/'Fixed data'!$C$7</f>
        <v>0</v>
      </c>
      <c r="AQ47" s="35">
        <f>$V$28/'Fixed data'!$C$7</f>
        <v>0</v>
      </c>
      <c r="AR47" s="35">
        <f>$V$28/'Fixed data'!$C$7</f>
        <v>0</v>
      </c>
      <c r="AS47" s="35">
        <f>$V$28/'Fixed data'!$C$7</f>
        <v>0</v>
      </c>
      <c r="AT47" s="35">
        <f>$V$28/'Fixed data'!$C$7</f>
        <v>0</v>
      </c>
      <c r="AU47" s="35">
        <f>$V$28/'Fixed data'!$C$7</f>
        <v>0</v>
      </c>
      <c r="AV47" s="35">
        <f>$V$28/'Fixed data'!$C$7</f>
        <v>0</v>
      </c>
      <c r="AW47" s="35">
        <f>$V$28/'Fixed data'!$C$7</f>
        <v>0</v>
      </c>
      <c r="AX47" s="35">
        <f>$V$28/'Fixed data'!$C$7</f>
        <v>0</v>
      </c>
      <c r="AY47" s="35">
        <f>$V$28/'Fixed data'!$C$7</f>
        <v>0</v>
      </c>
      <c r="AZ47" s="35">
        <f>$V$28/'Fixed data'!$C$7</f>
        <v>0</v>
      </c>
      <c r="BA47" s="35">
        <f>$V$28/'Fixed data'!$C$7</f>
        <v>0</v>
      </c>
      <c r="BB47" s="35">
        <f>$V$28/'Fixed data'!$C$7</f>
        <v>0</v>
      </c>
      <c r="BC47" s="35">
        <f>$V$28/'Fixed data'!$C$7</f>
        <v>0</v>
      </c>
      <c r="BD47" s="35">
        <f>$V$28/'Fixed data'!$C$7</f>
        <v>0</v>
      </c>
    </row>
    <row r="48" spans="1:57" ht="16.5" hidden="1" customHeight="1" outlineLevel="1" x14ac:dyDescent="0.35">
      <c r="A48" s="114"/>
      <c r="B48" s="9" t="s">
        <v>116</v>
      </c>
      <c r="C48" s="11" t="s">
        <v>138</v>
      </c>
      <c r="D48" s="9" t="s">
        <v>38</v>
      </c>
      <c r="F48" s="35"/>
      <c r="G48" s="35"/>
      <c r="H48" s="35"/>
      <c r="I48" s="35"/>
      <c r="J48" s="35"/>
      <c r="K48" s="35"/>
      <c r="L48" s="35"/>
      <c r="M48" s="35"/>
      <c r="N48" s="35"/>
      <c r="O48" s="35"/>
      <c r="P48" s="35"/>
      <c r="Q48" s="35"/>
      <c r="R48" s="35"/>
      <c r="S48" s="35"/>
      <c r="T48" s="35"/>
      <c r="U48" s="35"/>
      <c r="V48" s="35"/>
      <c r="W48" s="35"/>
      <c r="X48" s="35">
        <f>$W$28/'Fixed data'!$C$7</f>
        <v>0</v>
      </c>
      <c r="Y48" s="35">
        <f>$W$28/'Fixed data'!$C$7</f>
        <v>0</v>
      </c>
      <c r="Z48" s="35">
        <f>$W$28/'Fixed data'!$C$7</f>
        <v>0</v>
      </c>
      <c r="AA48" s="35">
        <f>$W$28/'Fixed data'!$C$7</f>
        <v>0</v>
      </c>
      <c r="AB48" s="35">
        <f>$W$28/'Fixed data'!$C$7</f>
        <v>0</v>
      </c>
      <c r="AC48" s="35">
        <f>$W$28/'Fixed data'!$C$7</f>
        <v>0</v>
      </c>
      <c r="AD48" s="35">
        <f>$W$28/'Fixed data'!$C$7</f>
        <v>0</v>
      </c>
      <c r="AE48" s="35">
        <f>$W$28/'Fixed data'!$C$7</f>
        <v>0</v>
      </c>
      <c r="AF48" s="35">
        <f>$W$28/'Fixed data'!$C$7</f>
        <v>0</v>
      </c>
      <c r="AG48" s="35">
        <f>$W$28/'Fixed data'!$C$7</f>
        <v>0</v>
      </c>
      <c r="AH48" s="35">
        <f>$W$28/'Fixed data'!$C$7</f>
        <v>0</v>
      </c>
      <c r="AI48" s="35">
        <f>$W$28/'Fixed data'!$C$7</f>
        <v>0</v>
      </c>
      <c r="AJ48" s="35">
        <f>$W$28/'Fixed data'!$C$7</f>
        <v>0</v>
      </c>
      <c r="AK48" s="35">
        <f>$W$28/'Fixed data'!$C$7</f>
        <v>0</v>
      </c>
      <c r="AL48" s="35">
        <f>$W$28/'Fixed data'!$C$7</f>
        <v>0</v>
      </c>
      <c r="AM48" s="35">
        <f>$W$28/'Fixed data'!$C$7</f>
        <v>0</v>
      </c>
      <c r="AN48" s="35">
        <f>$W$28/'Fixed data'!$C$7</f>
        <v>0</v>
      </c>
      <c r="AO48" s="35">
        <f>$W$28/'Fixed data'!$C$7</f>
        <v>0</v>
      </c>
      <c r="AP48" s="35">
        <f>$W$28/'Fixed data'!$C$7</f>
        <v>0</v>
      </c>
      <c r="AQ48" s="35">
        <f>$W$28/'Fixed data'!$C$7</f>
        <v>0</v>
      </c>
      <c r="AR48" s="35">
        <f>$W$28/'Fixed data'!$C$7</f>
        <v>0</v>
      </c>
      <c r="AS48" s="35">
        <f>$W$28/'Fixed data'!$C$7</f>
        <v>0</v>
      </c>
      <c r="AT48" s="35">
        <f>$W$28/'Fixed data'!$C$7</f>
        <v>0</v>
      </c>
      <c r="AU48" s="35">
        <f>$W$28/'Fixed data'!$C$7</f>
        <v>0</v>
      </c>
      <c r="AV48" s="35">
        <f>$W$28/'Fixed data'!$C$7</f>
        <v>0</v>
      </c>
      <c r="AW48" s="35">
        <f>$W$28/'Fixed data'!$C$7</f>
        <v>0</v>
      </c>
      <c r="AX48" s="35">
        <f>$W$28/'Fixed data'!$C$7</f>
        <v>0</v>
      </c>
      <c r="AY48" s="35">
        <f>$W$28/'Fixed data'!$C$7</f>
        <v>0</v>
      </c>
      <c r="AZ48" s="35">
        <f>$W$28/'Fixed data'!$C$7</f>
        <v>0</v>
      </c>
      <c r="BA48" s="35">
        <f>$W$28/'Fixed data'!$C$7</f>
        <v>0</v>
      </c>
      <c r="BB48" s="35">
        <f>$W$28/'Fixed data'!$C$7</f>
        <v>0</v>
      </c>
      <c r="BC48" s="35">
        <f>$W$28/'Fixed data'!$C$7</f>
        <v>0</v>
      </c>
      <c r="BD48" s="35">
        <f>$W$28/'Fixed data'!$C$7</f>
        <v>0</v>
      </c>
    </row>
    <row r="49" spans="1:56" ht="16.5" hidden="1" customHeight="1" outlineLevel="1" x14ac:dyDescent="0.35">
      <c r="A49" s="114"/>
      <c r="B49" s="9" t="s">
        <v>117</v>
      </c>
      <c r="C49" s="11" t="s">
        <v>139</v>
      </c>
      <c r="D49" s="9" t="s">
        <v>38</v>
      </c>
      <c r="F49" s="35"/>
      <c r="G49" s="35"/>
      <c r="H49" s="35"/>
      <c r="I49" s="35"/>
      <c r="J49" s="35"/>
      <c r="K49" s="35"/>
      <c r="L49" s="35"/>
      <c r="M49" s="35"/>
      <c r="N49" s="35"/>
      <c r="O49" s="35"/>
      <c r="P49" s="35"/>
      <c r="Q49" s="35"/>
      <c r="R49" s="35"/>
      <c r="S49" s="35"/>
      <c r="T49" s="35"/>
      <c r="U49" s="35"/>
      <c r="V49" s="35"/>
      <c r="W49" s="35"/>
      <c r="X49" s="35"/>
      <c r="Y49" s="35">
        <f>$X$28/'Fixed data'!$C$7</f>
        <v>0</v>
      </c>
      <c r="Z49" s="35">
        <f>$X$28/'Fixed data'!$C$7</f>
        <v>0</v>
      </c>
      <c r="AA49" s="35">
        <f>$X$28/'Fixed data'!$C$7</f>
        <v>0</v>
      </c>
      <c r="AB49" s="35">
        <f>$X$28/'Fixed data'!$C$7</f>
        <v>0</v>
      </c>
      <c r="AC49" s="35">
        <f>$X$28/'Fixed data'!$C$7</f>
        <v>0</v>
      </c>
      <c r="AD49" s="35">
        <f>$X$28/'Fixed data'!$C$7</f>
        <v>0</v>
      </c>
      <c r="AE49" s="35">
        <f>$X$28/'Fixed data'!$C$7</f>
        <v>0</v>
      </c>
      <c r="AF49" s="35">
        <f>$X$28/'Fixed data'!$C$7</f>
        <v>0</v>
      </c>
      <c r="AG49" s="35">
        <f>$X$28/'Fixed data'!$C$7</f>
        <v>0</v>
      </c>
      <c r="AH49" s="35">
        <f>$X$28/'Fixed data'!$C$7</f>
        <v>0</v>
      </c>
      <c r="AI49" s="35">
        <f>$X$28/'Fixed data'!$C$7</f>
        <v>0</v>
      </c>
      <c r="AJ49" s="35">
        <f>$X$28/'Fixed data'!$C$7</f>
        <v>0</v>
      </c>
      <c r="AK49" s="35">
        <f>$X$28/'Fixed data'!$C$7</f>
        <v>0</v>
      </c>
      <c r="AL49" s="35">
        <f>$X$28/'Fixed data'!$C$7</f>
        <v>0</v>
      </c>
      <c r="AM49" s="35">
        <f>$X$28/'Fixed data'!$C$7</f>
        <v>0</v>
      </c>
      <c r="AN49" s="35">
        <f>$X$28/'Fixed data'!$C$7</f>
        <v>0</v>
      </c>
      <c r="AO49" s="35">
        <f>$X$28/'Fixed data'!$C$7</f>
        <v>0</v>
      </c>
      <c r="AP49" s="35">
        <f>$X$28/'Fixed data'!$C$7</f>
        <v>0</v>
      </c>
      <c r="AQ49" s="35">
        <f>$X$28/'Fixed data'!$C$7</f>
        <v>0</v>
      </c>
      <c r="AR49" s="35">
        <f>$X$28/'Fixed data'!$C$7</f>
        <v>0</v>
      </c>
      <c r="AS49" s="35">
        <f>$X$28/'Fixed data'!$C$7</f>
        <v>0</v>
      </c>
      <c r="AT49" s="35">
        <f>$X$28/'Fixed data'!$C$7</f>
        <v>0</v>
      </c>
      <c r="AU49" s="35">
        <f>$X$28/'Fixed data'!$C$7</f>
        <v>0</v>
      </c>
      <c r="AV49" s="35">
        <f>$X$28/'Fixed data'!$C$7</f>
        <v>0</v>
      </c>
      <c r="AW49" s="35">
        <f>$X$28/'Fixed data'!$C$7</f>
        <v>0</v>
      </c>
      <c r="AX49" s="35">
        <f>$X$28/'Fixed data'!$C$7</f>
        <v>0</v>
      </c>
      <c r="AY49" s="35">
        <f>$X$28/'Fixed data'!$C$7</f>
        <v>0</v>
      </c>
      <c r="AZ49" s="35">
        <f>$X$28/'Fixed data'!$C$7</f>
        <v>0</v>
      </c>
      <c r="BA49" s="35">
        <f>$X$28/'Fixed data'!$C$7</f>
        <v>0</v>
      </c>
      <c r="BB49" s="35">
        <f>$X$28/'Fixed data'!$C$7</f>
        <v>0</v>
      </c>
      <c r="BC49" s="35">
        <f>$X$28/'Fixed data'!$C$7</f>
        <v>0</v>
      </c>
      <c r="BD49" s="35">
        <f>$X$28/'Fixed data'!$C$7</f>
        <v>0</v>
      </c>
    </row>
    <row r="50" spans="1:56" ht="16.5" hidden="1" customHeight="1" outlineLevel="1" x14ac:dyDescent="0.35">
      <c r="A50" s="114"/>
      <c r="B50" s="9" t="s">
        <v>118</v>
      </c>
      <c r="C50" s="11" t="s">
        <v>140</v>
      </c>
      <c r="D50" s="9" t="s">
        <v>38</v>
      </c>
      <c r="F50" s="35"/>
      <c r="G50" s="35"/>
      <c r="H50" s="35"/>
      <c r="I50" s="35"/>
      <c r="J50" s="35"/>
      <c r="K50" s="35"/>
      <c r="L50" s="35"/>
      <c r="M50" s="35"/>
      <c r="N50" s="35"/>
      <c r="O50" s="35"/>
      <c r="P50" s="35"/>
      <c r="Q50" s="35"/>
      <c r="R50" s="35"/>
      <c r="S50" s="35"/>
      <c r="T50" s="35"/>
      <c r="U50" s="35"/>
      <c r="V50" s="35"/>
      <c r="W50" s="35"/>
      <c r="X50" s="35"/>
      <c r="Y50" s="35"/>
      <c r="Z50" s="35">
        <f>$Y$28/'Fixed data'!$C$7</f>
        <v>0</v>
      </c>
      <c r="AA50" s="35">
        <f>$Y$28/'Fixed data'!$C$7</f>
        <v>0</v>
      </c>
      <c r="AB50" s="35">
        <f>$Y$28/'Fixed data'!$C$7</f>
        <v>0</v>
      </c>
      <c r="AC50" s="35">
        <f>$Y$28/'Fixed data'!$C$7</f>
        <v>0</v>
      </c>
      <c r="AD50" s="35">
        <f>$Y$28/'Fixed data'!$C$7</f>
        <v>0</v>
      </c>
      <c r="AE50" s="35">
        <f>$Y$28/'Fixed data'!$C$7</f>
        <v>0</v>
      </c>
      <c r="AF50" s="35">
        <f>$Y$28/'Fixed data'!$C$7</f>
        <v>0</v>
      </c>
      <c r="AG50" s="35">
        <f>$Y$28/'Fixed data'!$C$7</f>
        <v>0</v>
      </c>
      <c r="AH50" s="35">
        <f>$Y$28/'Fixed data'!$C$7</f>
        <v>0</v>
      </c>
      <c r="AI50" s="35">
        <f>$Y$28/'Fixed data'!$C$7</f>
        <v>0</v>
      </c>
      <c r="AJ50" s="35">
        <f>$Y$28/'Fixed data'!$C$7</f>
        <v>0</v>
      </c>
      <c r="AK50" s="35">
        <f>$Y$28/'Fixed data'!$C$7</f>
        <v>0</v>
      </c>
      <c r="AL50" s="35">
        <f>$Y$28/'Fixed data'!$C$7</f>
        <v>0</v>
      </c>
      <c r="AM50" s="35">
        <f>$Y$28/'Fixed data'!$C$7</f>
        <v>0</v>
      </c>
      <c r="AN50" s="35">
        <f>$Y$28/'Fixed data'!$C$7</f>
        <v>0</v>
      </c>
      <c r="AO50" s="35">
        <f>$Y$28/'Fixed data'!$C$7</f>
        <v>0</v>
      </c>
      <c r="AP50" s="35">
        <f>$Y$28/'Fixed data'!$C$7</f>
        <v>0</v>
      </c>
      <c r="AQ50" s="35">
        <f>$Y$28/'Fixed data'!$C$7</f>
        <v>0</v>
      </c>
      <c r="AR50" s="35">
        <f>$Y$28/'Fixed data'!$C$7</f>
        <v>0</v>
      </c>
      <c r="AS50" s="35">
        <f>$Y$28/'Fixed data'!$C$7</f>
        <v>0</v>
      </c>
      <c r="AT50" s="35">
        <f>$Y$28/'Fixed data'!$C$7</f>
        <v>0</v>
      </c>
      <c r="AU50" s="35">
        <f>$Y$28/'Fixed data'!$C$7</f>
        <v>0</v>
      </c>
      <c r="AV50" s="35">
        <f>$Y$28/'Fixed data'!$C$7</f>
        <v>0</v>
      </c>
      <c r="AW50" s="35">
        <f>$Y$28/'Fixed data'!$C$7</f>
        <v>0</v>
      </c>
      <c r="AX50" s="35">
        <f>$Y$28/'Fixed data'!$C$7</f>
        <v>0</v>
      </c>
      <c r="AY50" s="35">
        <f>$Y$28/'Fixed data'!$C$7</f>
        <v>0</v>
      </c>
      <c r="AZ50" s="35">
        <f>$Y$28/'Fixed data'!$C$7</f>
        <v>0</v>
      </c>
      <c r="BA50" s="35">
        <f>$Y$28/'Fixed data'!$C$7</f>
        <v>0</v>
      </c>
      <c r="BB50" s="35">
        <f>$Y$28/'Fixed data'!$C$7</f>
        <v>0</v>
      </c>
      <c r="BC50" s="35">
        <f>$Y$28/'Fixed data'!$C$7</f>
        <v>0</v>
      </c>
      <c r="BD50" s="35">
        <f>$Y$28/'Fixed data'!$C$7</f>
        <v>0</v>
      </c>
    </row>
    <row r="51" spans="1:56" ht="16.5" hidden="1" customHeight="1" outlineLevel="1" x14ac:dyDescent="0.35">
      <c r="A51" s="114"/>
      <c r="B51" s="9" t="s">
        <v>119</v>
      </c>
      <c r="C51" s="11" t="s">
        <v>141</v>
      </c>
      <c r="D51" s="9" t="s">
        <v>38</v>
      </c>
      <c r="F51" s="35"/>
      <c r="G51" s="35"/>
      <c r="H51" s="35"/>
      <c r="I51" s="35"/>
      <c r="J51" s="35"/>
      <c r="K51" s="35"/>
      <c r="L51" s="35"/>
      <c r="M51" s="35"/>
      <c r="N51" s="35"/>
      <c r="O51" s="35"/>
      <c r="P51" s="35"/>
      <c r="Q51" s="35"/>
      <c r="R51" s="35"/>
      <c r="S51" s="35"/>
      <c r="T51" s="35"/>
      <c r="U51" s="35"/>
      <c r="V51" s="35"/>
      <c r="W51" s="35"/>
      <c r="X51" s="35"/>
      <c r="Y51" s="35"/>
      <c r="Z51" s="35"/>
      <c r="AA51" s="35">
        <f>$Z$28/'Fixed data'!$C$7</f>
        <v>0</v>
      </c>
      <c r="AB51" s="35">
        <f>$Z$28/'Fixed data'!$C$7</f>
        <v>0</v>
      </c>
      <c r="AC51" s="35">
        <f>$Z$28/'Fixed data'!$C$7</f>
        <v>0</v>
      </c>
      <c r="AD51" s="35">
        <f>$Z$28/'Fixed data'!$C$7</f>
        <v>0</v>
      </c>
      <c r="AE51" s="35">
        <f>$Z$28/'Fixed data'!$C$7</f>
        <v>0</v>
      </c>
      <c r="AF51" s="35">
        <f>$Z$28/'Fixed data'!$C$7</f>
        <v>0</v>
      </c>
      <c r="AG51" s="35">
        <f>$Z$28/'Fixed data'!$C$7</f>
        <v>0</v>
      </c>
      <c r="AH51" s="35">
        <f>$Z$28/'Fixed data'!$C$7</f>
        <v>0</v>
      </c>
      <c r="AI51" s="35">
        <f>$Z$28/'Fixed data'!$C$7</f>
        <v>0</v>
      </c>
      <c r="AJ51" s="35">
        <f>$Z$28/'Fixed data'!$C$7</f>
        <v>0</v>
      </c>
      <c r="AK51" s="35">
        <f>$Z$28/'Fixed data'!$C$7</f>
        <v>0</v>
      </c>
      <c r="AL51" s="35">
        <f>$Z$28/'Fixed data'!$C$7</f>
        <v>0</v>
      </c>
      <c r="AM51" s="35">
        <f>$Z$28/'Fixed data'!$C$7</f>
        <v>0</v>
      </c>
      <c r="AN51" s="35">
        <f>$Z$28/'Fixed data'!$C$7</f>
        <v>0</v>
      </c>
      <c r="AO51" s="35">
        <f>$Z$28/'Fixed data'!$C$7</f>
        <v>0</v>
      </c>
      <c r="AP51" s="35">
        <f>$Z$28/'Fixed data'!$C$7</f>
        <v>0</v>
      </c>
      <c r="AQ51" s="35">
        <f>$Z$28/'Fixed data'!$C$7</f>
        <v>0</v>
      </c>
      <c r="AR51" s="35">
        <f>$Z$28/'Fixed data'!$C$7</f>
        <v>0</v>
      </c>
      <c r="AS51" s="35">
        <f>$Z$28/'Fixed data'!$C$7</f>
        <v>0</v>
      </c>
      <c r="AT51" s="35">
        <f>$Z$28/'Fixed data'!$C$7</f>
        <v>0</v>
      </c>
      <c r="AU51" s="35">
        <f>$Z$28/'Fixed data'!$C$7</f>
        <v>0</v>
      </c>
      <c r="AV51" s="35">
        <f>$Z$28/'Fixed data'!$C$7</f>
        <v>0</v>
      </c>
      <c r="AW51" s="35">
        <f>$Z$28/'Fixed data'!$C$7</f>
        <v>0</v>
      </c>
      <c r="AX51" s="35">
        <f>$Z$28/'Fixed data'!$C$7</f>
        <v>0</v>
      </c>
      <c r="AY51" s="35">
        <f>$Z$28/'Fixed data'!$C$7</f>
        <v>0</v>
      </c>
      <c r="AZ51" s="35">
        <f>$Z$28/'Fixed data'!$C$7</f>
        <v>0</v>
      </c>
      <c r="BA51" s="35">
        <f>$Z$28/'Fixed data'!$C$7</f>
        <v>0</v>
      </c>
      <c r="BB51" s="35">
        <f>$Z$28/'Fixed data'!$C$7</f>
        <v>0</v>
      </c>
      <c r="BC51" s="35">
        <f>$Z$28/'Fixed data'!$C$7</f>
        <v>0</v>
      </c>
      <c r="BD51" s="35">
        <f>$Z$28/'Fixed data'!$C$7</f>
        <v>0</v>
      </c>
    </row>
    <row r="52" spans="1:56" ht="16.5" hidden="1" customHeight="1" outlineLevel="1" x14ac:dyDescent="0.35">
      <c r="A52" s="114"/>
      <c r="B52" s="9" t="s">
        <v>120</v>
      </c>
      <c r="C52" s="11" t="s">
        <v>142</v>
      </c>
      <c r="D52" s="9" t="s">
        <v>38</v>
      </c>
      <c r="F52" s="35"/>
      <c r="G52" s="35"/>
      <c r="H52" s="35"/>
      <c r="I52" s="35"/>
      <c r="J52" s="35"/>
      <c r="K52" s="35"/>
      <c r="L52" s="35"/>
      <c r="M52" s="35"/>
      <c r="N52" s="35"/>
      <c r="O52" s="35"/>
      <c r="P52" s="35"/>
      <c r="Q52" s="35"/>
      <c r="R52" s="35"/>
      <c r="S52" s="35"/>
      <c r="T52" s="35"/>
      <c r="U52" s="35"/>
      <c r="V52" s="35"/>
      <c r="W52" s="35"/>
      <c r="X52" s="35"/>
      <c r="Y52" s="35"/>
      <c r="Z52" s="35"/>
      <c r="AA52" s="35"/>
      <c r="AB52" s="35">
        <f>$AA$28/'Fixed data'!$C$7</f>
        <v>0</v>
      </c>
      <c r="AC52" s="35">
        <f>$AA$28/'Fixed data'!$C$7</f>
        <v>0</v>
      </c>
      <c r="AD52" s="35">
        <f>$AA$28/'Fixed data'!$C$7</f>
        <v>0</v>
      </c>
      <c r="AE52" s="35">
        <f>$AA$28/'Fixed data'!$C$7</f>
        <v>0</v>
      </c>
      <c r="AF52" s="35">
        <f>$AA$28/'Fixed data'!$C$7</f>
        <v>0</v>
      </c>
      <c r="AG52" s="35">
        <f>$AA$28/'Fixed data'!$C$7</f>
        <v>0</v>
      </c>
      <c r="AH52" s="35">
        <f>$AA$28/'Fixed data'!$C$7</f>
        <v>0</v>
      </c>
      <c r="AI52" s="35">
        <f>$AA$28/'Fixed data'!$C$7</f>
        <v>0</v>
      </c>
      <c r="AJ52" s="35">
        <f>$AA$28/'Fixed data'!$C$7</f>
        <v>0</v>
      </c>
      <c r="AK52" s="35">
        <f>$AA$28/'Fixed data'!$C$7</f>
        <v>0</v>
      </c>
      <c r="AL52" s="35">
        <f>$AA$28/'Fixed data'!$C$7</f>
        <v>0</v>
      </c>
      <c r="AM52" s="35">
        <f>$AA$28/'Fixed data'!$C$7</f>
        <v>0</v>
      </c>
      <c r="AN52" s="35">
        <f>$AA$28/'Fixed data'!$C$7</f>
        <v>0</v>
      </c>
      <c r="AO52" s="35">
        <f>$AA$28/'Fixed data'!$C$7</f>
        <v>0</v>
      </c>
      <c r="AP52" s="35">
        <f>$AA$28/'Fixed data'!$C$7</f>
        <v>0</v>
      </c>
      <c r="AQ52" s="35">
        <f>$AA$28/'Fixed data'!$C$7</f>
        <v>0</v>
      </c>
      <c r="AR52" s="35">
        <f>$AA$28/'Fixed data'!$C$7</f>
        <v>0</v>
      </c>
      <c r="AS52" s="35">
        <f>$AA$28/'Fixed data'!$C$7</f>
        <v>0</v>
      </c>
      <c r="AT52" s="35">
        <f>$AA$28/'Fixed data'!$C$7</f>
        <v>0</v>
      </c>
      <c r="AU52" s="35">
        <f>$AA$28/'Fixed data'!$C$7</f>
        <v>0</v>
      </c>
      <c r="AV52" s="35">
        <f>$AA$28/'Fixed data'!$C$7</f>
        <v>0</v>
      </c>
      <c r="AW52" s="35">
        <f>$AA$28/'Fixed data'!$C$7</f>
        <v>0</v>
      </c>
      <c r="AX52" s="35">
        <f>$AA$28/'Fixed data'!$C$7</f>
        <v>0</v>
      </c>
      <c r="AY52" s="35">
        <f>$AA$28/'Fixed data'!$C$7</f>
        <v>0</v>
      </c>
      <c r="AZ52" s="35">
        <f>$AA$28/'Fixed data'!$C$7</f>
        <v>0</v>
      </c>
      <c r="BA52" s="35">
        <f>$AA$28/'Fixed data'!$C$7</f>
        <v>0</v>
      </c>
      <c r="BB52" s="35">
        <f>$AA$28/'Fixed data'!$C$7</f>
        <v>0</v>
      </c>
      <c r="BC52" s="35">
        <f>$AA$28/'Fixed data'!$C$7</f>
        <v>0</v>
      </c>
      <c r="BD52" s="35">
        <f>$AA$28/'Fixed data'!$C$7</f>
        <v>0</v>
      </c>
    </row>
    <row r="53" spans="1:56" ht="16.5" hidden="1" customHeight="1" outlineLevel="1" x14ac:dyDescent="0.35">
      <c r="A53" s="114"/>
      <c r="B53" s="9" t="s">
        <v>121</v>
      </c>
      <c r="C53" s="11" t="s">
        <v>143</v>
      </c>
      <c r="D53" s="9" t="s">
        <v>38</v>
      </c>
      <c r="F53" s="35"/>
      <c r="G53" s="35"/>
      <c r="H53" s="35"/>
      <c r="I53" s="35"/>
      <c r="J53" s="35"/>
      <c r="K53" s="35"/>
      <c r="L53" s="35"/>
      <c r="M53" s="35"/>
      <c r="N53" s="35"/>
      <c r="O53" s="35"/>
      <c r="P53" s="35"/>
      <c r="Q53" s="35"/>
      <c r="R53" s="35"/>
      <c r="S53" s="35"/>
      <c r="T53" s="35"/>
      <c r="U53" s="35"/>
      <c r="V53" s="35"/>
      <c r="W53" s="35"/>
      <c r="X53" s="35"/>
      <c r="Y53" s="35"/>
      <c r="Z53" s="35"/>
      <c r="AA53" s="35"/>
      <c r="AB53" s="35"/>
      <c r="AC53" s="35">
        <f>$AB$28/'Fixed data'!$C$7</f>
        <v>0</v>
      </c>
      <c r="AD53" s="35">
        <f>$AB$28/'Fixed data'!$C$7</f>
        <v>0</v>
      </c>
      <c r="AE53" s="35">
        <f>$AB$28/'Fixed data'!$C$7</f>
        <v>0</v>
      </c>
      <c r="AF53" s="35">
        <f>$AB$28/'Fixed data'!$C$7</f>
        <v>0</v>
      </c>
      <c r="AG53" s="35">
        <f>$AB$28/'Fixed data'!$C$7</f>
        <v>0</v>
      </c>
      <c r="AH53" s="35">
        <f>$AB$28/'Fixed data'!$C$7</f>
        <v>0</v>
      </c>
      <c r="AI53" s="35">
        <f>$AB$28/'Fixed data'!$C$7</f>
        <v>0</v>
      </c>
      <c r="AJ53" s="35">
        <f>$AB$28/'Fixed data'!$C$7</f>
        <v>0</v>
      </c>
      <c r="AK53" s="35">
        <f>$AB$28/'Fixed data'!$C$7</f>
        <v>0</v>
      </c>
      <c r="AL53" s="35">
        <f>$AB$28/'Fixed data'!$C$7</f>
        <v>0</v>
      </c>
      <c r="AM53" s="35">
        <f>$AB$28/'Fixed data'!$C$7</f>
        <v>0</v>
      </c>
      <c r="AN53" s="35">
        <f>$AB$28/'Fixed data'!$C$7</f>
        <v>0</v>
      </c>
      <c r="AO53" s="35">
        <f>$AB$28/'Fixed data'!$C$7</f>
        <v>0</v>
      </c>
      <c r="AP53" s="35">
        <f>$AB$28/'Fixed data'!$C$7</f>
        <v>0</v>
      </c>
      <c r="AQ53" s="35">
        <f>$AB$28/'Fixed data'!$C$7</f>
        <v>0</v>
      </c>
      <c r="AR53" s="35">
        <f>$AB$28/'Fixed data'!$C$7</f>
        <v>0</v>
      </c>
      <c r="AS53" s="35">
        <f>$AB$28/'Fixed data'!$C$7</f>
        <v>0</v>
      </c>
      <c r="AT53" s="35">
        <f>$AB$28/'Fixed data'!$C$7</f>
        <v>0</v>
      </c>
      <c r="AU53" s="35">
        <f>$AB$28/'Fixed data'!$C$7</f>
        <v>0</v>
      </c>
      <c r="AV53" s="35">
        <f>$AB$28/'Fixed data'!$C$7</f>
        <v>0</v>
      </c>
      <c r="AW53" s="35">
        <f>$AB$28/'Fixed data'!$C$7</f>
        <v>0</v>
      </c>
      <c r="AX53" s="35">
        <f>$AB$28/'Fixed data'!$C$7</f>
        <v>0</v>
      </c>
      <c r="AY53" s="35">
        <f>$AB$28/'Fixed data'!$C$7</f>
        <v>0</v>
      </c>
      <c r="AZ53" s="35">
        <f>$AB$28/'Fixed data'!$C$7</f>
        <v>0</v>
      </c>
      <c r="BA53" s="35">
        <f>$AB$28/'Fixed data'!$C$7</f>
        <v>0</v>
      </c>
      <c r="BB53" s="35">
        <f>$AB$28/'Fixed data'!$C$7</f>
        <v>0</v>
      </c>
      <c r="BC53" s="35">
        <f>$AB$28/'Fixed data'!$C$7</f>
        <v>0</v>
      </c>
      <c r="BD53" s="35">
        <f>$AB$28/'Fixed data'!$C$7</f>
        <v>0</v>
      </c>
    </row>
    <row r="54" spans="1:56" ht="16.5" hidden="1" customHeight="1" outlineLevel="1" x14ac:dyDescent="0.35">
      <c r="A54" s="114"/>
      <c r="B54" s="9" t="s">
        <v>122</v>
      </c>
      <c r="C54" s="11" t="s">
        <v>144</v>
      </c>
      <c r="D54" s="9" t="s">
        <v>38</v>
      </c>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f>$AC$28/'Fixed data'!$C$7</f>
        <v>0</v>
      </c>
      <c r="AE54" s="35">
        <f>$AC$28/'Fixed data'!$C$7</f>
        <v>0</v>
      </c>
      <c r="AF54" s="35">
        <f>$AC$28/'Fixed data'!$C$7</f>
        <v>0</v>
      </c>
      <c r="AG54" s="35">
        <f>$AC$28/'Fixed data'!$C$7</f>
        <v>0</v>
      </c>
      <c r="AH54" s="35">
        <f>$AC$28/'Fixed data'!$C$7</f>
        <v>0</v>
      </c>
      <c r="AI54" s="35">
        <f>$AC$28/'Fixed data'!$C$7</f>
        <v>0</v>
      </c>
      <c r="AJ54" s="35">
        <f>$AC$28/'Fixed data'!$C$7</f>
        <v>0</v>
      </c>
      <c r="AK54" s="35">
        <f>$AC$28/'Fixed data'!$C$7</f>
        <v>0</v>
      </c>
      <c r="AL54" s="35">
        <f>$AC$28/'Fixed data'!$C$7</f>
        <v>0</v>
      </c>
      <c r="AM54" s="35">
        <f>$AC$28/'Fixed data'!$C$7</f>
        <v>0</v>
      </c>
      <c r="AN54" s="35">
        <f>$AC$28/'Fixed data'!$C$7</f>
        <v>0</v>
      </c>
      <c r="AO54" s="35">
        <f>$AC$28/'Fixed data'!$C$7</f>
        <v>0</v>
      </c>
      <c r="AP54" s="35">
        <f>$AC$28/'Fixed data'!$C$7</f>
        <v>0</v>
      </c>
      <c r="AQ54" s="35">
        <f>$AC$28/'Fixed data'!$C$7</f>
        <v>0</v>
      </c>
      <c r="AR54" s="35">
        <f>$AC$28/'Fixed data'!$C$7</f>
        <v>0</v>
      </c>
      <c r="AS54" s="35">
        <f>$AC$28/'Fixed data'!$C$7</f>
        <v>0</v>
      </c>
      <c r="AT54" s="35">
        <f>$AC$28/'Fixed data'!$C$7</f>
        <v>0</v>
      </c>
      <c r="AU54" s="35">
        <f>$AC$28/'Fixed data'!$C$7</f>
        <v>0</v>
      </c>
      <c r="AV54" s="35">
        <f>$AC$28/'Fixed data'!$C$7</f>
        <v>0</v>
      </c>
      <c r="AW54" s="35">
        <f>$AC$28/'Fixed data'!$C$7</f>
        <v>0</v>
      </c>
      <c r="AX54" s="35">
        <f>$AC$28/'Fixed data'!$C$7</f>
        <v>0</v>
      </c>
      <c r="AY54" s="35">
        <f>$AC$28/'Fixed data'!$C$7</f>
        <v>0</v>
      </c>
      <c r="AZ54" s="35">
        <f>$AC$28/'Fixed data'!$C$7</f>
        <v>0</v>
      </c>
      <c r="BA54" s="35">
        <f>$AC$28/'Fixed data'!$C$7</f>
        <v>0</v>
      </c>
      <c r="BB54" s="35">
        <f>$AC$28/'Fixed data'!$C$7</f>
        <v>0</v>
      </c>
      <c r="BC54" s="35">
        <f>$AC$28/'Fixed data'!$C$7</f>
        <v>0</v>
      </c>
      <c r="BD54" s="35">
        <f>$AC$28/'Fixed data'!$C$7</f>
        <v>0</v>
      </c>
    </row>
    <row r="55" spans="1:56" ht="16.5" hidden="1" customHeight="1" outlineLevel="1" x14ac:dyDescent="0.35">
      <c r="A55" s="114"/>
      <c r="B55" s="9" t="s">
        <v>123</v>
      </c>
      <c r="C55" s="11" t="s">
        <v>145</v>
      </c>
      <c r="D55" s="9" t="s">
        <v>38</v>
      </c>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f>$AD$28/'Fixed data'!$C$7</f>
        <v>0</v>
      </c>
      <c r="AF55" s="35">
        <f>$AD$28/'Fixed data'!$C$7</f>
        <v>0</v>
      </c>
      <c r="AG55" s="35">
        <f>$AD$28/'Fixed data'!$C$7</f>
        <v>0</v>
      </c>
      <c r="AH55" s="35">
        <f>$AD$28/'Fixed data'!$C$7</f>
        <v>0</v>
      </c>
      <c r="AI55" s="35">
        <f>$AD$28/'Fixed data'!$C$7</f>
        <v>0</v>
      </c>
      <c r="AJ55" s="35">
        <f>$AD$28/'Fixed data'!$C$7</f>
        <v>0</v>
      </c>
      <c r="AK55" s="35">
        <f>$AD$28/'Fixed data'!$C$7</f>
        <v>0</v>
      </c>
      <c r="AL55" s="35">
        <f>$AD$28/'Fixed data'!$C$7</f>
        <v>0</v>
      </c>
      <c r="AM55" s="35">
        <f>$AD$28/'Fixed data'!$C$7</f>
        <v>0</v>
      </c>
      <c r="AN55" s="35">
        <f>$AD$28/'Fixed data'!$C$7</f>
        <v>0</v>
      </c>
      <c r="AO55" s="35">
        <f>$AD$28/'Fixed data'!$C$7</f>
        <v>0</v>
      </c>
      <c r="AP55" s="35">
        <f>$AD$28/'Fixed data'!$C$7</f>
        <v>0</v>
      </c>
      <c r="AQ55" s="35">
        <f>$AD$28/'Fixed data'!$C$7</f>
        <v>0</v>
      </c>
      <c r="AR55" s="35">
        <f>$AD$28/'Fixed data'!$C$7</f>
        <v>0</v>
      </c>
      <c r="AS55" s="35">
        <f>$AD$28/'Fixed data'!$C$7</f>
        <v>0</v>
      </c>
      <c r="AT55" s="35">
        <f>$AD$28/'Fixed data'!$C$7</f>
        <v>0</v>
      </c>
      <c r="AU55" s="35">
        <f>$AD$28/'Fixed data'!$C$7</f>
        <v>0</v>
      </c>
      <c r="AV55" s="35">
        <f>$AD$28/'Fixed data'!$C$7</f>
        <v>0</v>
      </c>
      <c r="AW55" s="35">
        <f>$AD$28/'Fixed data'!$C$7</f>
        <v>0</v>
      </c>
      <c r="AX55" s="35">
        <f>$AD$28/'Fixed data'!$C$7</f>
        <v>0</v>
      </c>
      <c r="AY55" s="35">
        <f>$AD$28/'Fixed data'!$C$7</f>
        <v>0</v>
      </c>
      <c r="AZ55" s="35">
        <f>$AD$28/'Fixed data'!$C$7</f>
        <v>0</v>
      </c>
      <c r="BA55" s="35">
        <f>$AD$28/'Fixed data'!$C$7</f>
        <v>0</v>
      </c>
      <c r="BB55" s="35">
        <f>$AD$28/'Fixed data'!$C$7</f>
        <v>0</v>
      </c>
      <c r="BC55" s="35">
        <f>$AD$28/'Fixed data'!$C$7</f>
        <v>0</v>
      </c>
      <c r="BD55" s="35">
        <f>$AD$28/'Fixed data'!$C$7</f>
        <v>0</v>
      </c>
    </row>
    <row r="56" spans="1:56" ht="16.5" hidden="1" customHeight="1" outlineLevel="1" x14ac:dyDescent="0.35">
      <c r="A56" s="114"/>
      <c r="B56" s="9" t="s">
        <v>124</v>
      </c>
      <c r="C56" s="11" t="s">
        <v>146</v>
      </c>
      <c r="D56" s="9" t="s">
        <v>38</v>
      </c>
      <c r="F56" s="35"/>
      <c r="G56" s="35"/>
      <c r="H56" s="35"/>
      <c r="I56" s="35"/>
      <c r="J56" s="35"/>
      <c r="K56" s="35"/>
      <c r="L56" s="35"/>
      <c r="M56" s="35"/>
      <c r="N56" s="35"/>
      <c r="O56" s="35"/>
      <c r="P56" s="35"/>
      <c r="Q56" s="35"/>
      <c r="R56" s="35"/>
      <c r="S56" s="35"/>
      <c r="T56" s="35"/>
      <c r="U56" s="35"/>
      <c r="V56" s="35"/>
      <c r="W56" s="35"/>
      <c r="X56" s="35"/>
      <c r="Y56" s="35"/>
      <c r="Z56" s="35"/>
      <c r="AA56" s="35"/>
      <c r="AB56" s="35"/>
      <c r="AC56" s="35"/>
      <c r="AD56" s="35"/>
      <c r="AE56" s="35"/>
      <c r="AF56" s="35">
        <f>$AE$28/'Fixed data'!$C$7</f>
        <v>0</v>
      </c>
      <c r="AG56" s="35">
        <f>$AE$28/'Fixed data'!$C$7</f>
        <v>0</v>
      </c>
      <c r="AH56" s="35">
        <f>$AE$28/'Fixed data'!$C$7</f>
        <v>0</v>
      </c>
      <c r="AI56" s="35">
        <f>$AE$28/'Fixed data'!$C$7</f>
        <v>0</v>
      </c>
      <c r="AJ56" s="35">
        <f>$AE$28/'Fixed data'!$C$7</f>
        <v>0</v>
      </c>
      <c r="AK56" s="35">
        <f>$AE$28/'Fixed data'!$C$7</f>
        <v>0</v>
      </c>
      <c r="AL56" s="35">
        <f>$AE$28/'Fixed data'!$C$7</f>
        <v>0</v>
      </c>
      <c r="AM56" s="35">
        <f>$AE$28/'Fixed data'!$C$7</f>
        <v>0</v>
      </c>
      <c r="AN56" s="35">
        <f>$AE$28/'Fixed data'!$C$7</f>
        <v>0</v>
      </c>
      <c r="AO56" s="35">
        <f>$AE$28/'Fixed data'!$C$7</f>
        <v>0</v>
      </c>
      <c r="AP56" s="35">
        <f>$AE$28/'Fixed data'!$C$7</f>
        <v>0</v>
      </c>
      <c r="AQ56" s="35">
        <f>$AE$28/'Fixed data'!$C$7</f>
        <v>0</v>
      </c>
      <c r="AR56" s="35">
        <f>$AE$28/'Fixed data'!$C$7</f>
        <v>0</v>
      </c>
      <c r="AS56" s="35">
        <f>$AE$28/'Fixed data'!$C$7</f>
        <v>0</v>
      </c>
      <c r="AT56" s="35">
        <f>$AE$28/'Fixed data'!$C$7</f>
        <v>0</v>
      </c>
      <c r="AU56" s="35">
        <f>$AE$28/'Fixed data'!$C$7</f>
        <v>0</v>
      </c>
      <c r="AV56" s="35">
        <f>$AE$28/'Fixed data'!$C$7</f>
        <v>0</v>
      </c>
      <c r="AW56" s="35">
        <f>$AE$28/'Fixed data'!$C$7</f>
        <v>0</v>
      </c>
      <c r="AX56" s="35">
        <f>$AE$28/'Fixed data'!$C$7</f>
        <v>0</v>
      </c>
      <c r="AY56" s="35">
        <f>$AE$28/'Fixed data'!$C$7</f>
        <v>0</v>
      </c>
      <c r="AZ56" s="35">
        <f>$AE$28/'Fixed data'!$C$7</f>
        <v>0</v>
      </c>
      <c r="BA56" s="35">
        <f>$AE$28/'Fixed data'!$C$7</f>
        <v>0</v>
      </c>
      <c r="BB56" s="35">
        <f>$AE$28/'Fixed data'!$C$7</f>
        <v>0</v>
      </c>
      <c r="BC56" s="35">
        <f>$AE$28/'Fixed data'!$C$7</f>
        <v>0</v>
      </c>
      <c r="BD56" s="35">
        <f>$AE$28/'Fixed data'!$C$7</f>
        <v>0</v>
      </c>
    </row>
    <row r="57" spans="1:56" ht="16.5" hidden="1" customHeight="1" outlineLevel="1" x14ac:dyDescent="0.35">
      <c r="A57" s="114"/>
      <c r="B57" s="9" t="s">
        <v>125</v>
      </c>
      <c r="C57" s="11" t="s">
        <v>147</v>
      </c>
      <c r="D57" s="9" t="s">
        <v>38</v>
      </c>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f>$AF$28/'Fixed data'!$C$7</f>
        <v>0</v>
      </c>
      <c r="AH57" s="35">
        <f>$AF$28/'Fixed data'!$C$7</f>
        <v>0</v>
      </c>
      <c r="AI57" s="35">
        <f>$AF$28/'Fixed data'!$C$7</f>
        <v>0</v>
      </c>
      <c r="AJ57" s="35">
        <f>$AF$28/'Fixed data'!$C$7</f>
        <v>0</v>
      </c>
      <c r="AK57" s="35">
        <f>$AF$28/'Fixed data'!$C$7</f>
        <v>0</v>
      </c>
      <c r="AL57" s="35">
        <f>$AF$28/'Fixed data'!$C$7</f>
        <v>0</v>
      </c>
      <c r="AM57" s="35">
        <f>$AF$28/'Fixed data'!$C$7</f>
        <v>0</v>
      </c>
      <c r="AN57" s="35">
        <f>$AF$28/'Fixed data'!$C$7</f>
        <v>0</v>
      </c>
      <c r="AO57" s="35">
        <f>$AF$28/'Fixed data'!$C$7</f>
        <v>0</v>
      </c>
      <c r="AP57" s="35">
        <f>$AF$28/'Fixed data'!$C$7</f>
        <v>0</v>
      </c>
      <c r="AQ57" s="35">
        <f>$AF$28/'Fixed data'!$C$7</f>
        <v>0</v>
      </c>
      <c r="AR57" s="35">
        <f>$AF$28/'Fixed data'!$C$7</f>
        <v>0</v>
      </c>
      <c r="AS57" s="35">
        <f>$AF$28/'Fixed data'!$C$7</f>
        <v>0</v>
      </c>
      <c r="AT57" s="35">
        <f>$AF$28/'Fixed data'!$C$7</f>
        <v>0</v>
      </c>
      <c r="AU57" s="35">
        <f>$AF$28/'Fixed data'!$C$7</f>
        <v>0</v>
      </c>
      <c r="AV57" s="35">
        <f>$AF$28/'Fixed data'!$C$7</f>
        <v>0</v>
      </c>
      <c r="AW57" s="35">
        <f>$AF$28/'Fixed data'!$C$7</f>
        <v>0</v>
      </c>
      <c r="AX57" s="35">
        <f>$AF$28/'Fixed data'!$C$7</f>
        <v>0</v>
      </c>
      <c r="AY57" s="35">
        <f>$AF$28/'Fixed data'!$C$7</f>
        <v>0</v>
      </c>
      <c r="AZ57" s="35">
        <f>$AF$28/'Fixed data'!$C$7</f>
        <v>0</v>
      </c>
      <c r="BA57" s="35">
        <f>$AF$28/'Fixed data'!$C$7</f>
        <v>0</v>
      </c>
      <c r="BB57" s="35">
        <f>$AF$28/'Fixed data'!$C$7</f>
        <v>0</v>
      </c>
      <c r="BC57" s="35">
        <f>$AF$28/'Fixed data'!$C$7</f>
        <v>0</v>
      </c>
      <c r="BD57" s="35">
        <f>$AF$28/'Fixed data'!$C$7</f>
        <v>0</v>
      </c>
    </row>
    <row r="58" spans="1:56" ht="16.5" hidden="1" customHeight="1" outlineLevel="1" x14ac:dyDescent="0.35">
      <c r="A58" s="114"/>
      <c r="B58" s="9" t="s">
        <v>126</v>
      </c>
      <c r="C58" s="11" t="s">
        <v>148</v>
      </c>
      <c r="D58" s="9" t="s">
        <v>38</v>
      </c>
      <c r="F58" s="35"/>
      <c r="G58" s="35"/>
      <c r="H58" s="35"/>
      <c r="I58" s="35"/>
      <c r="J58" s="35"/>
      <c r="K58" s="35"/>
      <c r="L58" s="35"/>
      <c r="M58" s="35"/>
      <c r="N58" s="35"/>
      <c r="O58" s="35"/>
      <c r="P58" s="35"/>
      <c r="Q58" s="35"/>
      <c r="R58" s="35"/>
      <c r="S58" s="35"/>
      <c r="T58" s="35"/>
      <c r="U58" s="35"/>
      <c r="V58" s="35"/>
      <c r="W58" s="35"/>
      <c r="X58" s="35"/>
      <c r="Y58" s="35"/>
      <c r="Z58" s="35"/>
      <c r="AA58" s="35"/>
      <c r="AB58" s="35"/>
      <c r="AC58" s="35"/>
      <c r="AD58" s="35"/>
      <c r="AE58" s="35"/>
      <c r="AF58" s="35"/>
      <c r="AG58" s="35"/>
      <c r="AH58" s="35">
        <f>$AG$28/'Fixed data'!$C$7</f>
        <v>0</v>
      </c>
      <c r="AI58" s="35">
        <f>$AG$28/'Fixed data'!$C$7</f>
        <v>0</v>
      </c>
      <c r="AJ58" s="35">
        <f>$AG$28/'Fixed data'!$C$7</f>
        <v>0</v>
      </c>
      <c r="AK58" s="35">
        <f>$AG$28/'Fixed data'!$C$7</f>
        <v>0</v>
      </c>
      <c r="AL58" s="35">
        <f>$AG$28/'Fixed data'!$C$7</f>
        <v>0</v>
      </c>
      <c r="AM58" s="35">
        <f>$AG$28/'Fixed data'!$C$7</f>
        <v>0</v>
      </c>
      <c r="AN58" s="35">
        <f>$AG$28/'Fixed data'!$C$7</f>
        <v>0</v>
      </c>
      <c r="AO58" s="35">
        <f>$AG$28/'Fixed data'!$C$7</f>
        <v>0</v>
      </c>
      <c r="AP58" s="35">
        <f>$AG$28/'Fixed data'!$C$7</f>
        <v>0</v>
      </c>
      <c r="AQ58" s="35">
        <f>$AG$28/'Fixed data'!$C$7</f>
        <v>0</v>
      </c>
      <c r="AR58" s="35">
        <f>$AG$28/'Fixed data'!$C$7</f>
        <v>0</v>
      </c>
      <c r="AS58" s="35">
        <f>$AG$28/'Fixed data'!$C$7</f>
        <v>0</v>
      </c>
      <c r="AT58" s="35">
        <f>$AG$28/'Fixed data'!$C$7</f>
        <v>0</v>
      </c>
      <c r="AU58" s="35">
        <f>$AG$28/'Fixed data'!$C$7</f>
        <v>0</v>
      </c>
      <c r="AV58" s="35">
        <f>$AG$28/'Fixed data'!$C$7</f>
        <v>0</v>
      </c>
      <c r="AW58" s="35">
        <f>$AG$28/'Fixed data'!$C$7</f>
        <v>0</v>
      </c>
      <c r="AX58" s="35">
        <f>$AG$28/'Fixed data'!$C$7</f>
        <v>0</v>
      </c>
      <c r="AY58" s="35">
        <f>$AG$28/'Fixed data'!$C$7</f>
        <v>0</v>
      </c>
      <c r="AZ58" s="35">
        <f>$AG$28/'Fixed data'!$C$7</f>
        <v>0</v>
      </c>
      <c r="BA58" s="35">
        <f>$AG$28/'Fixed data'!$C$7</f>
        <v>0</v>
      </c>
      <c r="BB58" s="35">
        <f>$AG$28/'Fixed data'!$C$7</f>
        <v>0</v>
      </c>
      <c r="BC58" s="35">
        <f>$AG$28/'Fixed data'!$C$7</f>
        <v>0</v>
      </c>
      <c r="BD58" s="35">
        <f>$AG$28/'Fixed data'!$C$7</f>
        <v>0</v>
      </c>
    </row>
    <row r="59" spans="1:56" ht="16.5" hidden="1" customHeight="1" outlineLevel="1" x14ac:dyDescent="0.35">
      <c r="A59" s="114"/>
      <c r="B59" s="9" t="s">
        <v>127</v>
      </c>
      <c r="C59" s="11" t="s">
        <v>149</v>
      </c>
      <c r="D59" s="9" t="s">
        <v>38</v>
      </c>
      <c r="F59" s="35"/>
      <c r="G59" s="35"/>
      <c r="H59" s="35"/>
      <c r="I59" s="35"/>
      <c r="J59" s="35"/>
      <c r="K59" s="35"/>
      <c r="L59" s="35"/>
      <c r="M59" s="35"/>
      <c r="N59" s="35"/>
      <c r="O59" s="35"/>
      <c r="P59" s="35"/>
      <c r="Q59" s="35"/>
      <c r="R59" s="35"/>
      <c r="S59" s="35"/>
      <c r="T59" s="35"/>
      <c r="U59" s="35"/>
      <c r="V59" s="35"/>
      <c r="W59" s="35"/>
      <c r="X59" s="35"/>
      <c r="Y59" s="35"/>
      <c r="Z59" s="35"/>
      <c r="AA59" s="35"/>
      <c r="AB59" s="35"/>
      <c r="AC59" s="35"/>
      <c r="AD59" s="35"/>
      <c r="AE59" s="35"/>
      <c r="AF59" s="35"/>
      <c r="AG59" s="35"/>
      <c r="AH59" s="35"/>
      <c r="AI59" s="35">
        <f>$AH$28/'Fixed data'!$C$7</f>
        <v>0</v>
      </c>
      <c r="AJ59" s="35">
        <f>$AH$28/'Fixed data'!$C$7</f>
        <v>0</v>
      </c>
      <c r="AK59" s="35">
        <f>$AH$28/'Fixed data'!$C$7</f>
        <v>0</v>
      </c>
      <c r="AL59" s="35">
        <f>$AH$28/'Fixed data'!$C$7</f>
        <v>0</v>
      </c>
      <c r="AM59" s="35">
        <f>$AH$28/'Fixed data'!$C$7</f>
        <v>0</v>
      </c>
      <c r="AN59" s="35">
        <f>$AH$28/'Fixed data'!$C$7</f>
        <v>0</v>
      </c>
      <c r="AO59" s="35">
        <f>$AH$28/'Fixed data'!$C$7</f>
        <v>0</v>
      </c>
      <c r="AP59" s="35">
        <f>$AH$28/'Fixed data'!$C$7</f>
        <v>0</v>
      </c>
      <c r="AQ59" s="35">
        <f>$AH$28/'Fixed data'!$C$7</f>
        <v>0</v>
      </c>
      <c r="AR59" s="35">
        <f>$AH$28/'Fixed data'!$C$7</f>
        <v>0</v>
      </c>
      <c r="AS59" s="35">
        <f>$AH$28/'Fixed data'!$C$7</f>
        <v>0</v>
      </c>
      <c r="AT59" s="35">
        <f>$AH$28/'Fixed data'!$C$7</f>
        <v>0</v>
      </c>
      <c r="AU59" s="35">
        <f>$AH$28/'Fixed data'!$C$7</f>
        <v>0</v>
      </c>
      <c r="AV59" s="35">
        <f>$AH$28/'Fixed data'!$C$7</f>
        <v>0</v>
      </c>
      <c r="AW59" s="35">
        <f>$AH$28/'Fixed data'!$C$7</f>
        <v>0</v>
      </c>
      <c r="AX59" s="35">
        <f>$AH$28/'Fixed data'!$C$7</f>
        <v>0</v>
      </c>
      <c r="AY59" s="35">
        <f>$AH$28/'Fixed data'!$C$7</f>
        <v>0</v>
      </c>
      <c r="AZ59" s="35">
        <f>$AH$28/'Fixed data'!$C$7</f>
        <v>0</v>
      </c>
      <c r="BA59" s="35">
        <f>$AH$28/'Fixed data'!$C$7</f>
        <v>0</v>
      </c>
      <c r="BB59" s="35">
        <f>$AH$28/'Fixed data'!$C$7</f>
        <v>0</v>
      </c>
      <c r="BC59" s="35">
        <f>$AH$28/'Fixed data'!$C$7</f>
        <v>0</v>
      </c>
      <c r="BD59" s="35">
        <f>$AH$28/'Fixed data'!$C$7</f>
        <v>0</v>
      </c>
    </row>
    <row r="60" spans="1:56" ht="16.5" collapsed="1" x14ac:dyDescent="0.35">
      <c r="A60" s="114"/>
      <c r="B60" s="9" t="s">
        <v>7</v>
      </c>
      <c r="C60" s="9" t="s">
        <v>58</v>
      </c>
      <c r="D60" s="9" t="s">
        <v>38</v>
      </c>
      <c r="E60" s="35">
        <f>SUM(E30:E59)</f>
        <v>0</v>
      </c>
      <c r="F60" s="35">
        <f t="shared" ref="F60:BD60" si="5">SUM(F30:F59)</f>
        <v>-1.758697111111111E-4</v>
      </c>
      <c r="G60" s="35">
        <f t="shared" si="5"/>
        <v>-1.758697111111111E-4</v>
      </c>
      <c r="H60" s="35">
        <f t="shared" si="5"/>
        <v>-1.758697111111111E-4</v>
      </c>
      <c r="I60" s="35">
        <f t="shared" si="5"/>
        <v>-1.758697111111111E-4</v>
      </c>
      <c r="J60" s="35">
        <f t="shared" si="5"/>
        <v>-1.758697111111111E-4</v>
      </c>
      <c r="K60" s="35">
        <f t="shared" si="5"/>
        <v>-1.758697111111111E-4</v>
      </c>
      <c r="L60" s="35">
        <f t="shared" si="5"/>
        <v>-1.758697111111111E-4</v>
      </c>
      <c r="M60" s="35">
        <f t="shared" si="5"/>
        <v>-1.758697111111111E-4</v>
      </c>
      <c r="N60" s="35">
        <f t="shared" si="5"/>
        <v>-1.758697111111111E-4</v>
      </c>
      <c r="O60" s="35">
        <f t="shared" si="5"/>
        <v>-1.758697111111111E-4</v>
      </c>
      <c r="P60" s="35">
        <f t="shared" si="5"/>
        <v>-1.758697111111111E-4</v>
      </c>
      <c r="Q60" s="35">
        <f t="shared" si="5"/>
        <v>-1.758697111111111E-4</v>
      </c>
      <c r="R60" s="35">
        <f t="shared" si="5"/>
        <v>-1.758697111111111E-4</v>
      </c>
      <c r="S60" s="35">
        <f t="shared" si="5"/>
        <v>-1.758697111111111E-4</v>
      </c>
      <c r="T60" s="35">
        <f t="shared" si="5"/>
        <v>-1.758697111111111E-4</v>
      </c>
      <c r="U60" s="35">
        <f t="shared" si="5"/>
        <v>-1.758697111111111E-4</v>
      </c>
      <c r="V60" s="35">
        <f t="shared" si="5"/>
        <v>-1.758697111111111E-4</v>
      </c>
      <c r="W60" s="35">
        <f t="shared" si="5"/>
        <v>-1.758697111111111E-4</v>
      </c>
      <c r="X60" s="35">
        <f t="shared" si="5"/>
        <v>-1.758697111111111E-4</v>
      </c>
      <c r="Y60" s="35">
        <f t="shared" si="5"/>
        <v>-1.758697111111111E-4</v>
      </c>
      <c r="Z60" s="35">
        <f t="shared" si="5"/>
        <v>-1.758697111111111E-4</v>
      </c>
      <c r="AA60" s="35">
        <f t="shared" si="5"/>
        <v>-1.758697111111111E-4</v>
      </c>
      <c r="AB60" s="35">
        <f t="shared" si="5"/>
        <v>-1.758697111111111E-4</v>
      </c>
      <c r="AC60" s="35">
        <f t="shared" si="5"/>
        <v>-1.758697111111111E-4</v>
      </c>
      <c r="AD60" s="35">
        <f t="shared" si="5"/>
        <v>-1.758697111111111E-4</v>
      </c>
      <c r="AE60" s="35">
        <f t="shared" si="5"/>
        <v>-1.758697111111111E-4</v>
      </c>
      <c r="AF60" s="35">
        <f t="shared" si="5"/>
        <v>-1.758697111111111E-4</v>
      </c>
      <c r="AG60" s="35">
        <f t="shared" si="5"/>
        <v>-1.758697111111111E-4</v>
      </c>
      <c r="AH60" s="35">
        <f t="shared" si="5"/>
        <v>-1.758697111111111E-4</v>
      </c>
      <c r="AI60" s="35">
        <f t="shared" si="5"/>
        <v>-1.758697111111111E-4</v>
      </c>
      <c r="AJ60" s="35">
        <f t="shared" si="5"/>
        <v>-1.758697111111111E-4</v>
      </c>
      <c r="AK60" s="35">
        <f t="shared" si="5"/>
        <v>-1.758697111111111E-4</v>
      </c>
      <c r="AL60" s="35">
        <f t="shared" si="5"/>
        <v>-1.758697111111111E-4</v>
      </c>
      <c r="AM60" s="35">
        <f t="shared" si="5"/>
        <v>-1.758697111111111E-4</v>
      </c>
      <c r="AN60" s="35">
        <f t="shared" si="5"/>
        <v>-1.758697111111111E-4</v>
      </c>
      <c r="AO60" s="35">
        <f t="shared" si="5"/>
        <v>-1.758697111111111E-4</v>
      </c>
      <c r="AP60" s="35">
        <f t="shared" si="5"/>
        <v>-1.758697111111111E-4</v>
      </c>
      <c r="AQ60" s="35">
        <f t="shared" si="5"/>
        <v>-1.758697111111111E-4</v>
      </c>
      <c r="AR60" s="35">
        <f t="shared" si="5"/>
        <v>-1.758697111111111E-4</v>
      </c>
      <c r="AS60" s="35">
        <f t="shared" si="5"/>
        <v>-1.758697111111111E-4</v>
      </c>
      <c r="AT60" s="35">
        <f t="shared" si="5"/>
        <v>-1.758697111111111E-4</v>
      </c>
      <c r="AU60" s="35">
        <f t="shared" si="5"/>
        <v>-1.758697111111111E-4</v>
      </c>
      <c r="AV60" s="35">
        <f t="shared" si="5"/>
        <v>-1.758697111111111E-4</v>
      </c>
      <c r="AW60" s="35">
        <f t="shared" si="5"/>
        <v>-1.758697111111111E-4</v>
      </c>
      <c r="AX60" s="35">
        <f t="shared" si="5"/>
        <v>-1.758697111111111E-4</v>
      </c>
      <c r="AY60" s="35">
        <f t="shared" si="5"/>
        <v>0</v>
      </c>
      <c r="AZ60" s="35">
        <f t="shared" si="5"/>
        <v>0</v>
      </c>
      <c r="BA60" s="35">
        <f t="shared" si="5"/>
        <v>0</v>
      </c>
      <c r="BB60" s="35">
        <f t="shared" si="5"/>
        <v>0</v>
      </c>
      <c r="BC60" s="35">
        <f t="shared" si="5"/>
        <v>0</v>
      </c>
      <c r="BD60" s="35">
        <f t="shared" si="5"/>
        <v>0</v>
      </c>
    </row>
    <row r="61" spans="1:56" ht="17.25" hidden="1" customHeight="1" outlineLevel="1" x14ac:dyDescent="0.35">
      <c r="A61" s="114"/>
      <c r="B61" s="9" t="s">
        <v>34</v>
      </c>
      <c r="C61" s="9" t="s">
        <v>59</v>
      </c>
      <c r="D61" s="9" t="s">
        <v>38</v>
      </c>
      <c r="E61" s="35">
        <v>0</v>
      </c>
      <c r="F61" s="35">
        <f>E62</f>
        <v>-7.9141369999999999E-3</v>
      </c>
      <c r="G61" s="35">
        <f t="shared" ref="G61:BD61" si="6">F62</f>
        <v>-7.7382672888888886E-3</v>
      </c>
      <c r="H61" s="35">
        <f t="shared" si="6"/>
        <v>-7.5623975777777772E-3</v>
      </c>
      <c r="I61" s="35">
        <f t="shared" si="6"/>
        <v>-7.3865278666666659E-3</v>
      </c>
      <c r="J61" s="35">
        <f t="shared" si="6"/>
        <v>-7.2106581555555545E-3</v>
      </c>
      <c r="K61" s="35">
        <f t="shared" si="6"/>
        <v>-7.0347884444444432E-3</v>
      </c>
      <c r="L61" s="35">
        <f t="shared" si="6"/>
        <v>-6.8589187333333319E-3</v>
      </c>
      <c r="M61" s="35">
        <f t="shared" si="6"/>
        <v>-6.6830490222222205E-3</v>
      </c>
      <c r="N61" s="35">
        <f t="shared" si="6"/>
        <v>-6.5071793111111092E-3</v>
      </c>
      <c r="O61" s="35">
        <f t="shared" si="6"/>
        <v>-6.3313095999999978E-3</v>
      </c>
      <c r="P61" s="35">
        <f t="shared" si="6"/>
        <v>-6.1554398888888865E-3</v>
      </c>
      <c r="Q61" s="35">
        <f t="shared" si="6"/>
        <v>-5.9795701777777752E-3</v>
      </c>
      <c r="R61" s="35">
        <f t="shared" si="6"/>
        <v>-5.8037004666666638E-3</v>
      </c>
      <c r="S61" s="35">
        <f t="shared" si="6"/>
        <v>-5.6278307555555525E-3</v>
      </c>
      <c r="T61" s="35">
        <f t="shared" si="6"/>
        <v>-5.4519610444444411E-3</v>
      </c>
      <c r="U61" s="35">
        <f t="shared" si="6"/>
        <v>-5.2760913333333298E-3</v>
      </c>
      <c r="V61" s="35">
        <f t="shared" si="6"/>
        <v>-5.1002216222222185E-3</v>
      </c>
      <c r="W61" s="35">
        <f t="shared" si="6"/>
        <v>-4.9243519111111071E-3</v>
      </c>
      <c r="X61" s="35">
        <f t="shared" si="6"/>
        <v>-4.7484821999999958E-3</v>
      </c>
      <c r="Y61" s="35">
        <f t="shared" si="6"/>
        <v>-4.5726124888888844E-3</v>
      </c>
      <c r="Z61" s="35">
        <f t="shared" si="6"/>
        <v>-4.3967427777777731E-3</v>
      </c>
      <c r="AA61" s="35">
        <f t="shared" si="6"/>
        <v>-4.2208730666666618E-3</v>
      </c>
      <c r="AB61" s="35">
        <f t="shared" si="6"/>
        <v>-4.0450033555555504E-3</v>
      </c>
      <c r="AC61" s="35">
        <f t="shared" si="6"/>
        <v>-3.8691336444444395E-3</v>
      </c>
      <c r="AD61" s="35">
        <f t="shared" si="6"/>
        <v>-3.6932639333333286E-3</v>
      </c>
      <c r="AE61" s="35">
        <f t="shared" si="6"/>
        <v>-3.5173942222222177E-3</v>
      </c>
      <c r="AF61" s="35">
        <f t="shared" si="6"/>
        <v>-3.3415245111111068E-3</v>
      </c>
      <c r="AG61" s="35">
        <f t="shared" si="6"/>
        <v>-3.1656547999999959E-3</v>
      </c>
      <c r="AH61" s="35">
        <f t="shared" si="6"/>
        <v>-2.989785088888885E-3</v>
      </c>
      <c r="AI61" s="35">
        <f t="shared" si="6"/>
        <v>-2.8139153777777741E-3</v>
      </c>
      <c r="AJ61" s="35">
        <f t="shared" si="6"/>
        <v>-2.6380456666666632E-3</v>
      </c>
      <c r="AK61" s="35">
        <f t="shared" si="6"/>
        <v>-2.4621759555555523E-3</v>
      </c>
      <c r="AL61" s="35">
        <f t="shared" si="6"/>
        <v>-2.2863062444444414E-3</v>
      </c>
      <c r="AM61" s="35">
        <f t="shared" si="6"/>
        <v>-2.1104365333333304E-3</v>
      </c>
      <c r="AN61" s="35">
        <f t="shared" si="6"/>
        <v>-1.9345668222222193E-3</v>
      </c>
      <c r="AO61" s="35">
        <f t="shared" si="6"/>
        <v>-1.7586971111111082E-3</v>
      </c>
      <c r="AP61" s="35">
        <f t="shared" si="6"/>
        <v>-1.5828273999999971E-3</v>
      </c>
      <c r="AQ61" s="35">
        <f t="shared" si="6"/>
        <v>-1.406957688888886E-3</v>
      </c>
      <c r="AR61" s="35">
        <f t="shared" si="6"/>
        <v>-1.2310879777777748E-3</v>
      </c>
      <c r="AS61" s="35">
        <f t="shared" si="6"/>
        <v>-1.0552182666666637E-3</v>
      </c>
      <c r="AT61" s="35">
        <f t="shared" si="6"/>
        <v>-8.7934855555555258E-4</v>
      </c>
      <c r="AU61" s="35">
        <f t="shared" si="6"/>
        <v>-7.0347884444444146E-4</v>
      </c>
      <c r="AV61" s="35">
        <f t="shared" si="6"/>
        <v>-5.2760913333333033E-4</v>
      </c>
      <c r="AW61" s="35">
        <f t="shared" si="6"/>
        <v>-3.5173942222221921E-4</v>
      </c>
      <c r="AX61" s="35">
        <f t="shared" si="6"/>
        <v>-1.7586971111110811E-4</v>
      </c>
      <c r="AY61" s="35">
        <f t="shared" si="6"/>
        <v>2.9815559743351372E-18</v>
      </c>
      <c r="AZ61" s="35">
        <f t="shared" si="6"/>
        <v>2.9815559743351372E-18</v>
      </c>
      <c r="BA61" s="35">
        <f t="shared" si="6"/>
        <v>2.9815559743351372E-18</v>
      </c>
      <c r="BB61" s="35">
        <f t="shared" si="6"/>
        <v>2.9815559743351372E-18</v>
      </c>
      <c r="BC61" s="35">
        <f t="shared" si="6"/>
        <v>2.9815559743351372E-18</v>
      </c>
      <c r="BD61" s="35">
        <f t="shared" si="6"/>
        <v>2.9815559743351372E-18</v>
      </c>
    </row>
    <row r="62" spans="1:56" ht="16.5" hidden="1" customHeight="1" outlineLevel="1" x14ac:dyDescent="0.3">
      <c r="A62" s="114"/>
      <c r="B62" s="9" t="s">
        <v>33</v>
      </c>
      <c r="C62" s="9" t="s">
        <v>66</v>
      </c>
      <c r="D62" s="9" t="s">
        <v>38</v>
      </c>
      <c r="E62" s="35">
        <f t="shared" ref="E62:BD62" si="7">E28-E60+E61</f>
        <v>-7.9141369999999999E-3</v>
      </c>
      <c r="F62" s="35">
        <f t="shared" si="7"/>
        <v>-7.7382672888888886E-3</v>
      </c>
      <c r="G62" s="35">
        <f t="shared" si="7"/>
        <v>-7.5623975777777772E-3</v>
      </c>
      <c r="H62" s="35">
        <f t="shared" si="7"/>
        <v>-7.3865278666666659E-3</v>
      </c>
      <c r="I62" s="35">
        <f t="shared" si="7"/>
        <v>-7.2106581555555545E-3</v>
      </c>
      <c r="J62" s="35">
        <f t="shared" si="7"/>
        <v>-7.0347884444444432E-3</v>
      </c>
      <c r="K62" s="35">
        <f t="shared" si="7"/>
        <v>-6.8589187333333319E-3</v>
      </c>
      <c r="L62" s="35">
        <f t="shared" si="7"/>
        <v>-6.6830490222222205E-3</v>
      </c>
      <c r="M62" s="35">
        <f t="shared" si="7"/>
        <v>-6.5071793111111092E-3</v>
      </c>
      <c r="N62" s="35">
        <f t="shared" si="7"/>
        <v>-6.3313095999999978E-3</v>
      </c>
      <c r="O62" s="35">
        <f t="shared" si="7"/>
        <v>-6.1554398888888865E-3</v>
      </c>
      <c r="P62" s="35">
        <f t="shared" si="7"/>
        <v>-5.9795701777777752E-3</v>
      </c>
      <c r="Q62" s="35">
        <f t="shared" si="7"/>
        <v>-5.8037004666666638E-3</v>
      </c>
      <c r="R62" s="35">
        <f t="shared" si="7"/>
        <v>-5.6278307555555525E-3</v>
      </c>
      <c r="S62" s="35">
        <f t="shared" si="7"/>
        <v>-5.4519610444444411E-3</v>
      </c>
      <c r="T62" s="35">
        <f t="shared" si="7"/>
        <v>-5.2760913333333298E-3</v>
      </c>
      <c r="U62" s="35">
        <f t="shared" si="7"/>
        <v>-5.1002216222222185E-3</v>
      </c>
      <c r="V62" s="35">
        <f t="shared" si="7"/>
        <v>-4.9243519111111071E-3</v>
      </c>
      <c r="W62" s="35">
        <f t="shared" si="7"/>
        <v>-4.7484821999999958E-3</v>
      </c>
      <c r="X62" s="35">
        <f t="shared" si="7"/>
        <v>-4.5726124888888844E-3</v>
      </c>
      <c r="Y62" s="35">
        <f t="shared" si="7"/>
        <v>-4.3967427777777731E-3</v>
      </c>
      <c r="Z62" s="35">
        <f t="shared" si="7"/>
        <v>-4.2208730666666618E-3</v>
      </c>
      <c r="AA62" s="35">
        <f t="shared" si="7"/>
        <v>-4.0450033555555504E-3</v>
      </c>
      <c r="AB62" s="35">
        <f t="shared" si="7"/>
        <v>-3.8691336444444395E-3</v>
      </c>
      <c r="AC62" s="35">
        <f t="shared" si="7"/>
        <v>-3.6932639333333286E-3</v>
      </c>
      <c r="AD62" s="35">
        <f t="shared" si="7"/>
        <v>-3.5173942222222177E-3</v>
      </c>
      <c r="AE62" s="35">
        <f t="shared" si="7"/>
        <v>-3.3415245111111068E-3</v>
      </c>
      <c r="AF62" s="35">
        <f t="shared" si="7"/>
        <v>-3.1656547999999959E-3</v>
      </c>
      <c r="AG62" s="35">
        <f t="shared" si="7"/>
        <v>-2.989785088888885E-3</v>
      </c>
      <c r="AH62" s="35">
        <f t="shared" si="7"/>
        <v>-2.8139153777777741E-3</v>
      </c>
      <c r="AI62" s="35">
        <f t="shared" si="7"/>
        <v>-2.6380456666666632E-3</v>
      </c>
      <c r="AJ62" s="35">
        <f t="shared" si="7"/>
        <v>-2.4621759555555523E-3</v>
      </c>
      <c r="AK62" s="35">
        <f t="shared" si="7"/>
        <v>-2.2863062444444414E-3</v>
      </c>
      <c r="AL62" s="35">
        <f t="shared" si="7"/>
        <v>-2.1104365333333304E-3</v>
      </c>
      <c r="AM62" s="35">
        <f t="shared" si="7"/>
        <v>-1.9345668222222193E-3</v>
      </c>
      <c r="AN62" s="35">
        <f t="shared" si="7"/>
        <v>-1.7586971111111082E-3</v>
      </c>
      <c r="AO62" s="35">
        <f t="shared" si="7"/>
        <v>-1.5828273999999971E-3</v>
      </c>
      <c r="AP62" s="35">
        <f t="shared" si="7"/>
        <v>-1.406957688888886E-3</v>
      </c>
      <c r="AQ62" s="35">
        <f t="shared" si="7"/>
        <v>-1.2310879777777748E-3</v>
      </c>
      <c r="AR62" s="35">
        <f t="shared" si="7"/>
        <v>-1.0552182666666637E-3</v>
      </c>
      <c r="AS62" s="35">
        <f t="shared" si="7"/>
        <v>-8.7934855555555258E-4</v>
      </c>
      <c r="AT62" s="35">
        <f t="shared" si="7"/>
        <v>-7.0347884444444146E-4</v>
      </c>
      <c r="AU62" s="35">
        <f t="shared" si="7"/>
        <v>-5.2760913333333033E-4</v>
      </c>
      <c r="AV62" s="35">
        <f t="shared" si="7"/>
        <v>-3.5173942222221921E-4</v>
      </c>
      <c r="AW62" s="35">
        <f t="shared" si="7"/>
        <v>-1.7586971111110811E-4</v>
      </c>
      <c r="AX62" s="35">
        <f t="shared" si="7"/>
        <v>2.9815559743351372E-18</v>
      </c>
      <c r="AY62" s="35">
        <f t="shared" si="7"/>
        <v>2.9815559743351372E-18</v>
      </c>
      <c r="AZ62" s="35">
        <f t="shared" si="7"/>
        <v>2.9815559743351372E-18</v>
      </c>
      <c r="BA62" s="35">
        <f t="shared" si="7"/>
        <v>2.9815559743351372E-18</v>
      </c>
      <c r="BB62" s="35">
        <f t="shared" si="7"/>
        <v>2.9815559743351372E-18</v>
      </c>
      <c r="BC62" s="35">
        <f t="shared" si="7"/>
        <v>2.9815559743351372E-18</v>
      </c>
      <c r="BD62" s="35">
        <f t="shared" si="7"/>
        <v>2.9815559743351372E-18</v>
      </c>
    </row>
    <row r="63" spans="1:56" ht="16.5" collapsed="1" x14ac:dyDescent="0.3">
      <c r="A63" s="114"/>
      <c r="B63" s="9" t="s">
        <v>8</v>
      </c>
      <c r="C63" s="11" t="s">
        <v>65</v>
      </c>
      <c r="D63" s="9" t="s">
        <v>38</v>
      </c>
      <c r="E63" s="35">
        <f>AVERAGE(E61:E62)*'Fixed data'!$C$3</f>
        <v>-1.6619687700000001E-4</v>
      </c>
      <c r="F63" s="35">
        <f>AVERAGE(F61:F62)*'Fixed data'!$C$3</f>
        <v>-3.2870049006666663E-4</v>
      </c>
      <c r="G63" s="35">
        <f>AVERAGE(G61:G62)*'Fixed data'!$C$3</f>
        <v>-3.2131396220000001E-4</v>
      </c>
      <c r="H63" s="35">
        <f>AVERAGE(H61:H62)*'Fixed data'!$C$3</f>
        <v>-3.1392743433333333E-4</v>
      </c>
      <c r="I63" s="35">
        <f>AVERAGE(I61:I62)*'Fixed data'!$C$3</f>
        <v>-3.0654090646666665E-4</v>
      </c>
      <c r="J63" s="35">
        <f>AVERAGE(J61:J62)*'Fixed data'!$C$3</f>
        <v>-2.9915437859999997E-4</v>
      </c>
      <c r="K63" s="35">
        <f>AVERAGE(K61:K62)*'Fixed data'!$C$3</f>
        <v>-2.9176785073333329E-4</v>
      </c>
      <c r="L63" s="35">
        <f>AVERAGE(L61:L62)*'Fixed data'!$C$3</f>
        <v>-2.8438132286666662E-4</v>
      </c>
      <c r="M63" s="35">
        <f>AVERAGE(M61:M62)*'Fixed data'!$C$3</f>
        <v>-2.7699479499999994E-4</v>
      </c>
      <c r="N63" s="35">
        <f>AVERAGE(N61:N62)*'Fixed data'!$C$3</f>
        <v>-2.6960826713333326E-4</v>
      </c>
      <c r="O63" s="35">
        <f>AVERAGE(O61:O62)*'Fixed data'!$C$3</f>
        <v>-2.6222173926666658E-4</v>
      </c>
      <c r="P63" s="35">
        <f>AVERAGE(P61:P62)*'Fixed data'!$C$3</f>
        <v>-2.548352113999999E-4</v>
      </c>
      <c r="Q63" s="35">
        <f>AVERAGE(Q61:Q62)*'Fixed data'!$C$3</f>
        <v>-2.4744868353333323E-4</v>
      </c>
      <c r="R63" s="35">
        <f>AVERAGE(R61:R62)*'Fixed data'!$C$3</f>
        <v>-2.4006215566666655E-4</v>
      </c>
      <c r="S63" s="35">
        <f>AVERAGE(S61:S62)*'Fixed data'!$C$3</f>
        <v>-2.3267562779999987E-4</v>
      </c>
      <c r="T63" s="35">
        <f>AVERAGE(T61:T62)*'Fixed data'!$C$3</f>
        <v>-2.2528909993333319E-4</v>
      </c>
      <c r="U63" s="35">
        <f>AVERAGE(U61:U62)*'Fixed data'!$C$3</f>
        <v>-2.1790257206666651E-4</v>
      </c>
      <c r="V63" s="35">
        <f>AVERAGE(V61:V62)*'Fixed data'!$C$3</f>
        <v>-2.1051604419999986E-4</v>
      </c>
      <c r="W63" s="35">
        <f>AVERAGE(W61:W62)*'Fixed data'!$C$3</f>
        <v>-2.0312951633333319E-4</v>
      </c>
      <c r="X63" s="35">
        <f>AVERAGE(X61:X62)*'Fixed data'!$C$3</f>
        <v>-1.9574298846666651E-4</v>
      </c>
      <c r="Y63" s="35">
        <f>AVERAGE(Y61:Y62)*'Fixed data'!$C$3</f>
        <v>-1.8835646059999983E-4</v>
      </c>
      <c r="Z63" s="35">
        <f>AVERAGE(Z61:Z62)*'Fixed data'!$C$3</f>
        <v>-1.8096993273333315E-4</v>
      </c>
      <c r="AA63" s="35">
        <f>AVERAGE(AA61:AA62)*'Fixed data'!$C$3</f>
        <v>-1.7358340486666647E-4</v>
      </c>
      <c r="AB63" s="35">
        <f>AVERAGE(AB61:AB62)*'Fixed data'!$C$3</f>
        <v>-1.6619687699999979E-4</v>
      </c>
      <c r="AC63" s="35">
        <f>AVERAGE(AC61:AC62)*'Fixed data'!$C$3</f>
        <v>-1.5881034913333314E-4</v>
      </c>
      <c r="AD63" s="35">
        <f>AVERAGE(AD61:AD62)*'Fixed data'!$C$3</f>
        <v>-1.5142382126666647E-4</v>
      </c>
      <c r="AE63" s="35">
        <f>AVERAGE(AE61:AE62)*'Fixed data'!$C$3</f>
        <v>-1.4403729339999984E-4</v>
      </c>
      <c r="AF63" s="35">
        <f>AVERAGE(AF61:AF62)*'Fixed data'!$C$3</f>
        <v>-1.3665076553333316E-4</v>
      </c>
      <c r="AG63" s="35">
        <f>AVERAGE(AG61:AG62)*'Fixed data'!$C$3</f>
        <v>-1.2926423766666651E-4</v>
      </c>
      <c r="AH63" s="35">
        <f>AVERAGE(AH61:AH62)*'Fixed data'!$C$3</f>
        <v>-1.2187770979999984E-4</v>
      </c>
      <c r="AI63" s="35">
        <f>AVERAGE(AI61:AI62)*'Fixed data'!$C$3</f>
        <v>-1.144911819333332E-4</v>
      </c>
      <c r="AJ63" s="35">
        <f>AVERAGE(AJ61:AJ62)*'Fixed data'!$C$3</f>
        <v>-1.0710465406666652E-4</v>
      </c>
      <c r="AK63" s="35">
        <f>AVERAGE(AK61:AK62)*'Fixed data'!$C$3</f>
        <v>-9.9718126199999882E-5</v>
      </c>
      <c r="AL63" s="35">
        <f>AVERAGE(AL61:AL62)*'Fixed data'!$C$3</f>
        <v>-9.2331598333333204E-5</v>
      </c>
      <c r="AM63" s="35">
        <f>AVERAGE(AM61:AM62)*'Fixed data'!$C$3</f>
        <v>-8.494507046666654E-5</v>
      </c>
      <c r="AN63" s="35">
        <f>AVERAGE(AN61:AN62)*'Fixed data'!$C$3</f>
        <v>-7.7558542599999889E-5</v>
      </c>
      <c r="AO63" s="35">
        <f>AVERAGE(AO61:AO62)*'Fixed data'!$C$3</f>
        <v>-7.0172014733333211E-5</v>
      </c>
      <c r="AP63" s="35">
        <f>AVERAGE(AP61:AP62)*'Fixed data'!$C$3</f>
        <v>-6.2785486866666546E-5</v>
      </c>
      <c r="AQ63" s="35">
        <f>AVERAGE(AQ61:AQ62)*'Fixed data'!$C$3</f>
        <v>-5.5398958999999875E-5</v>
      </c>
      <c r="AR63" s="35">
        <f>AVERAGE(AR61:AR62)*'Fixed data'!$C$3</f>
        <v>-4.8012431133333217E-5</v>
      </c>
      <c r="AS63" s="35">
        <f>AVERAGE(AS61:AS62)*'Fixed data'!$C$3</f>
        <v>-4.0625903266666546E-5</v>
      </c>
      <c r="AT63" s="35">
        <f>AVERAGE(AT61:AT62)*'Fixed data'!$C$3</f>
        <v>-3.3239375399999875E-5</v>
      </c>
      <c r="AU63" s="35">
        <f>AVERAGE(AU61:AU62)*'Fixed data'!$C$3</f>
        <v>-2.585284753333321E-5</v>
      </c>
      <c r="AV63" s="35">
        <f>AVERAGE(AV61:AV62)*'Fixed data'!$C$3</f>
        <v>-1.8466319666666543E-5</v>
      </c>
      <c r="AW63" s="35">
        <f>AVERAGE(AW61:AW62)*'Fixed data'!$C$3</f>
        <v>-1.1079791799999875E-5</v>
      </c>
      <c r="AX63" s="35">
        <f>AVERAGE(AX61:AX62)*'Fixed data'!$C$3</f>
        <v>-3.6932639333332081E-6</v>
      </c>
      <c r="AY63" s="35">
        <f>AVERAGE(AY61:AY62)*'Fixed data'!$C$3</f>
        <v>1.2522535092207577E-19</v>
      </c>
      <c r="AZ63" s="35">
        <f>AVERAGE(AZ61:AZ62)*'Fixed data'!$C$3</f>
        <v>1.2522535092207577E-19</v>
      </c>
      <c r="BA63" s="35">
        <f>AVERAGE(BA61:BA62)*'Fixed data'!$C$3</f>
        <v>1.2522535092207577E-19</v>
      </c>
      <c r="BB63" s="35">
        <f>AVERAGE(BB61:BB62)*'Fixed data'!$C$3</f>
        <v>1.2522535092207577E-19</v>
      </c>
      <c r="BC63" s="35">
        <f>AVERAGE(BC61:BC62)*'Fixed data'!$C$3</f>
        <v>1.2522535092207577E-19</v>
      </c>
      <c r="BD63" s="35">
        <f>AVERAGE(BD61:BD62)*'Fixed data'!$C$3</f>
        <v>1.2522535092207577E-19</v>
      </c>
    </row>
    <row r="64" spans="1:56" ht="15.75" thickBot="1" x14ac:dyDescent="0.35">
      <c r="A64" s="113"/>
      <c r="B64" s="12" t="s">
        <v>91</v>
      </c>
      <c r="C64" s="12" t="s">
        <v>43</v>
      </c>
      <c r="D64" s="12" t="s">
        <v>38</v>
      </c>
      <c r="E64" s="53">
        <f t="shared" ref="E64:BD64" si="8">E29+E60+E63</f>
        <v>-3.5579698770000006E-3</v>
      </c>
      <c r="F64" s="53">
        <f t="shared" si="8"/>
        <v>-5.0457020117777775E-4</v>
      </c>
      <c r="G64" s="53">
        <f t="shared" si="8"/>
        <v>-4.9718367331111108E-4</v>
      </c>
      <c r="H64" s="53">
        <f t="shared" si="8"/>
        <v>-4.897971454444444E-4</v>
      </c>
      <c r="I64" s="53">
        <f t="shared" si="8"/>
        <v>-4.8241061757777772E-4</v>
      </c>
      <c r="J64" s="53">
        <f t="shared" si="8"/>
        <v>-4.7502408971111104E-4</v>
      </c>
      <c r="K64" s="53">
        <f t="shared" si="8"/>
        <v>-4.6763756184444436E-4</v>
      </c>
      <c r="L64" s="53">
        <f t="shared" si="8"/>
        <v>-4.6025103397777769E-4</v>
      </c>
      <c r="M64" s="53">
        <f t="shared" si="8"/>
        <v>-4.5286450611111101E-4</v>
      </c>
      <c r="N64" s="53">
        <f t="shared" si="8"/>
        <v>-4.4547797824444433E-4</v>
      </c>
      <c r="O64" s="53">
        <f t="shared" si="8"/>
        <v>-4.3809145037777765E-4</v>
      </c>
      <c r="P64" s="53">
        <f t="shared" si="8"/>
        <v>-4.3070492251111097E-4</v>
      </c>
      <c r="Q64" s="53">
        <f t="shared" si="8"/>
        <v>-4.233183946444443E-4</v>
      </c>
      <c r="R64" s="53">
        <f t="shared" si="8"/>
        <v>-4.1593186677777762E-4</v>
      </c>
      <c r="S64" s="53">
        <f t="shared" si="8"/>
        <v>-4.0854533891111094E-4</v>
      </c>
      <c r="T64" s="53">
        <f t="shared" si="8"/>
        <v>-4.0115881104444426E-4</v>
      </c>
      <c r="U64" s="53">
        <f t="shared" si="8"/>
        <v>-3.9377228317777758E-4</v>
      </c>
      <c r="V64" s="53">
        <f t="shared" si="8"/>
        <v>-3.8638575531111096E-4</v>
      </c>
      <c r="W64" s="53">
        <f t="shared" si="8"/>
        <v>-3.7899922744444428E-4</v>
      </c>
      <c r="X64" s="53">
        <f t="shared" si="8"/>
        <v>-3.716126995777776E-4</v>
      </c>
      <c r="Y64" s="53">
        <f t="shared" si="8"/>
        <v>-3.6422617171111093E-4</v>
      </c>
      <c r="Z64" s="53">
        <f t="shared" si="8"/>
        <v>-3.5683964384444425E-4</v>
      </c>
      <c r="AA64" s="53">
        <f t="shared" si="8"/>
        <v>-3.4945311597777757E-4</v>
      </c>
      <c r="AB64" s="53">
        <f t="shared" si="8"/>
        <v>-3.4206658811111089E-4</v>
      </c>
      <c r="AC64" s="53">
        <f t="shared" si="8"/>
        <v>-3.3468006024444427E-4</v>
      </c>
      <c r="AD64" s="53">
        <f t="shared" si="8"/>
        <v>-3.2729353237777759E-4</v>
      </c>
      <c r="AE64" s="53">
        <f t="shared" si="8"/>
        <v>-3.1990700451111091E-4</v>
      </c>
      <c r="AF64" s="53">
        <f t="shared" si="8"/>
        <v>-3.1252047664444423E-4</v>
      </c>
      <c r="AG64" s="53">
        <f t="shared" si="8"/>
        <v>-3.0513394877777761E-4</v>
      </c>
      <c r="AH64" s="53">
        <f t="shared" si="8"/>
        <v>-2.9774742091111093E-4</v>
      </c>
      <c r="AI64" s="53">
        <f t="shared" si="8"/>
        <v>-2.9036089304444431E-4</v>
      </c>
      <c r="AJ64" s="53">
        <f t="shared" si="8"/>
        <v>-2.8297436517777763E-4</v>
      </c>
      <c r="AK64" s="53">
        <f t="shared" si="8"/>
        <v>-2.7558783731111095E-4</v>
      </c>
      <c r="AL64" s="53">
        <f t="shared" si="8"/>
        <v>-2.6820130944444427E-4</v>
      </c>
      <c r="AM64" s="53">
        <f t="shared" si="8"/>
        <v>-2.6081478157777765E-4</v>
      </c>
      <c r="AN64" s="53">
        <f t="shared" si="8"/>
        <v>-2.5342825371111097E-4</v>
      </c>
      <c r="AO64" s="53">
        <f t="shared" si="8"/>
        <v>-2.4604172584444429E-4</v>
      </c>
      <c r="AP64" s="53">
        <f t="shared" si="8"/>
        <v>-2.3865519797777764E-4</v>
      </c>
      <c r="AQ64" s="53">
        <f t="shared" si="8"/>
        <v>-2.3126867011111096E-4</v>
      </c>
      <c r="AR64" s="53">
        <f t="shared" si="8"/>
        <v>-2.2388214224444431E-4</v>
      </c>
      <c r="AS64" s="53">
        <f t="shared" si="8"/>
        <v>-2.1649561437777764E-4</v>
      </c>
      <c r="AT64" s="53">
        <f t="shared" si="8"/>
        <v>-2.0910908651111096E-4</v>
      </c>
      <c r="AU64" s="53">
        <f t="shared" si="8"/>
        <v>-2.0172255864444431E-4</v>
      </c>
      <c r="AV64" s="53">
        <f t="shared" si="8"/>
        <v>-1.9433603077777763E-4</v>
      </c>
      <c r="AW64" s="53">
        <f t="shared" si="8"/>
        <v>-1.8694950291111098E-4</v>
      </c>
      <c r="AX64" s="53">
        <f t="shared" si="8"/>
        <v>-1.795629750444443E-4</v>
      </c>
      <c r="AY64" s="53">
        <f t="shared" si="8"/>
        <v>1.2522535092207577E-19</v>
      </c>
      <c r="AZ64" s="53">
        <f t="shared" si="8"/>
        <v>1.2522535092207577E-19</v>
      </c>
      <c r="BA64" s="53">
        <f t="shared" si="8"/>
        <v>1.2522535092207577E-19</v>
      </c>
      <c r="BB64" s="53">
        <f t="shared" si="8"/>
        <v>1.2522535092207577E-19</v>
      </c>
      <c r="BC64" s="53">
        <f t="shared" si="8"/>
        <v>1.2522535092207577E-19</v>
      </c>
      <c r="BD64" s="53">
        <f t="shared" si="8"/>
        <v>1.2522535092207577E-19</v>
      </c>
    </row>
    <row r="65" spans="1:56" ht="12.75" customHeight="1" x14ac:dyDescent="0.3">
      <c r="A65" s="190" t="s">
        <v>226</v>
      </c>
      <c r="B65" s="9" t="s">
        <v>35</v>
      </c>
      <c r="D65" s="4" t="s">
        <v>38</v>
      </c>
      <c r="E65" s="35">
        <f>'Fixed data'!$G$6*E86/1000000</f>
        <v>6.6977187352264332E-4</v>
      </c>
      <c r="F65" s="35">
        <f>'Fixed data'!$G$6*F86/1000000</f>
        <v>6.6977187352264332E-4</v>
      </c>
      <c r="G65" s="35">
        <f>'Fixed data'!$G$6*G86/1000000</f>
        <v>6.6977187352264332E-4</v>
      </c>
      <c r="H65" s="35">
        <f>'Fixed data'!$G$6*H86/1000000</f>
        <v>6.6977187352264332E-4</v>
      </c>
      <c r="I65" s="35">
        <f>'Fixed data'!$G$6*I86/1000000</f>
        <v>6.6977187352264332E-4</v>
      </c>
      <c r="J65" s="35">
        <f>'Fixed data'!$G$6*J86/1000000</f>
        <v>6.6977187352264332E-4</v>
      </c>
      <c r="K65" s="35">
        <f>'Fixed data'!$G$6*K86/1000000</f>
        <v>6.6977187352264332E-4</v>
      </c>
      <c r="L65" s="35">
        <f>'Fixed data'!$G$6*L86/1000000</f>
        <v>6.6977187352264332E-4</v>
      </c>
      <c r="M65" s="35">
        <f>'Fixed data'!$G$6*M86/1000000</f>
        <v>6.6977187352264332E-4</v>
      </c>
      <c r="N65" s="35">
        <f>'Fixed data'!$G$6*N86/1000000</f>
        <v>6.6977187352264332E-4</v>
      </c>
      <c r="O65" s="35">
        <f>'Fixed data'!$G$6*O86/1000000</f>
        <v>6.6977187352264332E-4</v>
      </c>
      <c r="P65" s="35">
        <f>'Fixed data'!$G$6*P86/1000000</f>
        <v>6.6977187352264332E-4</v>
      </c>
      <c r="Q65" s="35">
        <f>'Fixed data'!$G$6*Q86/1000000</f>
        <v>6.6977187352264332E-4</v>
      </c>
      <c r="R65" s="35">
        <f>'Fixed data'!$G$6*R86/1000000</f>
        <v>6.6977187352264332E-4</v>
      </c>
      <c r="S65" s="35">
        <f>'Fixed data'!$G$6*S86/1000000</f>
        <v>6.6977187352264332E-4</v>
      </c>
      <c r="T65" s="35">
        <f>'Fixed data'!$G$6*T86/1000000</f>
        <v>6.6977187352264332E-4</v>
      </c>
      <c r="U65" s="35">
        <f>'Fixed data'!$G$6*U86/1000000</f>
        <v>6.6977187352264332E-4</v>
      </c>
      <c r="V65" s="35">
        <f>'Fixed data'!$G$6*V86/1000000</f>
        <v>6.6977187352264332E-4</v>
      </c>
      <c r="W65" s="35">
        <f>'Fixed data'!$G$6*W86/1000000</f>
        <v>6.6977187352264332E-4</v>
      </c>
      <c r="X65" s="35">
        <f>'Fixed data'!$G$6*X86/1000000</f>
        <v>6.6977187352264332E-4</v>
      </c>
      <c r="Y65" s="35">
        <f>'Fixed data'!$G$6*Y86/1000000</f>
        <v>6.6977187352264332E-4</v>
      </c>
      <c r="Z65" s="35">
        <f>'Fixed data'!$G$6*Z86/1000000</f>
        <v>6.6977187352264332E-4</v>
      </c>
      <c r="AA65" s="35">
        <f>'Fixed data'!$G$6*AA86/1000000</f>
        <v>6.6977187352264332E-4</v>
      </c>
      <c r="AB65" s="35">
        <f>'Fixed data'!$G$6*AB86/1000000</f>
        <v>6.6977187352264332E-4</v>
      </c>
      <c r="AC65" s="35">
        <f>'Fixed data'!$G$6*AC86/1000000</f>
        <v>6.6977187352264332E-4</v>
      </c>
      <c r="AD65" s="35">
        <f>'Fixed data'!$G$6*AD86/1000000</f>
        <v>6.6977187352264332E-4</v>
      </c>
      <c r="AE65" s="35">
        <f>'Fixed data'!$G$6*AE86/1000000</f>
        <v>6.6977187352264332E-4</v>
      </c>
      <c r="AF65" s="35">
        <f>'Fixed data'!$G$6*AF86/1000000</f>
        <v>6.6977187352264332E-4</v>
      </c>
      <c r="AG65" s="35">
        <f>'Fixed data'!$G$6*AG86/1000000</f>
        <v>6.6977187352264332E-4</v>
      </c>
      <c r="AH65" s="35">
        <f>'Fixed data'!$G$6*AH86/1000000</f>
        <v>6.6977187352264332E-4</v>
      </c>
      <c r="AI65" s="35">
        <f>'Fixed data'!$G$6*AI86/1000000</f>
        <v>6.6977187352264332E-4</v>
      </c>
      <c r="AJ65" s="35">
        <f>'Fixed data'!$G$6*AJ86/1000000</f>
        <v>6.6977187352264332E-4</v>
      </c>
      <c r="AK65" s="35">
        <f>'Fixed data'!$G$6*AK86/1000000</f>
        <v>6.6977187352264332E-4</v>
      </c>
      <c r="AL65" s="35">
        <f>'Fixed data'!$G$6*AL86/1000000</f>
        <v>6.6977187352264332E-4</v>
      </c>
      <c r="AM65" s="35">
        <f>'Fixed data'!$G$6*AM86/1000000</f>
        <v>6.6977187352264332E-4</v>
      </c>
      <c r="AN65" s="35">
        <f>'Fixed data'!$G$6*AN86/1000000</f>
        <v>6.6977187352264332E-4</v>
      </c>
      <c r="AO65" s="35">
        <f>'Fixed data'!$G$6*AO86/1000000</f>
        <v>6.6977187352264332E-4</v>
      </c>
      <c r="AP65" s="35">
        <f>'Fixed data'!$G$6*AP86/1000000</f>
        <v>6.6977187352264332E-4</v>
      </c>
      <c r="AQ65" s="35">
        <f>'Fixed data'!$G$6*AQ86/1000000</f>
        <v>6.6977187352264332E-4</v>
      </c>
      <c r="AR65" s="35">
        <f>'Fixed data'!$G$6*AR86/1000000</f>
        <v>6.6977187352264332E-4</v>
      </c>
      <c r="AS65" s="35">
        <f>'Fixed data'!$G$6*AS86/1000000</f>
        <v>0</v>
      </c>
      <c r="AT65" s="35">
        <f>'Fixed data'!$G$6*AT86/1000000</f>
        <v>0</v>
      </c>
      <c r="AU65" s="35">
        <f>'Fixed data'!$G$6*AU86/1000000</f>
        <v>0</v>
      </c>
      <c r="AV65" s="35">
        <f>'Fixed data'!$G$6*AV86/1000000</f>
        <v>0</v>
      </c>
      <c r="AW65" s="35">
        <f>'Fixed data'!$G$6*AW86/1000000</f>
        <v>0</v>
      </c>
      <c r="AX65" s="35">
        <f>'Fixed data'!$G$6*AX86/1000000</f>
        <v>0</v>
      </c>
      <c r="AY65" s="35">
        <f>'Fixed data'!$G$6*AY86/1000000</f>
        <v>0</v>
      </c>
      <c r="AZ65" s="35">
        <f>'Fixed data'!$G$6*AZ86/1000000</f>
        <v>0</v>
      </c>
      <c r="BA65" s="35">
        <f>'Fixed data'!$G$6*BA86/1000000</f>
        <v>0</v>
      </c>
      <c r="BB65" s="35">
        <f>'Fixed data'!$G$6*BB86/1000000</f>
        <v>0</v>
      </c>
      <c r="BC65" s="35">
        <f>'Fixed data'!$G$6*BC86/1000000</f>
        <v>0</v>
      </c>
      <c r="BD65" s="35">
        <f>'Fixed data'!$G$6*BD86/1000000</f>
        <v>0</v>
      </c>
    </row>
    <row r="66" spans="1:56" ht="15" customHeight="1" x14ac:dyDescent="0.3">
      <c r="A66" s="191"/>
      <c r="B66" s="9" t="s">
        <v>198</v>
      </c>
      <c r="D66" s="4" t="s">
        <v>38</v>
      </c>
      <c r="E66" s="35">
        <f>E87*'Fixed data'!H$5/1000000</f>
        <v>5.0797533383910521E-5</v>
      </c>
      <c r="F66" s="35">
        <f>F87*'Fixed data'!I$5/1000000</f>
        <v>5.1814455629516167E-5</v>
      </c>
      <c r="G66" s="35">
        <f>G87*'Fixed data'!J$5/1000000</f>
        <v>5.34630093298185E-5</v>
      </c>
      <c r="H66" s="35">
        <f>H87*'Fixed data'!K$5/1000000</f>
        <v>5.5122544680888397E-5</v>
      </c>
      <c r="I66" s="35">
        <f>I87*'Fixed data'!L$5/1000000</f>
        <v>5.6840045705647083E-5</v>
      </c>
      <c r="J66" s="35">
        <f>J87*'Fixed data'!M$5/1000000</f>
        <v>9.8142266692728729E-5</v>
      </c>
      <c r="K66" s="35">
        <f>K87*'Fixed data'!N$5/1000000</f>
        <v>1.3653748266396405E-4</v>
      </c>
      <c r="L66" s="35">
        <f>L87*'Fixed data'!O$5/1000000</f>
        <v>1.7202569361935308E-4</v>
      </c>
      <c r="M66" s="35">
        <f>M87*'Fixed data'!P$5/1000000</f>
        <v>2.046068995588958E-4</v>
      </c>
      <c r="N66" s="35">
        <f>N87*'Fixed data'!Q$5/1000000</f>
        <v>2.3428110048259219E-4</v>
      </c>
      <c r="O66" s="35">
        <f>O87*'Fixed data'!R$5/1000000</f>
        <v>2.610482963904423E-4</v>
      </c>
      <c r="P66" s="35">
        <f>P87*'Fixed data'!S$5/1000000</f>
        <v>2.8490848728244611E-4</v>
      </c>
      <c r="Q66" s="35">
        <f>Q87*'Fixed data'!T$5/1000000</f>
        <v>3.0586167315860361E-4</v>
      </c>
      <c r="R66" s="35">
        <f>R87*'Fixed data'!U$5/1000000</f>
        <v>3.2390785401891479E-4</v>
      </c>
      <c r="S66" s="35">
        <f>S87*'Fixed data'!V$5/1000000</f>
        <v>3.3904702986337965E-4</v>
      </c>
      <c r="T66" s="35">
        <f>T87*'Fixed data'!W$5/1000000</f>
        <v>3.4547857280296091E-4</v>
      </c>
      <c r="U66" s="35">
        <f>U87*'Fixed data'!X$5/1000000</f>
        <v>3.5627241778847876E-4</v>
      </c>
      <c r="V66" s="35">
        <f>V87*'Fixed data'!Y$5/1000000</f>
        <v>3.6403361968742078E-4</v>
      </c>
      <c r="W66" s="35">
        <f>W87*'Fixed data'!Z$5/1000000</f>
        <v>3.6876217849978702E-4</v>
      </c>
      <c r="X66" s="35">
        <f>X87*'Fixed data'!AA$5/1000000</f>
        <v>3.7045809422557726E-4</v>
      </c>
      <c r="Y66" s="35">
        <f>Y87*'Fixed data'!AB$5/1000000</f>
        <v>3.6912136686479162E-4</v>
      </c>
      <c r="Z66" s="35">
        <f>Z87*'Fixed data'!AC$5/1000000</f>
        <v>3.6178653303192259E-4</v>
      </c>
      <c r="AA66" s="35">
        <f>AA87*'Fixed data'!AD$5/1000000</f>
        <v>3.5460113686131212E-4</v>
      </c>
      <c r="AB66" s="35">
        <f>AB87*'Fixed data'!AE$5/1000000</f>
        <v>3.443830976041256E-4</v>
      </c>
      <c r="AC66" s="35">
        <f>AC87*'Fixed data'!AF$5/1000000</f>
        <v>3.3113241526036341E-4</v>
      </c>
      <c r="AD66" s="35">
        <f>AD87*'Fixed data'!AG$5/1000000</f>
        <v>3.1484908983002533E-4</v>
      </c>
      <c r="AE66" s="35">
        <f>AE87*'Fixed data'!AH$5/1000000</f>
        <v>2.9553312131311125E-4</v>
      </c>
      <c r="AF66" s="35">
        <f>AF87*'Fixed data'!AI$5/1000000</f>
        <v>2.7318450970962129E-4</v>
      </c>
      <c r="AG66" s="35">
        <f>AG87*'Fixed data'!AJ$5/1000000</f>
        <v>2.4780325501955544E-4</v>
      </c>
      <c r="AH66" s="35">
        <f>AH87*'Fixed data'!AK$5/1000000</f>
        <v>2.1938935724291375E-4</v>
      </c>
      <c r="AI66" s="35">
        <f>AI87*'Fixed data'!AL$5/1000000</f>
        <v>1.8692690926413024E-4</v>
      </c>
      <c r="AJ66" s="35">
        <f>AJ87*'Fixed data'!AM$5/1000000</f>
        <v>1.5266434267766367E-4</v>
      </c>
      <c r="AK66" s="35">
        <f>AK87*'Fixed data'!AN$5/1000000</f>
        <v>1.1536913300462118E-4</v>
      </c>
      <c r="AL66" s="35">
        <f>AL87*'Fixed data'!AO$5/1000000</f>
        <v>7.5041280245002838E-5</v>
      </c>
      <c r="AM66" s="35">
        <f>AM87*'Fixed data'!AP$5/1000000</f>
        <v>3.1680784398807831E-5</v>
      </c>
      <c r="AN66" s="35">
        <f>AN87*'Fixed data'!AQ$5/1000000</f>
        <v>3.287628569687605E-5</v>
      </c>
      <c r="AO66" s="35">
        <f>AO87*'Fixed data'!AR$5/1000000</f>
        <v>3.3922349332685742E-5</v>
      </c>
      <c r="AP66" s="35">
        <f>AP87*'Fixed data'!AS$5/1000000</f>
        <v>3.4968412968495434E-5</v>
      </c>
      <c r="AQ66" s="35">
        <f>AQ87*'Fixed data'!AT$5/1000000</f>
        <v>3.6014476604305133E-5</v>
      </c>
      <c r="AR66" s="35">
        <f>AR87*'Fixed data'!AU$5/1000000</f>
        <v>3.7060540240114818E-5</v>
      </c>
      <c r="AS66" s="35">
        <f>AS87*'Fixed data'!AV$5/1000000</f>
        <v>0</v>
      </c>
      <c r="AT66" s="35">
        <f>AT87*'Fixed data'!AW$5/1000000</f>
        <v>0</v>
      </c>
      <c r="AU66" s="35">
        <f>AU87*'Fixed data'!AX$5/1000000</f>
        <v>0</v>
      </c>
      <c r="AV66" s="35">
        <f>AV87*'Fixed data'!AY$5/1000000</f>
        <v>0</v>
      </c>
      <c r="AW66" s="35">
        <f>AW87*'Fixed data'!AZ$5/1000000</f>
        <v>0</v>
      </c>
      <c r="AX66" s="35">
        <f>AX87*'Fixed data'!BA$5/1000000</f>
        <v>0</v>
      </c>
      <c r="AY66" s="35">
        <f>AY87*'Fixed data'!BB$5/1000000</f>
        <v>0</v>
      </c>
      <c r="AZ66" s="35">
        <f>AZ87*'Fixed data'!BC$5/1000000</f>
        <v>0</v>
      </c>
      <c r="BA66" s="35">
        <f>BA87*'Fixed data'!BD$5/1000000</f>
        <v>0</v>
      </c>
      <c r="BB66" s="35">
        <f>BB87*'Fixed data'!BE$5/1000000</f>
        <v>0</v>
      </c>
      <c r="BC66" s="35">
        <f>BC87*'Fixed data'!BF$5/1000000</f>
        <v>0</v>
      </c>
      <c r="BD66" s="35">
        <f>BD87*'Fixed data'!BG$5/1000000</f>
        <v>0</v>
      </c>
    </row>
    <row r="67" spans="1:56" ht="15" customHeight="1" x14ac:dyDescent="0.3">
      <c r="A67" s="191"/>
      <c r="B67" s="9" t="s">
        <v>294</v>
      </c>
      <c r="C67" s="11"/>
      <c r="D67" s="11" t="s">
        <v>38</v>
      </c>
      <c r="E67" s="82">
        <f>'Fixed data'!$G$7*E$88/1000000</f>
        <v>0</v>
      </c>
      <c r="F67" s="82">
        <f>'Fixed data'!$G$7*F$88/1000000</f>
        <v>0</v>
      </c>
      <c r="G67" s="82">
        <f>'Fixed data'!$G$7*G$88/1000000</f>
        <v>0</v>
      </c>
      <c r="H67" s="82">
        <f>'Fixed data'!$G$7*H$88/1000000</f>
        <v>0</v>
      </c>
      <c r="I67" s="82">
        <f>'Fixed data'!$G$7*I$88/1000000</f>
        <v>0</v>
      </c>
      <c r="J67" s="82">
        <f>'Fixed data'!$G$7*J$88/1000000</f>
        <v>0</v>
      </c>
      <c r="K67" s="82">
        <f>'Fixed data'!$G$7*K$88/1000000</f>
        <v>0</v>
      </c>
      <c r="L67" s="82">
        <f>'Fixed data'!$G$7*L$88/1000000</f>
        <v>0</v>
      </c>
      <c r="M67" s="82">
        <f>'Fixed data'!$G$7*M$88/1000000</f>
        <v>0</v>
      </c>
      <c r="N67" s="82">
        <f>'Fixed data'!$G$7*N$88/1000000</f>
        <v>0</v>
      </c>
      <c r="O67" s="82">
        <f>'Fixed data'!$G$7*O$88/1000000</f>
        <v>0</v>
      </c>
      <c r="P67" s="82">
        <f>'Fixed data'!$G$7*P$88/1000000</f>
        <v>0</v>
      </c>
      <c r="Q67" s="82">
        <f>'Fixed data'!$G$7*Q$88/1000000</f>
        <v>0</v>
      </c>
      <c r="R67" s="82">
        <f>'Fixed data'!$G$7*R$88/1000000</f>
        <v>0</v>
      </c>
      <c r="S67" s="82">
        <f>'Fixed data'!$G$7*S$88/1000000</f>
        <v>0</v>
      </c>
      <c r="T67" s="82">
        <f>'Fixed data'!$G$7*T$88/1000000</f>
        <v>0</v>
      </c>
      <c r="U67" s="82">
        <f>'Fixed data'!$G$7*U$88/1000000</f>
        <v>0</v>
      </c>
      <c r="V67" s="82">
        <f>'Fixed data'!$G$7*V$88/1000000</f>
        <v>0</v>
      </c>
      <c r="W67" s="82">
        <f>'Fixed data'!$G$7*W$88/1000000</f>
        <v>0</v>
      </c>
      <c r="X67" s="82">
        <f>'Fixed data'!$G$7*X$88/1000000</f>
        <v>0</v>
      </c>
      <c r="Y67" s="82">
        <f>'Fixed data'!$G$7*Y$88/1000000</f>
        <v>0</v>
      </c>
      <c r="Z67" s="82">
        <f>'Fixed data'!$G$7*Z$88/1000000</f>
        <v>0</v>
      </c>
      <c r="AA67" s="82">
        <f>'Fixed data'!$G$7*AA$88/1000000</f>
        <v>0</v>
      </c>
      <c r="AB67" s="82">
        <f>'Fixed data'!$G$7*AB$88/1000000</f>
        <v>0</v>
      </c>
      <c r="AC67" s="82">
        <f>'Fixed data'!$G$7*AC$88/1000000</f>
        <v>0</v>
      </c>
      <c r="AD67" s="82">
        <f>'Fixed data'!$G$7*AD$88/1000000</f>
        <v>0</v>
      </c>
      <c r="AE67" s="82">
        <f>'Fixed data'!$G$7*AE$88/1000000</f>
        <v>0</v>
      </c>
      <c r="AF67" s="82">
        <f>'Fixed data'!$G$7*AF$88/1000000</f>
        <v>0</v>
      </c>
      <c r="AG67" s="82">
        <f>'Fixed data'!$G$7*AG$88/1000000</f>
        <v>0</v>
      </c>
      <c r="AH67" s="82">
        <f>'Fixed data'!$G$7*AH$88/1000000</f>
        <v>0</v>
      </c>
      <c r="AI67" s="82">
        <f>'Fixed data'!$G$7*AI$88/1000000</f>
        <v>0</v>
      </c>
      <c r="AJ67" s="82">
        <f>'Fixed data'!$G$7*AJ$88/1000000</f>
        <v>0</v>
      </c>
      <c r="AK67" s="82">
        <f>'Fixed data'!$G$7*AK$88/1000000</f>
        <v>0</v>
      </c>
      <c r="AL67" s="82">
        <f>'Fixed data'!$G$7*AL$88/1000000</f>
        <v>0</v>
      </c>
      <c r="AM67" s="82">
        <f>'Fixed data'!$G$7*AM$88/1000000</f>
        <v>0</v>
      </c>
      <c r="AN67" s="82">
        <f>'Fixed data'!$G$7*AN$88/1000000</f>
        <v>0</v>
      </c>
      <c r="AO67" s="82">
        <f>'Fixed data'!$G$7*AO$88/1000000</f>
        <v>0</v>
      </c>
      <c r="AP67" s="82">
        <f>'Fixed data'!$G$7*AP$88/1000000</f>
        <v>0</v>
      </c>
      <c r="AQ67" s="82">
        <f>'Fixed data'!$G$7*AQ$88/1000000</f>
        <v>0</v>
      </c>
      <c r="AR67" s="82">
        <f>'Fixed data'!$G$7*AR$88/1000000</f>
        <v>0</v>
      </c>
      <c r="AS67" s="82">
        <f>'Fixed data'!$G$7*AS$88/1000000</f>
        <v>0</v>
      </c>
      <c r="AT67" s="82">
        <f>'Fixed data'!$G$7*AT$88/1000000</f>
        <v>0</v>
      </c>
      <c r="AU67" s="82">
        <f>'Fixed data'!$G$7*AU$88/1000000</f>
        <v>0</v>
      </c>
      <c r="AV67" s="82">
        <f>'Fixed data'!$G$7*AV$88/1000000</f>
        <v>0</v>
      </c>
      <c r="AW67" s="82">
        <f>'Fixed data'!$G$7*AW$88/1000000</f>
        <v>0</v>
      </c>
      <c r="AX67" s="82">
        <f>'Fixed data'!$G$7*AX$88/1000000</f>
        <v>0</v>
      </c>
      <c r="AY67" s="82">
        <f>'Fixed data'!$G$7*AY$88/1000000</f>
        <v>0</v>
      </c>
      <c r="AZ67" s="82">
        <f>'Fixed data'!$G$7*AZ$88/1000000</f>
        <v>0</v>
      </c>
      <c r="BA67" s="82">
        <f>'Fixed data'!$G$7*BA$88/1000000</f>
        <v>0</v>
      </c>
      <c r="BB67" s="82">
        <f>'Fixed data'!$G$7*BB$88/1000000</f>
        <v>0</v>
      </c>
      <c r="BC67" s="82">
        <f>'Fixed data'!$G$7*BC$88/1000000</f>
        <v>0</v>
      </c>
      <c r="BD67" s="82">
        <f>'Fixed data'!$G$7*BD$88/1000000</f>
        <v>0</v>
      </c>
    </row>
    <row r="68" spans="1:56" ht="15" customHeight="1" x14ac:dyDescent="0.3">
      <c r="A68" s="191"/>
      <c r="B68" s="9" t="s">
        <v>295</v>
      </c>
      <c r="C68" s="9"/>
      <c r="D68" s="9" t="s">
        <v>38</v>
      </c>
      <c r="E68" s="82">
        <f>'Fixed data'!$G$8*E89/1000000</f>
        <v>0</v>
      </c>
      <c r="F68" s="82">
        <f>'Fixed data'!$G$8*F89/1000000</f>
        <v>0</v>
      </c>
      <c r="G68" s="82">
        <f>'Fixed data'!$G$8*G89/1000000</f>
        <v>0</v>
      </c>
      <c r="H68" s="82">
        <f>'Fixed data'!$G$8*H89/1000000</f>
        <v>0</v>
      </c>
      <c r="I68" s="82">
        <f>'Fixed data'!$G$8*I89/1000000</f>
        <v>0</v>
      </c>
      <c r="J68" s="82">
        <f>'Fixed data'!$G$8*J89/1000000</f>
        <v>0</v>
      </c>
      <c r="K68" s="82">
        <f>'Fixed data'!$G$8*K89/1000000</f>
        <v>0</v>
      </c>
      <c r="L68" s="82">
        <f>'Fixed data'!$G$8*L89/1000000</f>
        <v>0</v>
      </c>
      <c r="M68" s="82">
        <f>'Fixed data'!$G$8*M89/1000000</f>
        <v>0</v>
      </c>
      <c r="N68" s="82">
        <f>'Fixed data'!$G$8*N89/1000000</f>
        <v>0</v>
      </c>
      <c r="O68" s="82">
        <f>'Fixed data'!$G$8*O89/1000000</f>
        <v>0</v>
      </c>
      <c r="P68" s="82">
        <f>'Fixed data'!$G$8*P89/1000000</f>
        <v>0</v>
      </c>
      <c r="Q68" s="82">
        <f>'Fixed data'!$G$8*Q89/1000000</f>
        <v>0</v>
      </c>
      <c r="R68" s="82">
        <f>'Fixed data'!$G$8*R89/1000000</f>
        <v>0</v>
      </c>
      <c r="S68" s="82">
        <f>'Fixed data'!$G$8*S89/1000000</f>
        <v>0</v>
      </c>
      <c r="T68" s="82">
        <f>'Fixed data'!$G$8*T89/1000000</f>
        <v>0</v>
      </c>
      <c r="U68" s="82">
        <f>'Fixed data'!$G$8*U89/1000000</f>
        <v>0</v>
      </c>
      <c r="V68" s="82">
        <f>'Fixed data'!$G$8*V89/1000000</f>
        <v>0</v>
      </c>
      <c r="W68" s="82">
        <f>'Fixed data'!$G$8*W89/1000000</f>
        <v>0</v>
      </c>
      <c r="X68" s="82">
        <f>'Fixed data'!$G$8*X89/1000000</f>
        <v>0</v>
      </c>
      <c r="Y68" s="82">
        <f>'Fixed data'!$G$8*Y89/1000000</f>
        <v>0</v>
      </c>
      <c r="Z68" s="82">
        <f>'Fixed data'!$G$8*Z89/1000000</f>
        <v>0</v>
      </c>
      <c r="AA68" s="82">
        <f>'Fixed data'!$G$8*AA89/1000000</f>
        <v>0</v>
      </c>
      <c r="AB68" s="82">
        <f>'Fixed data'!$G$8*AB89/1000000</f>
        <v>0</v>
      </c>
      <c r="AC68" s="82">
        <f>'Fixed data'!$G$8*AC89/1000000</f>
        <v>0</v>
      </c>
      <c r="AD68" s="82">
        <f>'Fixed data'!$G$8*AD89/1000000</f>
        <v>0</v>
      </c>
      <c r="AE68" s="82">
        <f>'Fixed data'!$G$8*AE89/1000000</f>
        <v>0</v>
      </c>
      <c r="AF68" s="82">
        <f>'Fixed data'!$G$8*AF89/1000000</f>
        <v>0</v>
      </c>
      <c r="AG68" s="82">
        <f>'Fixed data'!$G$8*AG89/1000000</f>
        <v>0</v>
      </c>
      <c r="AH68" s="82">
        <f>'Fixed data'!$G$8*AH89/1000000</f>
        <v>0</v>
      </c>
      <c r="AI68" s="82">
        <f>'Fixed data'!$G$8*AI89/1000000</f>
        <v>0</v>
      </c>
      <c r="AJ68" s="82">
        <f>'Fixed data'!$G$8*AJ89/1000000</f>
        <v>0</v>
      </c>
      <c r="AK68" s="82">
        <f>'Fixed data'!$G$8*AK89/1000000</f>
        <v>0</v>
      </c>
      <c r="AL68" s="82">
        <f>'Fixed data'!$G$8*AL89/1000000</f>
        <v>0</v>
      </c>
      <c r="AM68" s="82">
        <f>'Fixed data'!$G$8*AM89/1000000</f>
        <v>0</v>
      </c>
      <c r="AN68" s="82">
        <f>'Fixed data'!$G$8*AN89/1000000</f>
        <v>0</v>
      </c>
      <c r="AO68" s="82">
        <f>'Fixed data'!$G$8*AO89/1000000</f>
        <v>0</v>
      </c>
      <c r="AP68" s="82">
        <f>'Fixed data'!$G$8*AP89/1000000</f>
        <v>0</v>
      </c>
      <c r="AQ68" s="82">
        <f>'Fixed data'!$G$8*AQ89/1000000</f>
        <v>0</v>
      </c>
      <c r="AR68" s="82">
        <f>'Fixed data'!$G$8*AR89/1000000</f>
        <v>0</v>
      </c>
      <c r="AS68" s="82">
        <f>'Fixed data'!$G$8*AS89/1000000</f>
        <v>0</v>
      </c>
      <c r="AT68" s="82">
        <f>'Fixed data'!$G$8*AT89/1000000</f>
        <v>0</v>
      </c>
      <c r="AU68" s="82">
        <f>'Fixed data'!$G$8*AU89/1000000</f>
        <v>0</v>
      </c>
      <c r="AV68" s="82">
        <f>'Fixed data'!$G$8*AV89/1000000</f>
        <v>0</v>
      </c>
      <c r="AW68" s="82">
        <f>'Fixed data'!$G$8*AW89/1000000</f>
        <v>0</v>
      </c>
      <c r="AX68" s="82">
        <f>'Fixed data'!$G$8*AX89/1000000</f>
        <v>0</v>
      </c>
      <c r="AY68" s="82">
        <f>'Fixed data'!$G$8*AY89/1000000</f>
        <v>0</v>
      </c>
      <c r="AZ68" s="82">
        <f>'Fixed data'!$G$8*AZ89/1000000</f>
        <v>0</v>
      </c>
      <c r="BA68" s="82">
        <f>'Fixed data'!$G$8*BA89/1000000</f>
        <v>0</v>
      </c>
      <c r="BB68" s="82">
        <f>'Fixed data'!$G$8*BB89/1000000</f>
        <v>0</v>
      </c>
      <c r="BC68" s="82">
        <f>'Fixed data'!$G$8*BC89/1000000</f>
        <v>0</v>
      </c>
      <c r="BD68" s="82">
        <f>'Fixed data'!$G$8*BD89/1000000</f>
        <v>0</v>
      </c>
    </row>
    <row r="69" spans="1:56" ht="15" customHeight="1" x14ac:dyDescent="0.3">
      <c r="A69" s="191"/>
      <c r="B69" s="4" t="s">
        <v>199</v>
      </c>
      <c r="D69" s="9" t="s">
        <v>38</v>
      </c>
      <c r="E69" s="35">
        <f>E90*'Fixed data'!H$5/1000000</f>
        <v>0</v>
      </c>
      <c r="F69" s="35">
        <f>F90*'Fixed data'!I$5/1000000</f>
        <v>0</v>
      </c>
      <c r="G69" s="35">
        <f>G90*'Fixed data'!J$5/1000000</f>
        <v>0</v>
      </c>
      <c r="H69" s="35">
        <f>H90*'Fixed data'!K$5/1000000</f>
        <v>0</v>
      </c>
      <c r="I69" s="35">
        <f>I90*'Fixed data'!L$5/1000000</f>
        <v>0</v>
      </c>
      <c r="J69" s="35">
        <f>J90*'Fixed data'!M$5/1000000</f>
        <v>0</v>
      </c>
      <c r="K69" s="35">
        <f>K90*'Fixed data'!N$5/1000000</f>
        <v>0</v>
      </c>
      <c r="L69" s="35">
        <f>L90*'Fixed data'!O$5/1000000</f>
        <v>0</v>
      </c>
      <c r="M69" s="35">
        <f>M90*'Fixed data'!P$5/1000000</f>
        <v>0</v>
      </c>
      <c r="N69" s="35">
        <f>N90*'Fixed data'!Q$5/1000000</f>
        <v>0</v>
      </c>
      <c r="O69" s="35">
        <f>O90*'Fixed data'!R$5/1000000</f>
        <v>0</v>
      </c>
      <c r="P69" s="35">
        <f>P90*'Fixed data'!S$5/1000000</f>
        <v>0</v>
      </c>
      <c r="Q69" s="35">
        <f>Q90*'Fixed data'!T$5/1000000</f>
        <v>0</v>
      </c>
      <c r="R69" s="35">
        <f>R90*'Fixed data'!U$5/1000000</f>
        <v>0</v>
      </c>
      <c r="S69" s="35">
        <f>S90*'Fixed data'!V$5/1000000</f>
        <v>0</v>
      </c>
      <c r="T69" s="35">
        <f>T90*'Fixed data'!W$5/1000000</f>
        <v>0</v>
      </c>
      <c r="U69" s="35">
        <f>U90*'Fixed data'!X$5/1000000</f>
        <v>0</v>
      </c>
      <c r="V69" s="35">
        <f>V90*'Fixed data'!Y$5/1000000</f>
        <v>0</v>
      </c>
      <c r="W69" s="35">
        <f>W90*'Fixed data'!Z$5/1000000</f>
        <v>0</v>
      </c>
      <c r="X69" s="35">
        <f>X90*'Fixed data'!AA$5/1000000</f>
        <v>0</v>
      </c>
      <c r="Y69" s="35">
        <f>Y90*'Fixed data'!AB$5/1000000</f>
        <v>0</v>
      </c>
      <c r="Z69" s="35">
        <f>Z90*'Fixed data'!AC$5/1000000</f>
        <v>0</v>
      </c>
      <c r="AA69" s="35">
        <f>AA90*'Fixed data'!AD$5/1000000</f>
        <v>0</v>
      </c>
      <c r="AB69" s="35">
        <f>AB90*'Fixed data'!AE$5/1000000</f>
        <v>0</v>
      </c>
      <c r="AC69" s="35">
        <f>AC90*'Fixed data'!AF$5/1000000</f>
        <v>0</v>
      </c>
      <c r="AD69" s="35">
        <f>AD90*'Fixed data'!AG$5/1000000</f>
        <v>0</v>
      </c>
      <c r="AE69" s="35">
        <f>AE90*'Fixed data'!AH$5/1000000</f>
        <v>0</v>
      </c>
      <c r="AF69" s="35">
        <f>AF90*'Fixed data'!AI$5/1000000</f>
        <v>0</v>
      </c>
      <c r="AG69" s="35">
        <f>AG90*'Fixed data'!AJ$5/1000000</f>
        <v>0</v>
      </c>
      <c r="AH69" s="35">
        <f>AH90*'Fixed data'!AK$5/1000000</f>
        <v>0</v>
      </c>
      <c r="AI69" s="35">
        <f>AI90*'Fixed data'!AL$5/1000000</f>
        <v>0</v>
      </c>
      <c r="AJ69" s="35">
        <f>AJ90*'Fixed data'!AM$5/1000000</f>
        <v>0</v>
      </c>
      <c r="AK69" s="35">
        <f>AK90*'Fixed data'!AN$5/1000000</f>
        <v>0</v>
      </c>
      <c r="AL69" s="35">
        <f>AL90*'Fixed data'!AO$5/1000000</f>
        <v>0</v>
      </c>
      <c r="AM69" s="35">
        <f>AM90*'Fixed data'!AP$5/1000000</f>
        <v>0</v>
      </c>
      <c r="AN69" s="35">
        <f>AN90*'Fixed data'!AQ$5/1000000</f>
        <v>0</v>
      </c>
      <c r="AO69" s="35">
        <f>AO90*'Fixed data'!AR$5/1000000</f>
        <v>0</v>
      </c>
      <c r="AP69" s="35">
        <f>AP90*'Fixed data'!AS$5/1000000</f>
        <v>0</v>
      </c>
      <c r="AQ69" s="35">
        <f>AQ90*'Fixed data'!AT$5/1000000</f>
        <v>0</v>
      </c>
      <c r="AR69" s="35">
        <f>AR90*'Fixed data'!AU$5/1000000</f>
        <v>0</v>
      </c>
      <c r="AS69" s="35">
        <f>AS90*'Fixed data'!AV$5/1000000</f>
        <v>0</v>
      </c>
      <c r="AT69" s="35">
        <f>AT90*'Fixed data'!AW$5/1000000</f>
        <v>0</v>
      </c>
      <c r="AU69" s="35">
        <f>AU90*'Fixed data'!AX$5/1000000</f>
        <v>0</v>
      </c>
      <c r="AV69" s="35">
        <f>AV90*'Fixed data'!AY$5/1000000</f>
        <v>0</v>
      </c>
      <c r="AW69" s="35">
        <f>AW90*'Fixed data'!AZ$5/1000000</f>
        <v>0</v>
      </c>
      <c r="AX69" s="35">
        <f>AX90*'Fixed data'!BA$5/1000000</f>
        <v>0</v>
      </c>
      <c r="AY69" s="35">
        <f>AY90*'Fixed data'!BB$5/1000000</f>
        <v>0</v>
      </c>
      <c r="AZ69" s="35">
        <f>AZ90*'Fixed data'!BC$5/1000000</f>
        <v>0</v>
      </c>
      <c r="BA69" s="35">
        <f>BA90*'Fixed data'!BD$5/1000000</f>
        <v>0</v>
      </c>
      <c r="BB69" s="35">
        <f>BB90*'Fixed data'!BE$5/1000000</f>
        <v>0</v>
      </c>
      <c r="BC69" s="35">
        <f>BC90*'Fixed data'!BF$5/1000000</f>
        <v>0</v>
      </c>
      <c r="BD69" s="35">
        <f>BD90*'Fixed data'!BG$5/1000000</f>
        <v>0</v>
      </c>
    </row>
    <row r="70" spans="1:56" ht="15" customHeight="1" x14ac:dyDescent="0.3">
      <c r="A70" s="191"/>
      <c r="B70" s="9" t="s">
        <v>67</v>
      </c>
      <c r="C70" s="9"/>
      <c r="D70" s="4" t="s">
        <v>38</v>
      </c>
      <c r="E70" s="35">
        <f>E91*'Fixed data'!$G$9</f>
        <v>0</v>
      </c>
      <c r="F70" s="35">
        <f>F91*'Fixed data'!$G$9</f>
        <v>0</v>
      </c>
      <c r="G70" s="35">
        <f>G91*'Fixed data'!$G$9</f>
        <v>0</v>
      </c>
      <c r="H70" s="35">
        <f>H91*'Fixed data'!$G$9</f>
        <v>0</v>
      </c>
      <c r="I70" s="35">
        <f>I91*'Fixed data'!$G$9</f>
        <v>0</v>
      </c>
      <c r="J70" s="35">
        <f>J91*'Fixed data'!$G$9</f>
        <v>0</v>
      </c>
      <c r="K70" s="35">
        <f>K91*'Fixed data'!$G$9</f>
        <v>0</v>
      </c>
      <c r="L70" s="35">
        <f>L91*'Fixed data'!$G$9</f>
        <v>0</v>
      </c>
      <c r="M70" s="35">
        <f>M91*'Fixed data'!$G$9</f>
        <v>0</v>
      </c>
      <c r="N70" s="35">
        <f>N91*'Fixed data'!$G$9</f>
        <v>0</v>
      </c>
      <c r="O70" s="35">
        <f>O91*'Fixed data'!$G$9</f>
        <v>0</v>
      </c>
      <c r="P70" s="35">
        <f>P91*'Fixed data'!$G$9</f>
        <v>0</v>
      </c>
      <c r="Q70" s="35">
        <f>Q91*'Fixed data'!$G$9</f>
        <v>0</v>
      </c>
      <c r="R70" s="35">
        <f>R91*'Fixed data'!$G$9</f>
        <v>0</v>
      </c>
      <c r="S70" s="35">
        <f>S91*'Fixed data'!$G$9</f>
        <v>0</v>
      </c>
      <c r="T70" s="35">
        <f>T91*'Fixed data'!$G$9</f>
        <v>0</v>
      </c>
      <c r="U70" s="35">
        <f>U91*'Fixed data'!$G$9</f>
        <v>0</v>
      </c>
      <c r="V70" s="35">
        <f>V91*'Fixed data'!$G$9</f>
        <v>0</v>
      </c>
      <c r="W70" s="35">
        <f>W91*'Fixed data'!$G$9</f>
        <v>0</v>
      </c>
      <c r="X70" s="35">
        <f>X91*'Fixed data'!$G$9</f>
        <v>0</v>
      </c>
      <c r="Y70" s="35">
        <f>Y91*'Fixed data'!$G$9</f>
        <v>0</v>
      </c>
      <c r="Z70" s="35">
        <f>Z91*'Fixed data'!$G$9</f>
        <v>0</v>
      </c>
      <c r="AA70" s="35">
        <f>AA91*'Fixed data'!$G$9</f>
        <v>0</v>
      </c>
      <c r="AB70" s="35">
        <f>AB91*'Fixed data'!$G$9</f>
        <v>0</v>
      </c>
      <c r="AC70" s="35">
        <f>AC91*'Fixed data'!$G$9</f>
        <v>0</v>
      </c>
      <c r="AD70" s="35">
        <f>AD91*'Fixed data'!$G$9</f>
        <v>0</v>
      </c>
      <c r="AE70" s="35">
        <f>AE91*'Fixed data'!$G$9</f>
        <v>0</v>
      </c>
      <c r="AF70" s="35">
        <f>AF91*'Fixed data'!$G$9</f>
        <v>0</v>
      </c>
      <c r="AG70" s="35">
        <f>AG91*'Fixed data'!$G$9</f>
        <v>0</v>
      </c>
      <c r="AH70" s="35">
        <f>AH91*'Fixed data'!$G$9</f>
        <v>0</v>
      </c>
      <c r="AI70" s="35">
        <f>AI91*'Fixed data'!$G$9</f>
        <v>0</v>
      </c>
      <c r="AJ70" s="35">
        <f>AJ91*'Fixed data'!$G$9</f>
        <v>0</v>
      </c>
      <c r="AK70" s="35">
        <f>AK91*'Fixed data'!$G$9</f>
        <v>0</v>
      </c>
      <c r="AL70" s="35">
        <f>AL91*'Fixed data'!$G$9</f>
        <v>0</v>
      </c>
      <c r="AM70" s="35">
        <f>AM91*'Fixed data'!$G$9</f>
        <v>0</v>
      </c>
      <c r="AN70" s="35">
        <f>AN91*'Fixed data'!$G$9</f>
        <v>0</v>
      </c>
      <c r="AO70" s="35">
        <f>AO91*'Fixed data'!$G$9</f>
        <v>0</v>
      </c>
      <c r="AP70" s="35">
        <f>AP91*'Fixed data'!$G$9</f>
        <v>0</v>
      </c>
      <c r="AQ70" s="35">
        <f>AQ91*'Fixed data'!$G$9</f>
        <v>0</v>
      </c>
      <c r="AR70" s="35">
        <f>AR91*'Fixed data'!$G$9</f>
        <v>0</v>
      </c>
      <c r="AS70" s="35">
        <f>AS91*'Fixed data'!$G$9</f>
        <v>0</v>
      </c>
      <c r="AT70" s="35">
        <f>AT91*'Fixed data'!$G$9</f>
        <v>0</v>
      </c>
      <c r="AU70" s="35">
        <f>AU91*'Fixed data'!$G$9</f>
        <v>0</v>
      </c>
      <c r="AV70" s="35">
        <f>AV91*'Fixed data'!$G$9</f>
        <v>0</v>
      </c>
      <c r="AW70" s="35">
        <f>AW91*'Fixed data'!$G$9</f>
        <v>0</v>
      </c>
      <c r="AX70" s="35">
        <f>AX91*'Fixed data'!$G$9</f>
        <v>0</v>
      </c>
      <c r="AY70" s="35">
        <f>AY91*'Fixed data'!$G$9</f>
        <v>0</v>
      </c>
      <c r="AZ70" s="35">
        <f>AZ91*'Fixed data'!$G$9</f>
        <v>0</v>
      </c>
      <c r="BA70" s="35">
        <f>BA91*'Fixed data'!$G$9</f>
        <v>0</v>
      </c>
      <c r="BB70" s="35">
        <f>BB91*'Fixed data'!$G$9</f>
        <v>0</v>
      </c>
      <c r="BC70" s="35">
        <f>BC91*'Fixed data'!$G$9</f>
        <v>0</v>
      </c>
      <c r="BD70" s="35">
        <f>BD91*'Fixed data'!$G$9</f>
        <v>0</v>
      </c>
    </row>
    <row r="71" spans="1:56" ht="15" customHeight="1" x14ac:dyDescent="0.3">
      <c r="A71" s="191"/>
      <c r="B71" s="9" t="s">
        <v>68</v>
      </c>
      <c r="C71" s="9"/>
      <c r="D71" s="4" t="s">
        <v>38</v>
      </c>
      <c r="E71" s="35">
        <f>E92*'Fixed data'!$G$10</f>
        <v>0</v>
      </c>
      <c r="F71" s="35">
        <f>F92*'Fixed data'!$G$10</f>
        <v>0</v>
      </c>
      <c r="G71" s="35">
        <f>G92*'Fixed data'!$G$10</f>
        <v>0</v>
      </c>
      <c r="H71" s="35">
        <f>H92*'Fixed data'!$G$10</f>
        <v>0</v>
      </c>
      <c r="I71" s="35">
        <f>I92*'Fixed data'!$G$10</f>
        <v>0</v>
      </c>
      <c r="J71" s="35">
        <f>J92*'Fixed data'!$G$10</f>
        <v>0</v>
      </c>
      <c r="K71" s="35">
        <f>K92*'Fixed data'!$G$10</f>
        <v>0</v>
      </c>
      <c r="L71" s="35">
        <f>L92*'Fixed data'!$G$10</f>
        <v>0</v>
      </c>
      <c r="M71" s="35">
        <f>M92*'Fixed data'!$G$10</f>
        <v>0</v>
      </c>
      <c r="N71" s="35">
        <f>N92*'Fixed data'!$G$10</f>
        <v>0</v>
      </c>
      <c r="O71" s="35">
        <f>O92*'Fixed data'!$G$10</f>
        <v>0</v>
      </c>
      <c r="P71" s="35">
        <f>P92*'Fixed data'!$G$10</f>
        <v>0</v>
      </c>
      <c r="Q71" s="35">
        <f>Q92*'Fixed data'!$G$10</f>
        <v>0</v>
      </c>
      <c r="R71" s="35">
        <f>R92*'Fixed data'!$G$10</f>
        <v>0</v>
      </c>
      <c r="S71" s="35">
        <f>S92*'Fixed data'!$G$10</f>
        <v>0</v>
      </c>
      <c r="T71" s="35">
        <f>T92*'Fixed data'!$G$10</f>
        <v>0</v>
      </c>
      <c r="U71" s="35">
        <f>U92*'Fixed data'!$G$10</f>
        <v>0</v>
      </c>
      <c r="V71" s="35">
        <f>V92*'Fixed data'!$G$10</f>
        <v>0</v>
      </c>
      <c r="W71" s="35">
        <f>W92*'Fixed data'!$G$10</f>
        <v>0</v>
      </c>
      <c r="X71" s="35">
        <f>X92*'Fixed data'!$G$10</f>
        <v>0</v>
      </c>
      <c r="Y71" s="35">
        <f>Y92*'Fixed data'!$G$10</f>
        <v>0</v>
      </c>
      <c r="Z71" s="35">
        <f>Z92*'Fixed data'!$G$10</f>
        <v>0</v>
      </c>
      <c r="AA71" s="35">
        <f>AA92*'Fixed data'!$G$10</f>
        <v>0</v>
      </c>
      <c r="AB71" s="35">
        <f>AB92*'Fixed data'!$G$10</f>
        <v>0</v>
      </c>
      <c r="AC71" s="35">
        <f>AC92*'Fixed data'!$G$10</f>
        <v>0</v>
      </c>
      <c r="AD71" s="35">
        <f>AD92*'Fixed data'!$G$10</f>
        <v>0</v>
      </c>
      <c r="AE71" s="35">
        <f>AE92*'Fixed data'!$G$10</f>
        <v>0</v>
      </c>
      <c r="AF71" s="35">
        <f>AF92*'Fixed data'!$G$10</f>
        <v>0</v>
      </c>
      <c r="AG71" s="35">
        <f>AG92*'Fixed data'!$G$10</f>
        <v>0</v>
      </c>
      <c r="AH71" s="35">
        <f>AH92*'Fixed data'!$G$10</f>
        <v>0</v>
      </c>
      <c r="AI71" s="35">
        <f>AI92*'Fixed data'!$G$10</f>
        <v>0</v>
      </c>
      <c r="AJ71" s="35">
        <f>AJ92*'Fixed data'!$G$10</f>
        <v>0</v>
      </c>
      <c r="AK71" s="35">
        <f>AK92*'Fixed data'!$G$10</f>
        <v>0</v>
      </c>
      <c r="AL71" s="35">
        <f>AL92*'Fixed data'!$G$10</f>
        <v>0</v>
      </c>
      <c r="AM71" s="35">
        <f>AM92*'Fixed data'!$G$10</f>
        <v>0</v>
      </c>
      <c r="AN71" s="35">
        <f>AN92*'Fixed data'!$G$10</f>
        <v>0</v>
      </c>
      <c r="AO71" s="35">
        <f>AO92*'Fixed data'!$G$10</f>
        <v>0</v>
      </c>
      <c r="AP71" s="35">
        <f>AP92*'Fixed data'!$G$10</f>
        <v>0</v>
      </c>
      <c r="AQ71" s="35">
        <f>AQ92*'Fixed data'!$G$10</f>
        <v>0</v>
      </c>
      <c r="AR71" s="35">
        <f>AR92*'Fixed data'!$G$10</f>
        <v>0</v>
      </c>
      <c r="AS71" s="35">
        <f>AS92*'Fixed data'!$G$10</f>
        <v>0</v>
      </c>
      <c r="AT71" s="35">
        <f>AT92*'Fixed data'!$G$10</f>
        <v>0</v>
      </c>
      <c r="AU71" s="35">
        <f>AU92*'Fixed data'!$G$10</f>
        <v>0</v>
      </c>
      <c r="AV71" s="35">
        <f>AV92*'Fixed data'!$G$10</f>
        <v>0</v>
      </c>
      <c r="AW71" s="35">
        <f>AW92*'Fixed data'!$G$10</f>
        <v>0</v>
      </c>
      <c r="AX71" s="35">
        <f>AX92*'Fixed data'!$G$10</f>
        <v>0</v>
      </c>
      <c r="AY71" s="35">
        <f>AY92*'Fixed data'!$G$10</f>
        <v>0</v>
      </c>
      <c r="AZ71" s="35">
        <f>AZ92*'Fixed data'!$G$10</f>
        <v>0</v>
      </c>
      <c r="BA71" s="35">
        <f>BA92*'Fixed data'!$G$10</f>
        <v>0</v>
      </c>
      <c r="BB71" s="35">
        <f>BB92*'Fixed data'!$G$10</f>
        <v>0</v>
      </c>
      <c r="BC71" s="35">
        <f>BC92*'Fixed data'!$G$10</f>
        <v>0</v>
      </c>
      <c r="BD71" s="35">
        <f>BD92*'Fixed data'!$G$10</f>
        <v>0</v>
      </c>
    </row>
    <row r="72" spans="1:56" ht="15" customHeight="1" x14ac:dyDescent="0.3">
      <c r="A72" s="191"/>
      <c r="B72" s="4" t="s">
        <v>80</v>
      </c>
      <c r="D72" s="9" t="s">
        <v>38</v>
      </c>
      <c r="E72" s="35">
        <f>'Fixed data'!$G$11*E93/1000000</f>
        <v>0</v>
      </c>
      <c r="F72" s="35">
        <f>'Fixed data'!$G$11*F93/1000000</f>
        <v>0</v>
      </c>
      <c r="G72" s="35">
        <f>'Fixed data'!$G$11*G93/1000000</f>
        <v>0</v>
      </c>
      <c r="H72" s="35">
        <f>'Fixed data'!$G$11*H93/1000000</f>
        <v>0</v>
      </c>
      <c r="I72" s="35">
        <f>'Fixed data'!$G$11*I93/1000000</f>
        <v>0</v>
      </c>
      <c r="J72" s="35">
        <f>'Fixed data'!$G$11*J93/1000000</f>
        <v>0</v>
      </c>
      <c r="K72" s="35">
        <f>'Fixed data'!$G$11*K93/1000000</f>
        <v>0</v>
      </c>
      <c r="L72" s="35">
        <f>'Fixed data'!$G$11*L93/1000000</f>
        <v>0</v>
      </c>
      <c r="M72" s="35">
        <f>'Fixed data'!$G$11*M93/1000000</f>
        <v>0</v>
      </c>
      <c r="N72" s="35">
        <f>'Fixed data'!$G$11*N93/1000000</f>
        <v>0</v>
      </c>
      <c r="O72" s="35">
        <f>'Fixed data'!$G$11*O93/1000000</f>
        <v>0</v>
      </c>
      <c r="P72" s="35">
        <f>'Fixed data'!$G$11*P93/1000000</f>
        <v>0</v>
      </c>
      <c r="Q72" s="35">
        <f>'Fixed data'!$G$11*Q93/1000000</f>
        <v>0</v>
      </c>
      <c r="R72" s="35">
        <f>'Fixed data'!$G$11*R93/1000000</f>
        <v>0</v>
      </c>
      <c r="S72" s="35">
        <f>'Fixed data'!$G$11*S93/1000000</f>
        <v>0</v>
      </c>
      <c r="T72" s="35">
        <f>'Fixed data'!$G$11*T93/1000000</f>
        <v>0</v>
      </c>
      <c r="U72" s="35">
        <f>'Fixed data'!$G$11*U93/1000000</f>
        <v>0</v>
      </c>
      <c r="V72" s="35">
        <f>'Fixed data'!$G$11*V93/1000000</f>
        <v>0</v>
      </c>
      <c r="W72" s="35">
        <f>'Fixed data'!$G$11*W93/1000000</f>
        <v>0</v>
      </c>
      <c r="X72" s="35">
        <f>'Fixed data'!$G$11*X93/1000000</f>
        <v>0</v>
      </c>
      <c r="Y72" s="35">
        <f>'Fixed data'!$G$11*Y93/1000000</f>
        <v>0</v>
      </c>
      <c r="Z72" s="35">
        <f>'Fixed data'!$G$11*Z93/1000000</f>
        <v>0</v>
      </c>
      <c r="AA72" s="35">
        <f>'Fixed data'!$G$11*AA93/1000000</f>
        <v>0</v>
      </c>
      <c r="AB72" s="35">
        <f>'Fixed data'!$G$11*AB93/1000000</f>
        <v>0</v>
      </c>
      <c r="AC72" s="35">
        <f>'Fixed data'!$G$11*AC93/1000000</f>
        <v>0</v>
      </c>
      <c r="AD72" s="35">
        <f>'Fixed data'!$G$11*AD93/1000000</f>
        <v>0</v>
      </c>
      <c r="AE72" s="35">
        <f>'Fixed data'!$G$11*AE93/1000000</f>
        <v>0</v>
      </c>
      <c r="AF72" s="35">
        <f>'Fixed data'!$G$11*AF93/1000000</f>
        <v>0</v>
      </c>
      <c r="AG72" s="35">
        <f>'Fixed data'!$G$11*AG93/1000000</f>
        <v>0</v>
      </c>
      <c r="AH72" s="35">
        <f>'Fixed data'!$G$11*AH93/1000000</f>
        <v>0</v>
      </c>
      <c r="AI72" s="35">
        <f>'Fixed data'!$G$11*AI93/1000000</f>
        <v>0</v>
      </c>
      <c r="AJ72" s="35">
        <f>'Fixed data'!$G$11*AJ93/1000000</f>
        <v>0</v>
      </c>
      <c r="AK72" s="35">
        <f>'Fixed data'!$G$11*AK93/1000000</f>
        <v>0</v>
      </c>
      <c r="AL72" s="35">
        <f>'Fixed data'!$G$11*AL93/1000000</f>
        <v>0</v>
      </c>
      <c r="AM72" s="35">
        <f>'Fixed data'!$G$11*AM93/1000000</f>
        <v>0</v>
      </c>
      <c r="AN72" s="35">
        <f>'Fixed data'!$G$11*AN93/1000000</f>
        <v>0</v>
      </c>
      <c r="AO72" s="35">
        <f>'Fixed data'!$G$11*AO93/1000000</f>
        <v>0</v>
      </c>
      <c r="AP72" s="35">
        <f>'Fixed data'!$G$11*AP93/1000000</f>
        <v>0</v>
      </c>
      <c r="AQ72" s="35">
        <f>'Fixed data'!$G$11*AQ93/1000000</f>
        <v>0</v>
      </c>
      <c r="AR72" s="35">
        <f>'Fixed data'!$G$11*AR93/1000000</f>
        <v>0</v>
      </c>
      <c r="AS72" s="35">
        <f>'Fixed data'!$G$11*AS93/1000000</f>
        <v>0</v>
      </c>
      <c r="AT72" s="35">
        <f>'Fixed data'!$G$11*AT93/1000000</f>
        <v>0</v>
      </c>
      <c r="AU72" s="35">
        <f>'Fixed data'!$G$11*AU93/1000000</f>
        <v>0</v>
      </c>
      <c r="AV72" s="35">
        <f>'Fixed data'!$G$11*AV93/1000000</f>
        <v>0</v>
      </c>
      <c r="AW72" s="35">
        <f>'Fixed data'!$G$11*AW93/1000000</f>
        <v>0</v>
      </c>
      <c r="AX72" s="35">
        <f>'Fixed data'!$G$11*AX93/1000000</f>
        <v>0</v>
      </c>
      <c r="AY72" s="35">
        <f>'Fixed data'!$G$11*AY93/1000000</f>
        <v>0</v>
      </c>
      <c r="AZ72" s="35">
        <f>'Fixed data'!$G$11*AZ93/1000000</f>
        <v>0</v>
      </c>
      <c r="BA72" s="35">
        <f>'Fixed data'!$G$11*BA93/1000000</f>
        <v>0</v>
      </c>
      <c r="BB72" s="35">
        <f>'Fixed data'!$G$11*BB93/1000000</f>
        <v>0</v>
      </c>
      <c r="BC72" s="35">
        <f>'Fixed data'!$G$11*BC93/1000000</f>
        <v>0</v>
      </c>
      <c r="BD72" s="35">
        <f>'Fixed data'!$G$11*BD93/1000000</f>
        <v>0</v>
      </c>
    </row>
    <row r="73" spans="1:56" ht="15" customHeight="1" x14ac:dyDescent="0.3">
      <c r="A73" s="191"/>
      <c r="B73" s="9" t="s">
        <v>341</v>
      </c>
      <c r="C73" s="9"/>
      <c r="D73" s="9" t="s">
        <v>38</v>
      </c>
      <c r="E73" s="34"/>
      <c r="F73" s="34"/>
      <c r="G73" s="34"/>
      <c r="H73" s="34"/>
      <c r="I73" s="34"/>
      <c r="J73" s="34"/>
      <c r="K73" s="34"/>
      <c r="L73" s="34"/>
      <c r="M73" s="44"/>
      <c r="N73" s="44"/>
      <c r="O73" s="44"/>
      <c r="P73" s="44"/>
      <c r="Q73" s="44"/>
      <c r="R73" s="44"/>
      <c r="S73" s="44"/>
      <c r="T73" s="44"/>
      <c r="U73" s="44"/>
      <c r="V73" s="44"/>
      <c r="W73" s="44"/>
      <c r="X73" s="44"/>
      <c r="Y73" s="44"/>
      <c r="Z73" s="44"/>
      <c r="AA73" s="44"/>
      <c r="AB73" s="44"/>
      <c r="AC73" s="44"/>
      <c r="AD73" s="44"/>
      <c r="AE73" s="44"/>
      <c r="AF73" s="44"/>
      <c r="AG73" s="44"/>
      <c r="AH73" s="44"/>
      <c r="AI73" s="44"/>
      <c r="AJ73" s="44"/>
      <c r="AK73" s="44"/>
      <c r="AL73" s="44"/>
      <c r="AM73" s="44"/>
      <c r="AN73" s="44"/>
      <c r="AO73" s="44"/>
      <c r="AP73" s="44"/>
      <c r="AQ73" s="44"/>
      <c r="AR73" s="44"/>
      <c r="AS73" s="44"/>
      <c r="AT73" s="44"/>
      <c r="AU73" s="44"/>
      <c r="AV73" s="44"/>
      <c r="AW73" s="44"/>
      <c r="AX73" s="44"/>
      <c r="AY73" s="44"/>
      <c r="AZ73" s="44"/>
      <c r="BA73" s="44"/>
      <c r="BB73" s="44"/>
      <c r="BC73" s="44"/>
      <c r="BD73" s="44"/>
    </row>
    <row r="74" spans="1:56" ht="15" customHeight="1" x14ac:dyDescent="0.3">
      <c r="A74" s="191"/>
      <c r="B74" s="9" t="s">
        <v>36</v>
      </c>
      <c r="C74" s="9"/>
      <c r="D74" s="9" t="s">
        <v>38</v>
      </c>
      <c r="E74" s="44"/>
      <c r="F74" s="44"/>
      <c r="G74" s="44"/>
      <c r="H74" s="44"/>
      <c r="I74" s="44"/>
      <c r="J74" s="44"/>
      <c r="K74" s="44"/>
      <c r="L74" s="44"/>
      <c r="M74" s="44"/>
      <c r="N74" s="44"/>
      <c r="O74" s="44"/>
      <c r="P74" s="44"/>
      <c r="Q74" s="44"/>
      <c r="R74" s="44"/>
      <c r="S74" s="44"/>
      <c r="T74" s="44"/>
      <c r="U74" s="44"/>
      <c r="V74" s="44"/>
      <c r="W74" s="44"/>
      <c r="X74" s="44"/>
      <c r="Y74" s="44"/>
      <c r="Z74" s="44"/>
      <c r="AA74" s="44"/>
      <c r="AB74" s="44"/>
      <c r="AC74" s="44"/>
      <c r="AD74" s="44"/>
      <c r="AE74" s="44"/>
      <c r="AF74" s="44"/>
      <c r="AG74" s="44"/>
      <c r="AH74" s="44"/>
      <c r="AI74" s="44"/>
      <c r="AJ74" s="44"/>
      <c r="AK74" s="44"/>
      <c r="AL74" s="44"/>
      <c r="AM74" s="44"/>
      <c r="AN74" s="44"/>
      <c r="AO74" s="44"/>
      <c r="AP74" s="44"/>
      <c r="AQ74" s="44"/>
      <c r="AR74" s="44"/>
      <c r="AS74" s="44"/>
      <c r="AT74" s="44"/>
      <c r="AU74" s="44"/>
      <c r="AV74" s="44"/>
      <c r="AW74" s="44"/>
      <c r="AX74" s="44"/>
      <c r="AY74" s="44"/>
      <c r="AZ74" s="44"/>
      <c r="BA74" s="44"/>
      <c r="BB74" s="44"/>
      <c r="BC74" s="44"/>
      <c r="BD74" s="44"/>
    </row>
    <row r="75" spans="1:56" ht="15" customHeight="1" x14ac:dyDescent="0.3">
      <c r="A75" s="191"/>
      <c r="B75" s="9" t="s">
        <v>207</v>
      </c>
      <c r="C75" s="9"/>
      <c r="D75" s="9" t="s">
        <v>38</v>
      </c>
      <c r="E75" s="44"/>
      <c r="F75" s="44"/>
      <c r="G75" s="44"/>
      <c r="H75" s="44"/>
      <c r="I75" s="44"/>
      <c r="J75" s="44"/>
      <c r="K75" s="44"/>
      <c r="L75" s="44"/>
      <c r="M75" s="44"/>
      <c r="N75" s="44"/>
      <c r="O75" s="44"/>
      <c r="P75" s="44"/>
      <c r="Q75" s="44"/>
      <c r="R75" s="44"/>
      <c r="S75" s="44"/>
      <c r="T75" s="44"/>
      <c r="U75" s="44"/>
      <c r="V75" s="44"/>
      <c r="W75" s="44"/>
      <c r="X75" s="44"/>
      <c r="Y75" s="44"/>
      <c r="Z75" s="44"/>
      <c r="AA75" s="44"/>
      <c r="AB75" s="44"/>
      <c r="AC75" s="44"/>
      <c r="AD75" s="44"/>
      <c r="AE75" s="44"/>
      <c r="AF75" s="44"/>
      <c r="AG75" s="44"/>
      <c r="AH75" s="44"/>
      <c r="AI75" s="44"/>
      <c r="AJ75" s="44"/>
      <c r="AK75" s="44"/>
      <c r="AL75" s="44"/>
      <c r="AM75" s="44"/>
      <c r="AN75" s="44"/>
      <c r="AO75" s="44"/>
      <c r="AP75" s="44"/>
      <c r="AQ75" s="44"/>
      <c r="AR75" s="44"/>
      <c r="AS75" s="44"/>
      <c r="AT75" s="44"/>
      <c r="AU75" s="44"/>
      <c r="AV75" s="44"/>
      <c r="AW75" s="44"/>
      <c r="AX75" s="44"/>
      <c r="AY75" s="44"/>
      <c r="AZ75" s="44"/>
      <c r="BA75" s="44"/>
      <c r="BB75" s="44"/>
      <c r="BC75" s="44"/>
      <c r="BD75" s="44"/>
    </row>
    <row r="76" spans="1:56" ht="15.75" customHeight="1" thickBot="1" x14ac:dyDescent="0.35">
      <c r="A76" s="192"/>
      <c r="B76" s="13" t="s">
        <v>97</v>
      </c>
      <c r="C76" s="13"/>
      <c r="D76" s="13" t="s">
        <v>38</v>
      </c>
      <c r="E76" s="53">
        <f>SUM(E65:E75)</f>
        <v>7.2056940690655381E-4</v>
      </c>
      <c r="F76" s="53">
        <f t="shared" ref="F76:BD76" si="9">SUM(F65:F75)</f>
        <v>7.2158632915215949E-4</v>
      </c>
      <c r="G76" s="53">
        <f t="shared" si="9"/>
        <v>7.2323488285246183E-4</v>
      </c>
      <c r="H76" s="53">
        <f t="shared" si="9"/>
        <v>7.2489441820353172E-4</v>
      </c>
      <c r="I76" s="53">
        <f t="shared" si="9"/>
        <v>7.2661191922829044E-4</v>
      </c>
      <c r="J76" s="53">
        <f t="shared" si="9"/>
        <v>7.6791414021537205E-4</v>
      </c>
      <c r="K76" s="53">
        <f t="shared" si="9"/>
        <v>8.063093561866074E-4</v>
      </c>
      <c r="L76" s="53">
        <f t="shared" si="9"/>
        <v>8.4179756714199637E-4</v>
      </c>
      <c r="M76" s="53">
        <f t="shared" si="9"/>
        <v>8.7437877308153909E-4</v>
      </c>
      <c r="N76" s="53">
        <f t="shared" si="9"/>
        <v>9.0405297400523554E-4</v>
      </c>
      <c r="O76" s="53">
        <f t="shared" si="9"/>
        <v>9.3082016991308562E-4</v>
      </c>
      <c r="P76" s="53">
        <f t="shared" si="9"/>
        <v>9.5468036080508943E-4</v>
      </c>
      <c r="Q76" s="53">
        <f t="shared" si="9"/>
        <v>9.7563354668124698E-4</v>
      </c>
      <c r="R76" s="53">
        <f t="shared" si="9"/>
        <v>9.9367972754155817E-4</v>
      </c>
      <c r="S76" s="53">
        <f t="shared" si="9"/>
        <v>1.008818903386023E-3</v>
      </c>
      <c r="T76" s="53">
        <f t="shared" si="9"/>
        <v>1.0152504463256042E-3</v>
      </c>
      <c r="U76" s="53">
        <f t="shared" si="9"/>
        <v>1.0260442913111222E-3</v>
      </c>
      <c r="V76" s="53">
        <f t="shared" si="9"/>
        <v>1.033805493210064E-3</v>
      </c>
      <c r="W76" s="53">
        <f t="shared" si="9"/>
        <v>1.0385340520224304E-3</v>
      </c>
      <c r="X76" s="53">
        <f t="shared" si="9"/>
        <v>1.0402299677482207E-3</v>
      </c>
      <c r="Y76" s="53">
        <f t="shared" si="9"/>
        <v>1.0388932403874349E-3</v>
      </c>
      <c r="Z76" s="53">
        <f t="shared" si="9"/>
        <v>1.031558406554566E-3</v>
      </c>
      <c r="AA76" s="53">
        <f t="shared" si="9"/>
        <v>1.0243730103839555E-3</v>
      </c>
      <c r="AB76" s="53">
        <f t="shared" si="9"/>
        <v>1.014154971126769E-3</v>
      </c>
      <c r="AC76" s="53">
        <f t="shared" si="9"/>
        <v>1.0009042887830068E-3</v>
      </c>
      <c r="AD76" s="53">
        <f t="shared" si="9"/>
        <v>9.8462096335266876E-4</v>
      </c>
      <c r="AE76" s="53">
        <f t="shared" si="9"/>
        <v>9.6530499483575452E-4</v>
      </c>
      <c r="AF76" s="53">
        <f t="shared" si="9"/>
        <v>9.4295638323226461E-4</v>
      </c>
      <c r="AG76" s="53">
        <f t="shared" si="9"/>
        <v>9.175751285421987E-4</v>
      </c>
      <c r="AH76" s="53">
        <f t="shared" si="9"/>
        <v>8.8916123076555713E-4</v>
      </c>
      <c r="AI76" s="53">
        <f t="shared" si="9"/>
        <v>8.5669878278677358E-4</v>
      </c>
      <c r="AJ76" s="53">
        <f t="shared" si="9"/>
        <v>8.2243621620030696E-4</v>
      </c>
      <c r="AK76" s="53">
        <f t="shared" si="9"/>
        <v>7.8514100652726446E-4</v>
      </c>
      <c r="AL76" s="53">
        <f t="shared" si="9"/>
        <v>7.4481315376764617E-4</v>
      </c>
      <c r="AM76" s="53">
        <f t="shared" si="9"/>
        <v>7.0145265792145113E-4</v>
      </c>
      <c r="AN76" s="53">
        <f t="shared" si="9"/>
        <v>7.0264815921951935E-4</v>
      </c>
      <c r="AO76" s="53">
        <f t="shared" si="9"/>
        <v>7.0369422285532907E-4</v>
      </c>
      <c r="AP76" s="53">
        <f t="shared" si="9"/>
        <v>7.0474028649113879E-4</v>
      </c>
      <c r="AQ76" s="53">
        <f t="shared" si="9"/>
        <v>7.057863501269484E-4</v>
      </c>
      <c r="AR76" s="53">
        <f t="shared" si="9"/>
        <v>7.0683241376275812E-4</v>
      </c>
      <c r="AS76" s="53">
        <f t="shared" si="9"/>
        <v>0</v>
      </c>
      <c r="AT76" s="53">
        <f t="shared" si="9"/>
        <v>0</v>
      </c>
      <c r="AU76" s="53">
        <f t="shared" si="9"/>
        <v>0</v>
      </c>
      <c r="AV76" s="53">
        <f t="shared" si="9"/>
        <v>0</v>
      </c>
      <c r="AW76" s="53">
        <f t="shared" si="9"/>
        <v>0</v>
      </c>
      <c r="AX76" s="53">
        <f t="shared" si="9"/>
        <v>0</v>
      </c>
      <c r="AY76" s="53">
        <f t="shared" si="9"/>
        <v>0</v>
      </c>
      <c r="AZ76" s="53">
        <f t="shared" si="9"/>
        <v>0</v>
      </c>
      <c r="BA76" s="53">
        <f t="shared" si="9"/>
        <v>0</v>
      </c>
      <c r="BB76" s="53">
        <f t="shared" si="9"/>
        <v>0</v>
      </c>
      <c r="BC76" s="53">
        <f t="shared" si="9"/>
        <v>0</v>
      </c>
      <c r="BD76" s="53">
        <f t="shared" si="9"/>
        <v>0</v>
      </c>
    </row>
    <row r="77" spans="1:56" x14ac:dyDescent="0.3">
      <c r="A77" s="75"/>
      <c r="B77" s="14" t="s">
        <v>16</v>
      </c>
      <c r="C77" s="14"/>
      <c r="D77" s="14" t="s">
        <v>38</v>
      </c>
      <c r="E77" s="54">
        <f>IF('Fixed data'!$G$19=FALSE,E64+E76,E64)</f>
        <v>-2.8374004700934467E-3</v>
      </c>
      <c r="F77" s="54">
        <f>IF('Fixed data'!$G$19=FALSE,F64+F76,F64)</f>
        <v>2.1701612797438174E-4</v>
      </c>
      <c r="G77" s="54">
        <f>IF('Fixed data'!$G$19=FALSE,G64+G76,G64)</f>
        <v>2.2605120954135075E-4</v>
      </c>
      <c r="H77" s="54">
        <f>IF('Fixed data'!$G$19=FALSE,H64+H76,H64)</f>
        <v>2.3509727275908732E-4</v>
      </c>
      <c r="I77" s="54">
        <f>IF('Fixed data'!$G$19=FALSE,I64+I76,I64)</f>
        <v>2.4420130165051272E-4</v>
      </c>
      <c r="J77" s="54">
        <f>IF('Fixed data'!$G$19=FALSE,J64+J76,J64)</f>
        <v>2.9289005050426101E-4</v>
      </c>
      <c r="K77" s="54">
        <f>IF('Fixed data'!$G$19=FALSE,K64+K76,K64)</f>
        <v>3.3867179434216303E-4</v>
      </c>
      <c r="L77" s="54">
        <f>IF('Fixed data'!$G$19=FALSE,L64+L76,L64)</f>
        <v>3.8154653316421869E-4</v>
      </c>
      <c r="M77" s="54">
        <f>IF('Fixed data'!$G$19=FALSE,M64+M76,M64)</f>
        <v>4.2151426697042808E-4</v>
      </c>
      <c r="N77" s="54">
        <f>IF('Fixed data'!$G$19=FALSE,N64+N76,N64)</f>
        <v>4.5857499576079121E-4</v>
      </c>
      <c r="O77" s="54">
        <f>IF('Fixed data'!$G$19=FALSE,O64+O76,O64)</f>
        <v>4.9272871953530797E-4</v>
      </c>
      <c r="P77" s="54">
        <f>IF('Fixed data'!$G$19=FALSE,P64+P76,P64)</f>
        <v>5.2397543829397846E-4</v>
      </c>
      <c r="Q77" s="54">
        <f>IF('Fixed data'!$G$19=FALSE,Q64+Q76,Q64)</f>
        <v>5.5231515203680269E-4</v>
      </c>
      <c r="R77" s="54">
        <f>IF('Fixed data'!$G$19=FALSE,R64+R76,R64)</f>
        <v>5.7774786076378055E-4</v>
      </c>
      <c r="S77" s="54">
        <f>IF('Fixed data'!$G$19=FALSE,S64+S76,S64)</f>
        <v>6.0027356447491203E-4</v>
      </c>
      <c r="T77" s="54">
        <f>IF('Fixed data'!$G$19=FALSE,T64+T76,T64)</f>
        <v>6.1409163528115991E-4</v>
      </c>
      <c r="U77" s="54">
        <f>IF('Fixed data'!$G$19=FALSE,U64+U76,U64)</f>
        <v>6.322720081333446E-4</v>
      </c>
      <c r="V77" s="54">
        <f>IF('Fixed data'!$G$19=FALSE,V64+V76,V64)</f>
        <v>6.4741973789895308E-4</v>
      </c>
      <c r="W77" s="54">
        <f>IF('Fixed data'!$G$19=FALSE,W64+W76,W64)</f>
        <v>6.5953482457798622E-4</v>
      </c>
      <c r="X77" s="54">
        <f>IF('Fixed data'!$G$19=FALSE,X64+X76,X64)</f>
        <v>6.6861726817044314E-4</v>
      </c>
      <c r="Y77" s="54">
        <f>IF('Fixed data'!$G$19=FALSE,Y64+Y76,Y64)</f>
        <v>6.7466706867632406E-4</v>
      </c>
      <c r="Z77" s="54">
        <f>IF('Fixed data'!$G$19=FALSE,Z64+Z76,Z64)</f>
        <v>6.7471876271012177E-4</v>
      </c>
      <c r="AA77" s="54">
        <f>IF('Fixed data'!$G$19=FALSE,AA64+AA76,AA64)</f>
        <v>6.7491989440617798E-4</v>
      </c>
      <c r="AB77" s="54">
        <f>IF('Fixed data'!$G$19=FALSE,AB64+AB76,AB64)</f>
        <v>6.7208838301565819E-4</v>
      </c>
      <c r="AC77" s="54">
        <f>IF('Fixed data'!$G$19=FALSE,AC64+AC76,AC64)</f>
        <v>6.6622422853856251E-4</v>
      </c>
      <c r="AD77" s="54">
        <f>IF('Fixed data'!$G$19=FALSE,AD64+AD76,AD64)</f>
        <v>6.5732743097489117E-4</v>
      </c>
      <c r="AE77" s="54">
        <f>IF('Fixed data'!$G$19=FALSE,AE64+AE76,AE64)</f>
        <v>6.4539799032464361E-4</v>
      </c>
      <c r="AF77" s="54">
        <f>IF('Fixed data'!$G$19=FALSE,AF64+AF76,AF64)</f>
        <v>6.3043590658782038E-4</v>
      </c>
      <c r="AG77" s="54">
        <f>IF('Fixed data'!$G$19=FALSE,AG64+AG76,AG64)</f>
        <v>6.1244117976442104E-4</v>
      </c>
      <c r="AH77" s="54">
        <f>IF('Fixed data'!$G$19=FALSE,AH64+AH76,AH64)</f>
        <v>5.9141380985444614E-4</v>
      </c>
      <c r="AI77" s="54">
        <f>IF('Fixed data'!$G$19=FALSE,AI64+AI76,AI64)</f>
        <v>5.6633788974232927E-4</v>
      </c>
      <c r="AJ77" s="54">
        <f>IF('Fixed data'!$G$19=FALSE,AJ64+AJ76,AJ64)</f>
        <v>5.3946185102252933E-4</v>
      </c>
      <c r="AK77" s="54">
        <f>IF('Fixed data'!$G$19=FALSE,AK64+AK76,AK64)</f>
        <v>5.0955316921615351E-4</v>
      </c>
      <c r="AL77" s="54">
        <f>IF('Fixed data'!$G$19=FALSE,AL64+AL76,AL64)</f>
        <v>4.766118443232019E-4</v>
      </c>
      <c r="AM77" s="54">
        <f>IF('Fixed data'!$G$19=FALSE,AM64+AM76,AM64)</f>
        <v>4.4063787634367348E-4</v>
      </c>
      <c r="AN77" s="54">
        <f>IF('Fixed data'!$G$19=FALSE,AN64+AN76,AN64)</f>
        <v>4.4921990550840838E-4</v>
      </c>
      <c r="AO77" s="54">
        <f>IF('Fixed data'!$G$19=FALSE,AO64+AO76,AO64)</f>
        <v>4.5765249701088477E-4</v>
      </c>
      <c r="AP77" s="54">
        <f>IF('Fixed data'!$G$19=FALSE,AP64+AP76,AP64)</f>
        <v>4.6608508851336112E-4</v>
      </c>
      <c r="AQ77" s="54">
        <f>IF('Fixed data'!$G$19=FALSE,AQ64+AQ76,AQ64)</f>
        <v>4.7451768001583741E-4</v>
      </c>
      <c r="AR77" s="54">
        <f>IF('Fixed data'!$G$19=FALSE,AR64+AR76,AR64)</f>
        <v>4.829502715183138E-4</v>
      </c>
      <c r="AS77" s="54">
        <f>IF('Fixed data'!$G$19=FALSE,AS64+AS76,AS64)</f>
        <v>-2.1649561437777764E-4</v>
      </c>
      <c r="AT77" s="54">
        <f>IF('Fixed data'!$G$19=FALSE,AT64+AT76,AT64)</f>
        <v>-2.0910908651111096E-4</v>
      </c>
      <c r="AU77" s="54">
        <f>IF('Fixed data'!$G$19=FALSE,AU64+AU76,AU64)</f>
        <v>-2.0172255864444431E-4</v>
      </c>
      <c r="AV77" s="54">
        <f>IF('Fixed data'!$G$19=FALSE,AV64+AV76,AV64)</f>
        <v>-1.9433603077777763E-4</v>
      </c>
      <c r="AW77" s="54">
        <f>IF('Fixed data'!$G$19=FALSE,AW64+AW76,AW64)</f>
        <v>-1.8694950291111098E-4</v>
      </c>
      <c r="AX77" s="54">
        <f>IF('Fixed data'!$G$19=FALSE,AX64+AX76,AX64)</f>
        <v>-1.795629750444443E-4</v>
      </c>
      <c r="AY77" s="54">
        <f>IF('Fixed data'!$G$19=FALSE,AY64+AY76,AY64)</f>
        <v>1.2522535092207577E-19</v>
      </c>
      <c r="AZ77" s="54">
        <f>IF('Fixed data'!$G$19=FALSE,AZ64+AZ76,AZ64)</f>
        <v>1.2522535092207577E-19</v>
      </c>
      <c r="BA77" s="54">
        <f>IF('Fixed data'!$G$19=FALSE,BA64+BA76,BA64)</f>
        <v>1.2522535092207577E-19</v>
      </c>
      <c r="BB77" s="54">
        <f>IF('Fixed data'!$G$19=FALSE,BB64+BB76,BB64)</f>
        <v>1.2522535092207577E-19</v>
      </c>
      <c r="BC77" s="54">
        <f>IF('Fixed data'!$G$19=FALSE,BC64+BC76,BC64)</f>
        <v>1.2522535092207577E-19</v>
      </c>
      <c r="BD77" s="54">
        <f>IF('Fixed data'!$G$19=FALSE,BD64+BD76,BD64)</f>
        <v>1.2522535092207577E-19</v>
      </c>
    </row>
    <row r="78" spans="1:56" ht="15.75" outlineLevel="1" x14ac:dyDescent="0.3">
      <c r="A78" s="75"/>
      <c r="B78" s="4" t="s">
        <v>61</v>
      </c>
      <c r="C78" s="19" t="s">
        <v>62</v>
      </c>
      <c r="D78" s="9"/>
      <c r="E78" s="55">
        <f>1/(1+'Fixed data'!$C$4)^E11</f>
        <v>0.96618357487922713</v>
      </c>
      <c r="F78" s="55">
        <f>1/(1+'Fixed data'!$C$4)^F11</f>
        <v>0.93351070036640305</v>
      </c>
      <c r="G78" s="55">
        <f>1/(1+'Fixed data'!$C$4)^G11</f>
        <v>0.90194270566802237</v>
      </c>
      <c r="H78" s="55">
        <f>1/(1+'Fixed data'!$C$4)^H11</f>
        <v>0.87144222769857238</v>
      </c>
      <c r="I78" s="55">
        <f>1/(1+'Fixed data'!$C$4)^I11</f>
        <v>0.84197316685852419</v>
      </c>
      <c r="J78" s="55">
        <f>1/(1+'Fixed data'!$C$4)^J11</f>
        <v>0.81350064430775282</v>
      </c>
      <c r="K78" s="55">
        <f>1/(1+'Fixed data'!$C$4)^K11</f>
        <v>0.78599096068381913</v>
      </c>
      <c r="L78" s="55">
        <f>1/(1+'Fixed data'!$C$4)^L11</f>
        <v>0.75941155621625056</v>
      </c>
      <c r="M78" s="55">
        <f>1/(1+'Fixed data'!$C$4)^M11</f>
        <v>0.73373097218961414</v>
      </c>
      <c r="N78" s="55">
        <f>1/(1+'Fixed data'!$C$4)^N11</f>
        <v>0.70891881370977217</v>
      </c>
      <c r="O78" s="55">
        <f>1/(1+'Fixed data'!$C$4)^O11</f>
        <v>0.68494571372924851</v>
      </c>
      <c r="P78" s="55">
        <f>1/(1+'Fixed data'!$C$4)^P11</f>
        <v>0.66178329828912896</v>
      </c>
      <c r="Q78" s="55">
        <f>1/(1+'Fixed data'!$C$4)^Q11</f>
        <v>0.63940415293635666</v>
      </c>
      <c r="R78" s="55">
        <f>1/(1+'Fixed data'!$C$4)^R11</f>
        <v>0.61778179027667302</v>
      </c>
      <c r="S78" s="55">
        <f>1/(1+'Fixed data'!$C$4)^S11</f>
        <v>0.59689061862480497</v>
      </c>
      <c r="T78" s="55">
        <f>1/(1+'Fixed data'!$C$4)^T11</f>
        <v>0.57670591171478747</v>
      </c>
      <c r="U78" s="55">
        <f>1/(1+'Fixed data'!$C$4)^U11</f>
        <v>0.55720377943457733</v>
      </c>
      <c r="V78" s="55">
        <f>1/(1+'Fixed data'!$C$4)^V11</f>
        <v>0.53836113955031628</v>
      </c>
      <c r="W78" s="55">
        <f>1/(1+'Fixed data'!$C$4)^W11</f>
        <v>0.52015569038677911</v>
      </c>
      <c r="X78" s="55">
        <f>1/(1+'Fixed data'!$C$4)^X11</f>
        <v>0.50256588443167061</v>
      </c>
      <c r="Y78" s="55">
        <f>1/(1+'Fixed data'!$C$4)^Y11</f>
        <v>0.48557090283253213</v>
      </c>
      <c r="Z78" s="55">
        <f>1/(1+'Fixed data'!$C$4)^Z11</f>
        <v>0.46915063075606966</v>
      </c>
      <c r="AA78" s="55">
        <f>1/(1+'Fixed data'!$C$4)^AA11</f>
        <v>0.45328563358074364</v>
      </c>
      <c r="AB78" s="55">
        <f>1/(1+'Fixed data'!$C$4)^AB11</f>
        <v>0.43795713389443841</v>
      </c>
      <c r="AC78" s="55">
        <f>1/(1+'Fixed data'!$C$4)^AC11</f>
        <v>0.42314698926998884</v>
      </c>
      <c r="AD78" s="55">
        <f>1/(1+'Fixed data'!$C$4)^AD11</f>
        <v>0.40883767079225974</v>
      </c>
      <c r="AE78" s="55">
        <f>1/(1+'Fixed data'!$C$4)^AE11</f>
        <v>0.39501224231136206</v>
      </c>
      <c r="AF78" s="55">
        <f>1/(1+'Fixed data'!$C$4)^AF11</f>
        <v>0.38165434039745127</v>
      </c>
      <c r="AG78" s="55">
        <f>1/(1+'Fixed data'!$C$4)^AG11</f>
        <v>0.36874815497338298</v>
      </c>
      <c r="AH78" s="55">
        <f>1/(1+'Fixed data'!$C$4)^AH11</f>
        <v>0.35627841060230236</v>
      </c>
      <c r="AI78" s="55">
        <f>1/(1+'Fixed data'!$C$5)^AI11</f>
        <v>0.39998714516107459</v>
      </c>
      <c r="AJ78" s="55">
        <f>1/(1+'Fixed data'!$C$5)^AJ11</f>
        <v>0.38833703413696569</v>
      </c>
      <c r="AK78" s="55">
        <f>1/(1+'Fixed data'!$C$5)^AK11</f>
        <v>0.37702624673491814</v>
      </c>
      <c r="AL78" s="55">
        <f>1/(1+'Fixed data'!$C$5)^AL11</f>
        <v>0.36604489974263904</v>
      </c>
      <c r="AM78" s="55">
        <f>1/(1+'Fixed data'!$C$5)^AM11</f>
        <v>0.35538339780838735</v>
      </c>
      <c r="AN78" s="55">
        <f>1/(1+'Fixed data'!$C$5)^AN11</f>
        <v>0.34503242505668674</v>
      </c>
      <c r="AO78" s="55">
        <f>1/(1+'Fixed data'!$C$5)^AO11</f>
        <v>0.33498293694823961</v>
      </c>
      <c r="AP78" s="55">
        <f>1/(1+'Fixed data'!$C$5)^AP11</f>
        <v>0.3252261523769317</v>
      </c>
      <c r="AQ78" s="55">
        <f>1/(1+'Fixed data'!$C$5)^AQ11</f>
        <v>0.31575354599702099</v>
      </c>
      <c r="AR78" s="55">
        <f>1/(1+'Fixed data'!$C$5)^AR11</f>
        <v>0.30655684077380685</v>
      </c>
      <c r="AS78" s="55">
        <f>1/(1+'Fixed data'!$C$5)^AS11</f>
        <v>0.29762800075126877</v>
      </c>
      <c r="AT78" s="55">
        <f>1/(1+'Fixed data'!$C$5)^AT11</f>
        <v>0.28895922403035801</v>
      </c>
      <c r="AU78" s="55">
        <f>1/(1+'Fixed data'!$C$5)^AU11</f>
        <v>0.28054293595180391</v>
      </c>
      <c r="AV78" s="55">
        <f>1/(1+'Fixed data'!$C$5)^AV11</f>
        <v>0.27237178247747956</v>
      </c>
      <c r="AW78" s="55">
        <f>1/(1+'Fixed data'!$C$5)^AW11</f>
        <v>0.26443862376454325</v>
      </c>
      <c r="AX78" s="55">
        <f>1/(1+'Fixed data'!$C$5)^AX11</f>
        <v>0.25673652792674101</v>
      </c>
      <c r="AY78" s="55">
        <f>1/(1+'Fixed data'!$C$5)^AY11</f>
        <v>0.24925876497741845</v>
      </c>
      <c r="AZ78" s="55">
        <f>1/(1+'Fixed data'!$C$5)^AZ11</f>
        <v>0.24199880094894996</v>
      </c>
      <c r="BA78" s="55">
        <f>1/(1+'Fixed data'!$C$5)^BA11</f>
        <v>0.2349502921834466</v>
      </c>
      <c r="BB78" s="55">
        <f>1/(1+'Fixed data'!$C$5)^BB11</f>
        <v>0.22810707978975397</v>
      </c>
      <c r="BC78" s="55">
        <f>1/(1+'Fixed data'!$C$5)^BC11</f>
        <v>0.22146318426189707</v>
      </c>
      <c r="BD78" s="55">
        <f>1/(1+'Fixed data'!$C$5)^BD11</f>
        <v>0.215012800254269</v>
      </c>
    </row>
    <row r="79" spans="1:56" ht="15.75" outlineLevel="1" x14ac:dyDescent="0.3">
      <c r="A79" s="75"/>
      <c r="B79" s="51" t="s">
        <v>73</v>
      </c>
      <c r="C79" s="52" t="s">
        <v>74</v>
      </c>
      <c r="D79" s="39"/>
      <c r="E79" s="55">
        <f>1/(1+'Fixed data'!$C$6)^E11</f>
        <v>0.98522167487684742</v>
      </c>
      <c r="F79" s="55">
        <f>1/(1+'Fixed data'!$C$6)^F11</f>
        <v>0.9706617486471405</v>
      </c>
      <c r="G79" s="55">
        <f>1/(1+'Fixed data'!$C$6)^G11</f>
        <v>0.95631699374102519</v>
      </c>
      <c r="H79" s="55">
        <f>1/(1+'Fixed data'!$C$6)^H11</f>
        <v>0.94218423028672449</v>
      </c>
      <c r="I79" s="55">
        <f>1/(1+'Fixed data'!$C$6)^I11</f>
        <v>0.92826032540563996</v>
      </c>
      <c r="J79" s="55">
        <f>1/(1+'Fixed data'!$C$6)^J11</f>
        <v>0.91454219251787205</v>
      </c>
      <c r="K79" s="55">
        <f>1/(1+'Fixed data'!$C$6)^K11</f>
        <v>0.90102679065800217</v>
      </c>
      <c r="L79" s="55">
        <f>1/(1+'Fixed data'!$C$6)^L11</f>
        <v>0.88771112380098749</v>
      </c>
      <c r="M79" s="55">
        <f>1/(1+'Fixed data'!$C$6)^M11</f>
        <v>0.87459224019801729</v>
      </c>
      <c r="N79" s="55">
        <f>1/(1+'Fixed data'!$C$6)^N11</f>
        <v>0.86166723172218462</v>
      </c>
      <c r="O79" s="55">
        <f>1/(1+'Fixed data'!$C$6)^O11</f>
        <v>0.8489332332238273</v>
      </c>
      <c r="P79" s="55">
        <f>1/(1+'Fixed data'!$C$6)^P11</f>
        <v>0.83638742189539661</v>
      </c>
      <c r="Q79" s="55">
        <f>1/(1+'Fixed data'!$C$6)^Q11</f>
        <v>0.82402701664571099</v>
      </c>
      <c r="R79" s="55">
        <f>1/(1+'Fixed data'!$C$6)^R11</f>
        <v>0.81184927748345925</v>
      </c>
      <c r="S79" s="55">
        <f>1/(1+'Fixed data'!$C$6)^S11</f>
        <v>0.79985150490981216</v>
      </c>
      <c r="T79" s="55">
        <f>1/(1+'Fixed data'!$C$6)^T11</f>
        <v>0.78803103932001206</v>
      </c>
      <c r="U79" s="55">
        <f>1/(1+'Fixed data'!$C$6)^U11</f>
        <v>0.77638526041380518</v>
      </c>
      <c r="V79" s="55">
        <f>1/(1+'Fixed data'!$C$6)^V11</f>
        <v>0.76491158661458636</v>
      </c>
      <c r="W79" s="55">
        <f>1/(1+'Fixed data'!$C$6)^W11</f>
        <v>0.7536074744971295</v>
      </c>
      <c r="X79" s="55">
        <f>1/(1+'Fixed data'!$C$6)^X11</f>
        <v>0.74247041822377313</v>
      </c>
      <c r="Y79" s="55">
        <f>1/(1+'Fixed data'!$C$6)^Y11</f>
        <v>0.73149794898893916</v>
      </c>
      <c r="Z79" s="55">
        <f>1/(1+'Fixed data'!$C$6)^Z11</f>
        <v>0.72068763447186135</v>
      </c>
      <c r="AA79" s="55">
        <f>1/(1+'Fixed data'!$C$6)^AA11</f>
        <v>0.71003707829740037</v>
      </c>
      <c r="AB79" s="55">
        <f>1/(1+'Fixed data'!$C$6)^AB11</f>
        <v>0.69954391950482808</v>
      </c>
      <c r="AC79" s="55">
        <f>1/(1+'Fixed data'!$C$6)^AC11</f>
        <v>0.68920583202446117</v>
      </c>
      <c r="AD79" s="55">
        <f>1/(1+'Fixed data'!$C$6)^AD11</f>
        <v>0.67902052416203085</v>
      </c>
      <c r="AE79" s="55">
        <f>1/(1+'Fixed data'!$C$6)^AE11</f>
        <v>0.66898573809067086</v>
      </c>
      <c r="AF79" s="55">
        <f>1/(1+'Fixed data'!$C$6)^AF11</f>
        <v>0.65909924935041486</v>
      </c>
      <c r="AG79" s="55">
        <f>1/(1+'Fixed data'!$C$6)^AG11</f>
        <v>0.64935886635508844</v>
      </c>
      <c r="AH79" s="55">
        <f>1/(1+'Fixed data'!$C$6)^AH11</f>
        <v>0.63976242990649135</v>
      </c>
      <c r="AI79" s="55">
        <f>1/(1+'Fixed data'!$C$6)^AI11</f>
        <v>0.63030781271575509</v>
      </c>
      <c r="AJ79" s="55">
        <f>1/(1+'Fixed data'!$C$6)^AJ11</f>
        <v>0.62099291893177844</v>
      </c>
      <c r="AK79" s="55">
        <f>1/(1+'Fixed data'!$C$6)^AK11</f>
        <v>0.61181568367662909</v>
      </c>
      <c r="AL79" s="55">
        <f>1/(1+'Fixed data'!$C$6)^AL11</f>
        <v>0.60277407258781202</v>
      </c>
      <c r="AM79" s="55">
        <f>1/(1+'Fixed data'!$C$6)^AM11</f>
        <v>0.59386608136730257</v>
      </c>
      <c r="AN79" s="55">
        <f>1/(1+'Fixed data'!$C$6)^AN11</f>
        <v>0.58508973533724395</v>
      </c>
      <c r="AO79" s="55">
        <f>1/(1+'Fixed data'!$C$6)^AO11</f>
        <v>0.57644308900221086</v>
      </c>
      <c r="AP79" s="55">
        <f>1/(1+'Fixed data'!$C$6)^AP11</f>
        <v>0.56792422561794187</v>
      </c>
      <c r="AQ79" s="55">
        <f>1/(1+'Fixed data'!$C$6)^AQ11</f>
        <v>0.55953125676644533</v>
      </c>
      <c r="AR79" s="55">
        <f>1/(1+'Fixed data'!$C$6)^AR11</f>
        <v>0.55126232193738456</v>
      </c>
      <c r="AS79" s="55">
        <f>1/(1+'Fixed data'!$C$6)^AS11</f>
        <v>0.54311558811564986</v>
      </c>
      <c r="AT79" s="55">
        <f>1/(1+'Fixed data'!$C$6)^AT11</f>
        <v>0.53508924937502456</v>
      </c>
      <c r="AU79" s="55">
        <f>1/(1+'Fixed data'!$C$6)^AU11</f>
        <v>0.52718152647785677</v>
      </c>
      <c r="AV79" s="55">
        <f>1/(1+'Fixed data'!$C$6)^AV11</f>
        <v>0.51939066648064725</v>
      </c>
      <c r="AW79" s="55">
        <f>1/(1+'Fixed data'!$C$6)^AW11</f>
        <v>0.51171494234546522</v>
      </c>
      <c r="AX79" s="55">
        <f>1/(1+'Fixed data'!$C$6)^AX11</f>
        <v>0.50415265255710873</v>
      </c>
      <c r="AY79" s="55">
        <f>1/(1+'Fixed data'!$C$6)^AY11</f>
        <v>0.49670212074591996</v>
      </c>
      <c r="AZ79" s="55">
        <f>1/(1+'Fixed data'!$C$6)^AZ11</f>
        <v>0.4893616953161774</v>
      </c>
      <c r="BA79" s="55">
        <f>1/(1+'Fixed data'!$C$6)^BA11</f>
        <v>0.48212974907997785</v>
      </c>
      <c r="BB79" s="55">
        <f>1/(1+'Fixed data'!$C$6)^BB11</f>
        <v>0.47500467889652986</v>
      </c>
      <c r="BC79" s="55">
        <f>1/(1+'Fixed data'!$C$6)^BC11</f>
        <v>0.46798490531677822</v>
      </c>
      <c r="BD79" s="55">
        <f>1/(1+'Fixed data'!$C$6)^BD11</f>
        <v>0.46106887223327919</v>
      </c>
    </row>
    <row r="80" spans="1:56" x14ac:dyDescent="0.3">
      <c r="A80" s="75"/>
      <c r="B80" s="11" t="s">
        <v>17</v>
      </c>
      <c r="C80" s="14"/>
      <c r="D80" s="9" t="s">
        <v>38</v>
      </c>
      <c r="E80" s="55">
        <f>IF('Fixed data'!$G$19=TRUE,(E77-SUM(E70:E71))*E78+SUM(E70:E71)*E79,E77*E78)</f>
        <v>-2.7414497295588859E-3</v>
      </c>
      <c r="F80" s="55">
        <f t="shared" ref="F80:BD80" si="10">F77*F78</f>
        <v>2.0258687761617005E-4</v>
      </c>
      <c r="G80" s="55">
        <f t="shared" si="10"/>
        <v>2.0388523955325498E-4</v>
      </c>
      <c r="H80" s="55">
        <f t="shared" si="10"/>
        <v>2.0487369109903794E-4</v>
      </c>
      <c r="I80" s="55">
        <f t="shared" si="10"/>
        <v>2.0561094330165595E-4</v>
      </c>
      <c r="J80" s="55">
        <f t="shared" si="10"/>
        <v>2.3826624479654658E-4</v>
      </c>
      <c r="K80" s="55">
        <f t="shared" si="10"/>
        <v>2.6619296899150954E-4</v>
      </c>
      <c r="L80" s="55">
        <f t="shared" si="10"/>
        <v>2.8975084651915455E-4</v>
      </c>
      <c r="M80" s="55">
        <f t="shared" si="10"/>
        <v>3.0927807289600473E-4</v>
      </c>
      <c r="N80" s="55">
        <f t="shared" si="10"/>
        <v>3.2509244199170389E-4</v>
      </c>
      <c r="O80" s="55">
        <f t="shared" si="10"/>
        <v>3.3749242447701024E-4</v>
      </c>
      <c r="P80" s="55">
        <f t="shared" si="10"/>
        <v>3.4675819377668102E-4</v>
      </c>
      <c r="Q80" s="55">
        <f t="shared" si="10"/>
        <v>3.5315260194200684E-4</v>
      </c>
      <c r="R80" s="55">
        <f t="shared" si="10"/>
        <v>3.5692210775116636E-4</v>
      </c>
      <c r="S80" s="55">
        <f t="shared" si="10"/>
        <v>3.58297659243547E-4</v>
      </c>
      <c r="T80" s="55">
        <f t="shared" si="10"/>
        <v>3.5415027640124609E-4</v>
      </c>
      <c r="U80" s="55">
        <f t="shared" si="10"/>
        <v>3.5230435256258943E-4</v>
      </c>
      <c r="V80" s="55">
        <f t="shared" si="10"/>
        <v>3.4854562786264747E-4</v>
      </c>
      <c r="W80" s="55">
        <f t="shared" si="10"/>
        <v>3.4306079201248566E-4</v>
      </c>
      <c r="X80" s="55">
        <f t="shared" si="10"/>
        <v>3.3602422872436625E-4</v>
      </c>
      <c r="Y80" s="55">
        <f t="shared" si="10"/>
        <v>3.2759869764854063E-4</v>
      </c>
      <c r="Z80" s="55">
        <f t="shared" si="10"/>
        <v>3.1654473310840854E-4</v>
      </c>
      <c r="AA80" s="55">
        <f t="shared" si="10"/>
        <v>3.0593149195215296E-4</v>
      </c>
      <c r="AB80" s="55">
        <f t="shared" si="10"/>
        <v>2.9434590194928523E-4</v>
      </c>
      <c r="AC80" s="55">
        <f t="shared" si="10"/>
        <v>2.8191077648481369E-4</v>
      </c>
      <c r="AD80" s="55">
        <f t="shared" si="10"/>
        <v>2.6874021582763442E-4</v>
      </c>
      <c r="AE80" s="55">
        <f t="shared" si="10"/>
        <v>2.549401073413842E-4</v>
      </c>
      <c r="AF80" s="55">
        <f t="shared" si="10"/>
        <v>2.4060860009164379E-4</v>
      </c>
      <c r="AG80" s="55">
        <f t="shared" si="10"/>
        <v>2.2583655506785223E-4</v>
      </c>
      <c r="AH80" s="55">
        <f t="shared" si="10"/>
        <v>2.1070797218319433E-4</v>
      </c>
      <c r="AI80" s="55">
        <f t="shared" si="10"/>
        <v>2.2652787571458171E-4</v>
      </c>
      <c r="AJ80" s="55">
        <f t="shared" si="10"/>
        <v>2.0949301525612668E-4</v>
      </c>
      <c r="AK80" s="55">
        <f t="shared" si="10"/>
        <v>1.9211491890144897E-4</v>
      </c>
      <c r="AL80" s="55">
        <f t="shared" si="10"/>
        <v>1.7446133477144073E-4</v>
      </c>
      <c r="AM80" s="55">
        <f t="shared" si="10"/>
        <v>1.5659538569808671E-4</v>
      </c>
      <c r="AN80" s="55">
        <f t="shared" si="10"/>
        <v>1.5499543338130182E-4</v>
      </c>
      <c r="AO80" s="55">
        <f t="shared" si="10"/>
        <v>1.5330577755040163E-4</v>
      </c>
      <c r="AP80" s="55">
        <f t="shared" si="10"/>
        <v>1.5158306001746209E-4</v>
      </c>
      <c r="AQ80" s="55">
        <f t="shared" si="10"/>
        <v>1.4983064010328041E-4</v>
      </c>
      <c r="AR80" s="55">
        <f t="shared" si="10"/>
        <v>1.4805170948750651E-4</v>
      </c>
      <c r="AS80" s="55">
        <f t="shared" si="10"/>
        <v>-6.4435156878675593E-5</v>
      </c>
      <c r="AT80" s="55">
        <f t="shared" si="10"/>
        <v>-6.0423999375947625E-5</v>
      </c>
      <c r="AU80" s="55">
        <f t="shared" si="10"/>
        <v>-5.6591838849822348E-5</v>
      </c>
      <c r="AV80" s="55">
        <f t="shared" si="10"/>
        <v>-5.2931651102541625E-5</v>
      </c>
      <c r="AW80" s="55">
        <f t="shared" si="10"/>
        <v>-4.9436669263279655E-5</v>
      </c>
      <c r="AX80" s="55">
        <f t="shared" si="10"/>
        <v>-4.610037475710667E-5</v>
      </c>
      <c r="AY80" s="55">
        <f t="shared" si="10"/>
        <v>3.1213516314700435E-20</v>
      </c>
      <c r="AZ80" s="55">
        <f t="shared" si="10"/>
        <v>3.0304384771553819E-20</v>
      </c>
      <c r="BA80" s="55">
        <f t="shared" si="10"/>
        <v>2.9421732787916336E-20</v>
      </c>
      <c r="BB80" s="55">
        <f t="shared" si="10"/>
        <v>2.8564789114481878E-20</v>
      </c>
      <c r="BC80" s="55">
        <f t="shared" si="10"/>
        <v>2.7732804965516388E-20</v>
      </c>
      <c r="BD80" s="55">
        <f t="shared" si="10"/>
        <v>2.6925053364579017E-20</v>
      </c>
    </row>
    <row r="81" spans="1:56" x14ac:dyDescent="0.3">
      <c r="A81" s="75"/>
      <c r="B81" s="15" t="s">
        <v>18</v>
      </c>
      <c r="C81" s="15"/>
      <c r="D81" s="14" t="s">
        <v>38</v>
      </c>
      <c r="E81" s="56">
        <f>+E80</f>
        <v>-2.7414497295588859E-3</v>
      </c>
      <c r="F81" s="56">
        <f t="shared" ref="F81:BD81" si="11">+E81+F80</f>
        <v>-2.5388628519427158E-3</v>
      </c>
      <c r="G81" s="56">
        <f t="shared" si="11"/>
        <v>-2.334977612389461E-3</v>
      </c>
      <c r="H81" s="56">
        <f t="shared" si="11"/>
        <v>-2.1301039212904232E-3</v>
      </c>
      <c r="I81" s="56">
        <f t="shared" si="11"/>
        <v>-1.9244929779887673E-3</v>
      </c>
      <c r="J81" s="56">
        <f t="shared" si="11"/>
        <v>-1.6862267331922208E-3</v>
      </c>
      <c r="K81" s="56">
        <f t="shared" si="11"/>
        <v>-1.4200337642007112E-3</v>
      </c>
      <c r="L81" s="56">
        <f t="shared" si="11"/>
        <v>-1.1302829176815566E-3</v>
      </c>
      <c r="M81" s="56">
        <f t="shared" si="11"/>
        <v>-8.2100484478555191E-4</v>
      </c>
      <c r="N81" s="56">
        <f t="shared" si="11"/>
        <v>-4.9591240279384802E-4</v>
      </c>
      <c r="O81" s="56">
        <f t="shared" si="11"/>
        <v>-1.5841997831683778E-4</v>
      </c>
      <c r="P81" s="56">
        <f t="shared" si="11"/>
        <v>1.8833821545984324E-4</v>
      </c>
      <c r="Q81" s="56">
        <f t="shared" si="11"/>
        <v>5.4149081740185014E-4</v>
      </c>
      <c r="R81" s="56">
        <f t="shared" si="11"/>
        <v>8.984129251530165E-4</v>
      </c>
      <c r="S81" s="56">
        <f t="shared" si="11"/>
        <v>1.2567105843965636E-3</v>
      </c>
      <c r="T81" s="56">
        <f t="shared" si="11"/>
        <v>1.6108608607978098E-3</v>
      </c>
      <c r="U81" s="56">
        <f t="shared" si="11"/>
        <v>1.963165213360399E-3</v>
      </c>
      <c r="V81" s="56">
        <f t="shared" si="11"/>
        <v>2.3117108412230463E-3</v>
      </c>
      <c r="W81" s="56">
        <f t="shared" si="11"/>
        <v>2.6547716332355319E-3</v>
      </c>
      <c r="X81" s="56">
        <f t="shared" si="11"/>
        <v>2.9907958619598981E-3</v>
      </c>
      <c r="Y81" s="56">
        <f t="shared" si="11"/>
        <v>3.3183945596084387E-3</v>
      </c>
      <c r="Z81" s="56">
        <f t="shared" si="11"/>
        <v>3.6349392927168471E-3</v>
      </c>
      <c r="AA81" s="56">
        <f t="shared" si="11"/>
        <v>3.9408707846689999E-3</v>
      </c>
      <c r="AB81" s="56">
        <f t="shared" si="11"/>
        <v>4.2352166866182848E-3</v>
      </c>
      <c r="AC81" s="56">
        <f t="shared" si="11"/>
        <v>4.5171274631030985E-3</v>
      </c>
      <c r="AD81" s="56">
        <f t="shared" si="11"/>
        <v>4.7858676789307329E-3</v>
      </c>
      <c r="AE81" s="56">
        <f t="shared" si="11"/>
        <v>5.0408077862721173E-3</v>
      </c>
      <c r="AF81" s="56">
        <f t="shared" si="11"/>
        <v>5.281416386363761E-3</v>
      </c>
      <c r="AG81" s="56">
        <f t="shared" si="11"/>
        <v>5.507252941431613E-3</v>
      </c>
      <c r="AH81" s="56">
        <f t="shared" si="11"/>
        <v>5.7179609136148073E-3</v>
      </c>
      <c r="AI81" s="56">
        <f t="shared" si="11"/>
        <v>5.9444887893293887E-3</v>
      </c>
      <c r="AJ81" s="56">
        <f t="shared" si="11"/>
        <v>6.1539818045855156E-3</v>
      </c>
      <c r="AK81" s="56">
        <f t="shared" si="11"/>
        <v>6.3460967234869646E-3</v>
      </c>
      <c r="AL81" s="56">
        <f t="shared" si="11"/>
        <v>6.5205580582584051E-3</v>
      </c>
      <c r="AM81" s="56">
        <f t="shared" si="11"/>
        <v>6.6771534439564921E-3</v>
      </c>
      <c r="AN81" s="56">
        <f t="shared" si="11"/>
        <v>6.8321488773377941E-3</v>
      </c>
      <c r="AO81" s="56">
        <f t="shared" si="11"/>
        <v>6.9854546548881961E-3</v>
      </c>
      <c r="AP81" s="56">
        <f t="shared" si="11"/>
        <v>7.1370377149056578E-3</v>
      </c>
      <c r="AQ81" s="56">
        <f t="shared" si="11"/>
        <v>7.2868683550089382E-3</v>
      </c>
      <c r="AR81" s="56">
        <f t="shared" si="11"/>
        <v>7.4349200644964449E-3</v>
      </c>
      <c r="AS81" s="56">
        <f t="shared" si="11"/>
        <v>7.3704849076177692E-3</v>
      </c>
      <c r="AT81" s="56">
        <f t="shared" si="11"/>
        <v>7.3100609082418213E-3</v>
      </c>
      <c r="AU81" s="56">
        <f t="shared" si="11"/>
        <v>7.2534690693919993E-3</v>
      </c>
      <c r="AV81" s="56">
        <f t="shared" si="11"/>
        <v>7.2005374182894577E-3</v>
      </c>
      <c r="AW81" s="56">
        <f t="shared" si="11"/>
        <v>7.1511007490261784E-3</v>
      </c>
      <c r="AX81" s="56">
        <f t="shared" si="11"/>
        <v>7.1050003742690717E-3</v>
      </c>
      <c r="AY81" s="56">
        <f t="shared" si="11"/>
        <v>7.1050003742690717E-3</v>
      </c>
      <c r="AZ81" s="56">
        <f t="shared" si="11"/>
        <v>7.1050003742690717E-3</v>
      </c>
      <c r="BA81" s="56">
        <f t="shared" si="11"/>
        <v>7.1050003742690717E-3</v>
      </c>
      <c r="BB81" s="56">
        <f t="shared" si="11"/>
        <v>7.1050003742690717E-3</v>
      </c>
      <c r="BC81" s="56">
        <f t="shared" si="11"/>
        <v>7.1050003742690717E-3</v>
      </c>
      <c r="BD81" s="56">
        <f t="shared" si="11"/>
        <v>7.1050003742690717E-3</v>
      </c>
    </row>
    <row r="82" spans="1:56" x14ac:dyDescent="0.3">
      <c r="A82" s="75"/>
      <c r="B82" s="14"/>
    </row>
    <row r="83" spans="1:56" x14ac:dyDescent="0.3">
      <c r="A83" s="75"/>
      <c r="E83" s="55"/>
    </row>
    <row r="84" spans="1:56" x14ac:dyDescent="0.3">
      <c r="A84" s="115"/>
      <c r="B84" s="122" t="s">
        <v>213</v>
      </c>
      <c r="C84" s="116"/>
      <c r="D84" s="117"/>
      <c r="E84" s="117"/>
      <c r="F84" s="117"/>
      <c r="G84" s="117"/>
      <c r="H84" s="117"/>
      <c r="I84" s="117"/>
      <c r="J84" s="117"/>
      <c r="K84" s="117"/>
      <c r="L84" s="117"/>
      <c r="M84" s="117"/>
      <c r="N84" s="117"/>
      <c r="O84" s="117"/>
      <c r="P84" s="117"/>
      <c r="Q84" s="117"/>
      <c r="R84" s="117"/>
      <c r="S84" s="117"/>
      <c r="T84" s="117"/>
      <c r="U84" s="117"/>
      <c r="V84" s="117"/>
      <c r="W84" s="117"/>
      <c r="X84" s="117"/>
      <c r="Y84" s="117"/>
      <c r="Z84" s="117"/>
      <c r="AA84" s="117"/>
      <c r="AB84" s="117"/>
      <c r="AC84" s="117"/>
      <c r="AD84" s="117"/>
      <c r="AE84" s="117"/>
      <c r="AF84" s="117"/>
      <c r="AG84" s="117"/>
      <c r="AH84" s="117"/>
      <c r="AI84" s="117"/>
      <c r="AJ84" s="117"/>
      <c r="AK84" s="117"/>
      <c r="AL84" s="117"/>
      <c r="AM84" s="117"/>
      <c r="AN84" s="117"/>
      <c r="AO84" s="117"/>
      <c r="AP84" s="117"/>
      <c r="AQ84" s="117"/>
      <c r="AR84" s="117"/>
      <c r="AS84" s="117"/>
      <c r="AT84" s="117"/>
      <c r="AU84" s="117"/>
      <c r="AV84" s="117"/>
      <c r="AW84" s="117"/>
      <c r="AX84" s="117"/>
      <c r="AY84" s="117"/>
      <c r="AZ84" s="117"/>
      <c r="BA84" s="117"/>
      <c r="BB84" s="117"/>
      <c r="BC84" s="117"/>
      <c r="BD84" s="117"/>
    </row>
    <row r="85" spans="1:56" x14ac:dyDescent="0.3">
      <c r="A85" s="118"/>
      <c r="B85" s="119" t="s">
        <v>316</v>
      </c>
      <c r="C85" s="120"/>
      <c r="D85" s="121"/>
      <c r="E85" s="121"/>
      <c r="F85" s="121"/>
      <c r="G85" s="121"/>
      <c r="H85" s="121"/>
      <c r="I85" s="121"/>
      <c r="J85" s="121"/>
      <c r="K85" s="121"/>
      <c r="L85" s="121"/>
      <c r="M85" s="121"/>
      <c r="N85" s="121"/>
      <c r="O85" s="121"/>
      <c r="P85" s="121"/>
      <c r="Q85" s="121"/>
      <c r="R85" s="121"/>
      <c r="S85" s="121"/>
      <c r="T85" s="121"/>
      <c r="U85" s="121"/>
      <c r="V85" s="121"/>
      <c r="W85" s="121"/>
      <c r="X85" s="121"/>
      <c r="Y85" s="121"/>
      <c r="Z85" s="121"/>
      <c r="AA85" s="121"/>
      <c r="AB85" s="121"/>
      <c r="AC85" s="121"/>
      <c r="AD85" s="121"/>
      <c r="AE85" s="121"/>
      <c r="AF85" s="121"/>
      <c r="AG85" s="121"/>
      <c r="AH85" s="121"/>
      <c r="AI85" s="121"/>
      <c r="AJ85" s="121"/>
      <c r="AK85" s="121"/>
      <c r="AL85" s="121"/>
      <c r="AM85" s="121"/>
      <c r="AN85" s="121"/>
      <c r="AO85" s="121"/>
      <c r="AP85" s="121"/>
      <c r="AQ85" s="121"/>
      <c r="AR85" s="121"/>
      <c r="AS85" s="121"/>
      <c r="AT85" s="121"/>
      <c r="AU85" s="121"/>
      <c r="AV85" s="121"/>
      <c r="AW85" s="121"/>
      <c r="AX85" s="121"/>
      <c r="AY85" s="121"/>
      <c r="AZ85" s="121"/>
      <c r="BA85" s="121"/>
      <c r="BB85" s="121"/>
      <c r="BC85" s="121"/>
      <c r="BD85" s="121"/>
    </row>
    <row r="86" spans="1:56" ht="12.75" customHeight="1" x14ac:dyDescent="0.3">
      <c r="A86" s="193" t="s">
        <v>296</v>
      </c>
      <c r="B86" s="4" t="s">
        <v>208</v>
      </c>
      <c r="D86" s="4" t="s">
        <v>84</v>
      </c>
      <c r="E86" s="44">
        <f>'Option workings'!$E$7</f>
        <v>13.832183328905698</v>
      </c>
      <c r="F86" s="44">
        <f>'Option workings'!$E$7</f>
        <v>13.832183328905698</v>
      </c>
      <c r="G86" s="44">
        <f>'Option workings'!$E$7</f>
        <v>13.832183328905698</v>
      </c>
      <c r="H86" s="44">
        <f>'Option workings'!$E$7</f>
        <v>13.832183328905698</v>
      </c>
      <c r="I86" s="44">
        <f>'Option workings'!$E$7</f>
        <v>13.832183328905698</v>
      </c>
      <c r="J86" s="44">
        <f>'Option workings'!$E$7</f>
        <v>13.832183328905698</v>
      </c>
      <c r="K86" s="44">
        <f>'Option workings'!$E$7</f>
        <v>13.832183328905698</v>
      </c>
      <c r="L86" s="44">
        <f>'Option workings'!$E$7</f>
        <v>13.832183328905698</v>
      </c>
      <c r="M86" s="44">
        <f>'Option workings'!$E$7</f>
        <v>13.832183328905698</v>
      </c>
      <c r="N86" s="44">
        <f>'Option workings'!$E$7</f>
        <v>13.832183328905698</v>
      </c>
      <c r="O86" s="44">
        <f>'Option workings'!$E$7</f>
        <v>13.832183328905698</v>
      </c>
      <c r="P86" s="44">
        <f>'Option workings'!$E$7</f>
        <v>13.832183328905698</v>
      </c>
      <c r="Q86" s="44">
        <f>'Option workings'!$E$7</f>
        <v>13.832183328905698</v>
      </c>
      <c r="R86" s="44">
        <f>'Option workings'!$E$7</f>
        <v>13.832183328905698</v>
      </c>
      <c r="S86" s="44">
        <f>'Option workings'!$E$7</f>
        <v>13.832183328905698</v>
      </c>
      <c r="T86" s="44">
        <f>'Option workings'!$E$7</f>
        <v>13.832183328905698</v>
      </c>
      <c r="U86" s="44">
        <f>'Option workings'!$E$7</f>
        <v>13.832183328905698</v>
      </c>
      <c r="V86" s="44">
        <f>'Option workings'!$E$7</f>
        <v>13.832183328905698</v>
      </c>
      <c r="W86" s="44">
        <f>'Option workings'!$E$7</f>
        <v>13.832183328905698</v>
      </c>
      <c r="X86" s="44">
        <f>'Option workings'!$E$7</f>
        <v>13.832183328905698</v>
      </c>
      <c r="Y86" s="44">
        <f>'Option workings'!$E$7</f>
        <v>13.832183328905698</v>
      </c>
      <c r="Z86" s="44">
        <f>'Option workings'!$E$7</f>
        <v>13.832183328905698</v>
      </c>
      <c r="AA86" s="44">
        <f>'Option workings'!$E$7</f>
        <v>13.832183328905698</v>
      </c>
      <c r="AB86" s="44">
        <f>'Option workings'!$E$7</f>
        <v>13.832183328905698</v>
      </c>
      <c r="AC86" s="44">
        <f>'Option workings'!$E$7</f>
        <v>13.832183328905698</v>
      </c>
      <c r="AD86" s="44">
        <f>'Option workings'!$E$7</f>
        <v>13.832183328905698</v>
      </c>
      <c r="AE86" s="44">
        <f>'Option workings'!$E$7</f>
        <v>13.832183328905698</v>
      </c>
      <c r="AF86" s="44">
        <f>'Option workings'!$E$7</f>
        <v>13.832183328905698</v>
      </c>
      <c r="AG86" s="44">
        <f>'Option workings'!$E$7</f>
        <v>13.832183328905698</v>
      </c>
      <c r="AH86" s="44">
        <f>'Option workings'!$E$7</f>
        <v>13.832183328905698</v>
      </c>
      <c r="AI86" s="44">
        <f>'Option workings'!$E$7</f>
        <v>13.832183328905698</v>
      </c>
      <c r="AJ86" s="44">
        <f>'Option workings'!$E$7</f>
        <v>13.832183328905698</v>
      </c>
      <c r="AK86" s="44">
        <f>'Option workings'!$E$7</f>
        <v>13.832183328905698</v>
      </c>
      <c r="AL86" s="44">
        <f>'Option workings'!$E$7</f>
        <v>13.832183328905698</v>
      </c>
      <c r="AM86" s="44">
        <f>'Option workings'!$E$7</f>
        <v>13.832183328905698</v>
      </c>
      <c r="AN86" s="44">
        <f>'Option workings'!$E$7</f>
        <v>13.832183328905698</v>
      </c>
      <c r="AO86" s="44">
        <f>'Option workings'!$E$7</f>
        <v>13.832183328905698</v>
      </c>
      <c r="AP86" s="44">
        <f>'Option workings'!$E$7</f>
        <v>13.832183328905698</v>
      </c>
      <c r="AQ86" s="44">
        <f>'Option workings'!$E$7</f>
        <v>13.832183328905698</v>
      </c>
      <c r="AR86" s="44">
        <f>'Option workings'!$E$7</f>
        <v>13.832183328905698</v>
      </c>
      <c r="AS86" s="44"/>
      <c r="AT86" s="44"/>
      <c r="AU86" s="44"/>
      <c r="AV86" s="44"/>
      <c r="AW86" s="44"/>
      <c r="AX86" s="44"/>
      <c r="AY86" s="44"/>
      <c r="AZ86" s="44"/>
      <c r="BA86" s="44"/>
      <c r="BB86" s="44"/>
      <c r="BC86" s="44"/>
      <c r="BD86" s="44"/>
    </row>
    <row r="87" spans="1:56" x14ac:dyDescent="0.3">
      <c r="A87" s="193"/>
      <c r="B87" s="4" t="s">
        <v>209</v>
      </c>
      <c r="D87" s="4" t="s">
        <v>86</v>
      </c>
      <c r="E87" s="35">
        <f>E86*'Fixed data'!H$12</f>
        <v>6.9554718903902444</v>
      </c>
      <c r="F87" s="35">
        <f>F86*'Fixed data'!I$12</f>
        <v>6.7549674769460921</v>
      </c>
      <c r="G87" s="35">
        <f>G86*'Fixed data'!J$12</f>
        <v>6.5544630635019399</v>
      </c>
      <c r="H87" s="35">
        <f>H86*'Fixed data'!K$12</f>
        <v>6.3539586500577876</v>
      </c>
      <c r="I87" s="35">
        <f>I86*'Fixed data'!L$12</f>
        <v>6.1534542366136353</v>
      </c>
      <c r="J87" s="35">
        <f>J86*'Fixed data'!M$12</f>
        <v>5.9529498231694822</v>
      </c>
      <c r="K87" s="35">
        <f>K86*'Fixed data'!N$12</f>
        <v>5.7524454097253299</v>
      </c>
      <c r="L87" s="35">
        <f>L86*'Fixed data'!O$12</f>
        <v>5.5519409962811777</v>
      </c>
      <c r="M87" s="35">
        <f>M86*'Fixed data'!P$12</f>
        <v>5.3514365828370254</v>
      </c>
      <c r="N87" s="35">
        <f>N86*'Fixed data'!Q$12</f>
        <v>5.1509321693928722</v>
      </c>
      <c r="O87" s="35">
        <f>O86*'Fixed data'!R$12</f>
        <v>4.95042775594872</v>
      </c>
      <c r="P87" s="35">
        <f>P86*'Fixed data'!S$12</f>
        <v>4.7499233425045677</v>
      </c>
      <c r="Q87" s="35">
        <f>Q86*'Fixed data'!T$12</f>
        <v>4.5494189290604155</v>
      </c>
      <c r="R87" s="35">
        <f>R86*'Fixed data'!U$12</f>
        <v>4.3489145156162632</v>
      </c>
      <c r="S87" s="35">
        <f>S86*'Fixed data'!V$12</f>
        <v>4.14841010217211</v>
      </c>
      <c r="T87" s="35">
        <f>T86*'Fixed data'!W$12</f>
        <v>3.9479056887279578</v>
      </c>
      <c r="U87" s="35">
        <f>U86*'Fixed data'!X$12</f>
        <v>3.7474012752838055</v>
      </c>
      <c r="V87" s="35">
        <f>V86*'Fixed data'!Y$12</f>
        <v>3.5468968618396528</v>
      </c>
      <c r="W87" s="35">
        <f>W86*'Fixed data'!Z$12</f>
        <v>3.346392448395501</v>
      </c>
      <c r="X87" s="35">
        <f>X86*'Fixed data'!AA$12</f>
        <v>3.1458880349513483</v>
      </c>
      <c r="Y87" s="35">
        <f>Y86*'Fixed data'!AB$12</f>
        <v>2.945383621507196</v>
      </c>
      <c r="Z87" s="35">
        <f>Z86*'Fixed data'!AC$12</f>
        <v>2.7448792080630433</v>
      </c>
      <c r="AA87" s="35">
        <f>AA86*'Fixed data'!AD$12</f>
        <v>2.544374794618891</v>
      </c>
      <c r="AB87" s="35">
        <f>AB86*'Fixed data'!AE$12</f>
        <v>2.3438703811747383</v>
      </c>
      <c r="AC87" s="35">
        <f>AC86*'Fixed data'!AF$12</f>
        <v>2.1433659677305861</v>
      </c>
      <c r="AD87" s="35">
        <f>AD86*'Fixed data'!AG$12</f>
        <v>1.9428615542864336</v>
      </c>
      <c r="AE87" s="35">
        <f>AE86*'Fixed data'!AH$12</f>
        <v>1.7423571408422811</v>
      </c>
      <c r="AF87" s="35">
        <f>AF86*'Fixed data'!AI$12</f>
        <v>1.5418527273981284</v>
      </c>
      <c r="AG87" s="35">
        <f>AG86*'Fixed data'!AJ$12</f>
        <v>1.3413483139539757</v>
      </c>
      <c r="AH87" s="35">
        <f>AH86*'Fixed data'!AK$12</f>
        <v>1.140843900509823</v>
      </c>
      <c r="AI87" s="35">
        <f>AI86*'Fixed data'!AL$12</f>
        <v>0.94033948706567039</v>
      </c>
      <c r="AJ87" s="35">
        <f>AJ86*'Fixed data'!AM$12</f>
        <v>0.73983507362151801</v>
      </c>
      <c r="AK87" s="35">
        <f>AK86*'Fixed data'!AN$12</f>
        <v>0.53933066017736542</v>
      </c>
      <c r="AL87" s="35">
        <f>AL86*'Fixed data'!AO$12</f>
        <v>0.33882624673321288</v>
      </c>
      <c r="AM87" s="35">
        <f>AM86*'Fixed data'!AP$12</f>
        <v>0.13832183328905698</v>
      </c>
      <c r="AN87" s="35">
        <f>AN86*'Fixed data'!AQ$12</f>
        <v>0.13832183328905698</v>
      </c>
      <c r="AO87" s="35">
        <f>AO86*'Fixed data'!AR$12</f>
        <v>0.13832183328905698</v>
      </c>
      <c r="AP87" s="35">
        <f>AP86*'Fixed data'!AS$12</f>
        <v>0.13832183328905698</v>
      </c>
      <c r="AQ87" s="35">
        <f>AQ86*'Fixed data'!AT$12</f>
        <v>0.13832183328905698</v>
      </c>
      <c r="AR87" s="35">
        <f>AR86*'Fixed data'!AU$12</f>
        <v>0.13832183328905698</v>
      </c>
      <c r="AS87" s="35">
        <f>AS86*'Fixed data'!AV$12</f>
        <v>0</v>
      </c>
      <c r="AT87" s="35">
        <f>AT86*'Fixed data'!AW$12</f>
        <v>0</v>
      </c>
      <c r="AU87" s="35">
        <f>AU86*'Fixed data'!AX$12</f>
        <v>0</v>
      </c>
      <c r="AV87" s="35">
        <f>AV86*'Fixed data'!AY$12</f>
        <v>0</v>
      </c>
      <c r="AW87" s="35">
        <f>AW86*'Fixed data'!AZ$12</f>
        <v>0</v>
      </c>
      <c r="AX87" s="35">
        <f>AX86*'Fixed data'!BA$12</f>
        <v>0</v>
      </c>
      <c r="AY87" s="35">
        <f>AY86*'Fixed data'!BB$12</f>
        <v>0</v>
      </c>
      <c r="AZ87" s="35">
        <f>AZ86*'Fixed data'!BC$12</f>
        <v>0</v>
      </c>
      <c r="BA87" s="35">
        <f>BA86*'Fixed data'!BD$12</f>
        <v>0</v>
      </c>
      <c r="BB87" s="35">
        <f>BB86*'Fixed data'!BE$12</f>
        <v>0</v>
      </c>
      <c r="BC87" s="35">
        <f>BC86*'Fixed data'!BF$12</f>
        <v>0</v>
      </c>
      <c r="BD87" s="35">
        <f>BD86*'Fixed data'!BG$12</f>
        <v>0</v>
      </c>
    </row>
    <row r="88" spans="1:56" ht="12.75" customHeight="1" x14ac:dyDescent="0.3">
      <c r="A88" s="193"/>
      <c r="B88" s="4" t="s">
        <v>210</v>
      </c>
      <c r="D88" s="4" t="s">
        <v>205</v>
      </c>
      <c r="E88" s="44"/>
      <c r="F88" s="44"/>
      <c r="G88" s="44"/>
      <c r="H88" s="44"/>
      <c r="I88" s="44"/>
      <c r="J88" s="44"/>
      <c r="K88" s="44"/>
      <c r="L88" s="44"/>
      <c r="M88" s="44"/>
      <c r="N88" s="44"/>
      <c r="O88" s="44"/>
      <c r="P88" s="44"/>
      <c r="Q88" s="44"/>
      <c r="R88" s="44"/>
      <c r="S88" s="44"/>
      <c r="T88" s="44"/>
      <c r="U88" s="44"/>
      <c r="V88" s="44"/>
      <c r="W88" s="44"/>
      <c r="X88" s="44"/>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row>
    <row r="89" spans="1:56" x14ac:dyDescent="0.3">
      <c r="A89" s="193"/>
      <c r="B89" s="4" t="s">
        <v>211</v>
      </c>
      <c r="D89" s="4" t="s">
        <v>85</v>
      </c>
      <c r="E89" s="44"/>
      <c r="F89" s="44"/>
      <c r="G89" s="44"/>
      <c r="H89" s="44"/>
      <c r="I89" s="44"/>
      <c r="J89" s="44"/>
      <c r="K89" s="44"/>
      <c r="L89" s="44"/>
      <c r="M89" s="44"/>
      <c r="N89" s="44"/>
      <c r="O89" s="44"/>
      <c r="P89" s="44"/>
      <c r="Q89" s="44"/>
      <c r="R89" s="44"/>
      <c r="S89" s="44"/>
      <c r="T89" s="44"/>
      <c r="U89" s="44"/>
      <c r="V89" s="44"/>
      <c r="W89" s="44"/>
      <c r="X89" s="44"/>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row>
    <row r="90" spans="1:56" ht="16.5" x14ac:dyDescent="0.3">
      <c r="A90" s="193"/>
      <c r="B90" s="4" t="s">
        <v>326</v>
      </c>
      <c r="D90" s="4" t="s">
        <v>86</v>
      </c>
      <c r="E90" s="38"/>
      <c r="F90" s="38"/>
      <c r="G90" s="38"/>
      <c r="H90" s="38"/>
      <c r="I90" s="38"/>
      <c r="J90" s="38"/>
      <c r="K90" s="38"/>
      <c r="L90" s="38"/>
      <c r="M90" s="38"/>
      <c r="N90" s="38"/>
      <c r="O90" s="38"/>
      <c r="P90" s="38"/>
      <c r="Q90" s="38"/>
      <c r="R90" s="38"/>
      <c r="S90" s="38"/>
      <c r="T90" s="38"/>
      <c r="U90" s="38"/>
      <c r="V90" s="38"/>
      <c r="W90" s="38"/>
      <c r="X90" s="38"/>
      <c r="Y90" s="38"/>
      <c r="Z90" s="38"/>
      <c r="AA90" s="38"/>
      <c r="AB90" s="38"/>
      <c r="AC90" s="38"/>
      <c r="AD90" s="38"/>
      <c r="AE90" s="38"/>
      <c r="AF90" s="38"/>
      <c r="AG90" s="38"/>
      <c r="AH90" s="38"/>
      <c r="AI90" s="38"/>
      <c r="AJ90" s="38"/>
      <c r="AK90" s="38"/>
      <c r="AL90" s="38"/>
      <c r="AM90" s="38"/>
      <c r="AN90" s="38"/>
      <c r="AO90" s="38"/>
      <c r="AP90" s="38"/>
      <c r="AQ90" s="38"/>
      <c r="AR90" s="38"/>
      <c r="AS90" s="38"/>
      <c r="AT90" s="38"/>
      <c r="AU90" s="38"/>
      <c r="AV90" s="38"/>
      <c r="AW90" s="38"/>
      <c r="AX90" s="38"/>
      <c r="AY90" s="38"/>
      <c r="AZ90" s="38"/>
      <c r="BA90" s="38"/>
      <c r="BB90" s="38"/>
      <c r="BC90" s="38"/>
      <c r="BD90" s="38"/>
    </row>
    <row r="91" spans="1:56" ht="16.5" x14ac:dyDescent="0.3">
      <c r="A91" s="193"/>
      <c r="B91" s="4" t="s">
        <v>327</v>
      </c>
      <c r="D91" s="4" t="s">
        <v>40</v>
      </c>
      <c r="E91" s="36"/>
      <c r="F91" s="36"/>
      <c r="G91" s="36"/>
      <c r="H91" s="36"/>
      <c r="I91" s="36"/>
      <c r="J91" s="36"/>
      <c r="K91" s="36"/>
      <c r="L91" s="36"/>
      <c r="M91" s="36"/>
      <c r="N91" s="36"/>
      <c r="O91" s="36"/>
      <c r="P91" s="36"/>
      <c r="Q91" s="36"/>
      <c r="R91" s="36"/>
      <c r="S91" s="36"/>
      <c r="T91" s="36"/>
      <c r="U91" s="36"/>
      <c r="V91" s="36"/>
      <c r="W91" s="36"/>
      <c r="X91" s="36"/>
      <c r="Y91" s="36"/>
      <c r="Z91" s="36"/>
      <c r="AA91" s="36"/>
      <c r="AB91" s="36"/>
      <c r="AC91" s="36"/>
      <c r="AD91" s="36"/>
      <c r="AE91" s="36"/>
      <c r="AF91" s="36"/>
      <c r="AG91" s="36"/>
      <c r="AH91" s="36"/>
      <c r="AI91" s="36"/>
      <c r="AJ91" s="36"/>
      <c r="AK91" s="36"/>
      <c r="AL91" s="36"/>
      <c r="AM91" s="36"/>
      <c r="AN91" s="36"/>
      <c r="AO91" s="36"/>
      <c r="AP91" s="36"/>
      <c r="AQ91" s="36"/>
      <c r="AR91" s="36"/>
      <c r="AS91" s="36"/>
      <c r="AT91" s="36"/>
      <c r="AU91" s="36"/>
      <c r="AV91" s="36"/>
      <c r="AW91" s="36"/>
      <c r="AX91" s="36"/>
      <c r="AY91" s="36"/>
      <c r="AZ91" s="36"/>
      <c r="BA91" s="36"/>
      <c r="BB91" s="36"/>
      <c r="BC91" s="36"/>
      <c r="BD91" s="36"/>
    </row>
    <row r="92" spans="1:56" ht="16.5" x14ac:dyDescent="0.3">
      <c r="A92" s="193"/>
      <c r="B92" s="4" t="s">
        <v>328</v>
      </c>
      <c r="D92" s="4" t="s">
        <v>40</v>
      </c>
      <c r="E92" s="36"/>
      <c r="F92" s="36"/>
      <c r="G92" s="36"/>
      <c r="H92" s="36"/>
      <c r="I92" s="36"/>
      <c r="J92" s="36"/>
      <c r="K92" s="36"/>
      <c r="L92" s="36"/>
      <c r="M92" s="36"/>
      <c r="N92" s="36"/>
      <c r="O92" s="36"/>
      <c r="P92" s="36"/>
      <c r="Q92" s="36"/>
      <c r="R92" s="36"/>
      <c r="S92" s="36"/>
      <c r="T92" s="36"/>
      <c r="U92" s="36"/>
      <c r="V92" s="36"/>
      <c r="W92" s="36"/>
      <c r="X92" s="36"/>
      <c r="Y92" s="36"/>
      <c r="Z92" s="36"/>
      <c r="AA92" s="36"/>
      <c r="AB92" s="36"/>
      <c r="AC92" s="36"/>
      <c r="AD92" s="36"/>
      <c r="AE92" s="36"/>
      <c r="AF92" s="36"/>
      <c r="AG92" s="36"/>
      <c r="AH92" s="36"/>
      <c r="AI92" s="36"/>
      <c r="AJ92" s="36"/>
      <c r="AK92" s="36"/>
      <c r="AL92" s="36"/>
      <c r="AM92" s="36"/>
      <c r="AN92" s="36"/>
      <c r="AO92" s="36"/>
      <c r="AP92" s="36"/>
      <c r="AQ92" s="36"/>
      <c r="AR92" s="36"/>
      <c r="AS92" s="36"/>
      <c r="AT92" s="36"/>
      <c r="AU92" s="36"/>
      <c r="AV92" s="36"/>
      <c r="AW92" s="36"/>
      <c r="AX92" s="36"/>
      <c r="AY92" s="36"/>
      <c r="AZ92" s="36"/>
      <c r="BA92" s="36"/>
      <c r="BB92" s="36"/>
      <c r="BC92" s="36"/>
      <c r="BD92" s="36"/>
    </row>
    <row r="93" spans="1:56" x14ac:dyDescent="0.3">
      <c r="A93" s="193"/>
      <c r="B93" s="4" t="s">
        <v>212</v>
      </c>
      <c r="D93" s="4" t="s">
        <v>87</v>
      </c>
      <c r="E93" s="69"/>
      <c r="F93" s="69"/>
      <c r="G93" s="69"/>
      <c r="H93" s="69"/>
      <c r="I93" s="69"/>
      <c r="J93" s="69"/>
      <c r="K93" s="69"/>
      <c r="L93" s="69"/>
      <c r="M93" s="69"/>
      <c r="N93" s="69"/>
      <c r="O93" s="69"/>
      <c r="P93" s="69"/>
      <c r="Q93" s="69"/>
      <c r="R93" s="69"/>
      <c r="S93" s="69"/>
      <c r="T93" s="69"/>
      <c r="U93" s="69"/>
      <c r="V93" s="69"/>
      <c r="W93" s="69"/>
      <c r="X93" s="69"/>
      <c r="Y93" s="69"/>
      <c r="Z93" s="69"/>
      <c r="AA93" s="69"/>
      <c r="AB93" s="69"/>
      <c r="AC93" s="69"/>
      <c r="AD93" s="69"/>
      <c r="AE93" s="69"/>
      <c r="AF93" s="69"/>
      <c r="AG93" s="69"/>
      <c r="AH93" s="69"/>
      <c r="AI93" s="69"/>
      <c r="AJ93" s="69"/>
      <c r="AK93" s="69"/>
      <c r="AL93" s="69"/>
      <c r="AM93" s="69"/>
      <c r="AN93" s="69"/>
      <c r="AO93" s="69"/>
      <c r="AP93" s="69"/>
      <c r="AQ93" s="69"/>
      <c r="AR93" s="69"/>
      <c r="AS93" s="69"/>
      <c r="AT93" s="69"/>
      <c r="AU93" s="69"/>
      <c r="AV93" s="69"/>
      <c r="AW93" s="69"/>
      <c r="AX93" s="69"/>
      <c r="AY93" s="69"/>
      <c r="AZ93" s="69"/>
      <c r="BA93" s="69"/>
      <c r="BB93" s="69"/>
      <c r="BC93" s="69"/>
      <c r="BD93" s="69"/>
    </row>
    <row r="94" spans="1:56" x14ac:dyDescent="0.3">
      <c r="C94" s="37"/>
    </row>
    <row r="95" spans="1:56" ht="16.5" x14ac:dyDescent="0.3">
      <c r="A95" s="86"/>
      <c r="C95" s="37"/>
    </row>
    <row r="96" spans="1:56" ht="16.5" x14ac:dyDescent="0.3">
      <c r="A96" s="86">
        <v>1</v>
      </c>
      <c r="B96" s="4" t="s">
        <v>329</v>
      </c>
    </row>
    <row r="97" spans="1:3" x14ac:dyDescent="0.3">
      <c r="B97" s="70" t="s">
        <v>151</v>
      </c>
    </row>
    <row r="98" spans="1:3" x14ac:dyDescent="0.3">
      <c r="B98" s="4" t="s">
        <v>313</v>
      </c>
    </row>
    <row r="99" spans="1:3" x14ac:dyDescent="0.3">
      <c r="B99" s="4" t="s">
        <v>330</v>
      </c>
    </row>
    <row r="100" spans="1:3" ht="16.5" x14ac:dyDescent="0.3">
      <c r="A100" s="86">
        <v>2</v>
      </c>
      <c r="B100" s="70" t="s">
        <v>150</v>
      </c>
    </row>
    <row r="105" spans="1:3" x14ac:dyDescent="0.3">
      <c r="C105" s="37"/>
    </row>
    <row r="170" spans="2:2" x14ac:dyDescent="0.3">
      <c r="B170" s="4" t="s">
        <v>194</v>
      </c>
    </row>
    <row r="171" spans="2:2" x14ac:dyDescent="0.3">
      <c r="B171" s="4" t="s">
        <v>193</v>
      </c>
    </row>
    <row r="172" spans="2:2" x14ac:dyDescent="0.3">
      <c r="B172" s="4" t="s">
        <v>314</v>
      </c>
    </row>
    <row r="173" spans="2:2" x14ac:dyDescent="0.3">
      <c r="B173" s="4" t="s">
        <v>154</v>
      </c>
    </row>
    <row r="174" spans="2:2" x14ac:dyDescent="0.3">
      <c r="B174" s="4" t="s">
        <v>155</v>
      </c>
    </row>
    <row r="175" spans="2:2" x14ac:dyDescent="0.3">
      <c r="B175" s="4" t="s">
        <v>156</v>
      </c>
    </row>
    <row r="176" spans="2:2" x14ac:dyDescent="0.3">
      <c r="B176" s="4" t="s">
        <v>157</v>
      </c>
    </row>
    <row r="177" spans="2:2" x14ac:dyDescent="0.3">
      <c r="B177" s="4" t="s">
        <v>158</v>
      </c>
    </row>
    <row r="178" spans="2:2" x14ac:dyDescent="0.3">
      <c r="B178" s="4" t="s">
        <v>159</v>
      </c>
    </row>
    <row r="179" spans="2:2" x14ac:dyDescent="0.3">
      <c r="B179" s="4" t="s">
        <v>160</v>
      </c>
    </row>
    <row r="180" spans="2:2" x14ac:dyDescent="0.3">
      <c r="B180" s="4" t="s">
        <v>161</v>
      </c>
    </row>
    <row r="181" spans="2:2" x14ac:dyDescent="0.3">
      <c r="B181" s="4" t="s">
        <v>162</v>
      </c>
    </row>
    <row r="182" spans="2:2" x14ac:dyDescent="0.3">
      <c r="B182" s="4" t="s">
        <v>195</v>
      </c>
    </row>
    <row r="183" spans="2:2" x14ac:dyDescent="0.3">
      <c r="B183" s="4" t="s">
        <v>163</v>
      </c>
    </row>
    <row r="184" spans="2:2" x14ac:dyDescent="0.3">
      <c r="B184" s="4" t="s">
        <v>164</v>
      </c>
    </row>
    <row r="185" spans="2:2" x14ac:dyDescent="0.3">
      <c r="B185" s="4" t="s">
        <v>165</v>
      </c>
    </row>
    <row r="186" spans="2:2" x14ac:dyDescent="0.3">
      <c r="B186" s="4" t="s">
        <v>166</v>
      </c>
    </row>
    <row r="187" spans="2:2" x14ac:dyDescent="0.3">
      <c r="B187" s="4" t="s">
        <v>167</v>
      </c>
    </row>
    <row r="188" spans="2:2" x14ac:dyDescent="0.3">
      <c r="B188" s="4" t="s">
        <v>168</v>
      </c>
    </row>
    <row r="189" spans="2:2" x14ac:dyDescent="0.3">
      <c r="B189" s="4" t="s">
        <v>169</v>
      </c>
    </row>
    <row r="190" spans="2:2" x14ac:dyDescent="0.3">
      <c r="B190" s="4" t="s">
        <v>170</v>
      </c>
    </row>
    <row r="191" spans="2:2" x14ac:dyDescent="0.3">
      <c r="B191" s="4" t="s">
        <v>171</v>
      </c>
    </row>
    <row r="192" spans="2:2" x14ac:dyDescent="0.3">
      <c r="B192" s="4" t="s">
        <v>196</v>
      </c>
    </row>
    <row r="193" spans="2:2" x14ac:dyDescent="0.3">
      <c r="B193" s="4" t="s">
        <v>197</v>
      </c>
    </row>
    <row r="194" spans="2:2" x14ac:dyDescent="0.3">
      <c r="B194" s="4" t="s">
        <v>172</v>
      </c>
    </row>
    <row r="195" spans="2:2" x14ac:dyDescent="0.3">
      <c r="B195" s="4" t="s">
        <v>173</v>
      </c>
    </row>
    <row r="196" spans="2:2" x14ac:dyDescent="0.3">
      <c r="B196" s="4" t="s">
        <v>174</v>
      </c>
    </row>
    <row r="197" spans="2:2" x14ac:dyDescent="0.3">
      <c r="B197" s="4" t="s">
        <v>175</v>
      </c>
    </row>
    <row r="198" spans="2:2" x14ac:dyDescent="0.3">
      <c r="B198" s="4" t="s">
        <v>176</v>
      </c>
    </row>
    <row r="199" spans="2:2" x14ac:dyDescent="0.3">
      <c r="B199" s="4" t="s">
        <v>177</v>
      </c>
    </row>
    <row r="200" spans="2:2" x14ac:dyDescent="0.3">
      <c r="B200" s="4" t="s">
        <v>178</v>
      </c>
    </row>
    <row r="201" spans="2:2" x14ac:dyDescent="0.3">
      <c r="B201" s="4" t="s">
        <v>179</v>
      </c>
    </row>
    <row r="202" spans="2:2" x14ac:dyDescent="0.3">
      <c r="B202" s="4" t="s">
        <v>180</v>
      </c>
    </row>
    <row r="203" spans="2:2" x14ac:dyDescent="0.3">
      <c r="B203" s="4" t="s">
        <v>181</v>
      </c>
    </row>
    <row r="204" spans="2:2" x14ac:dyDescent="0.3">
      <c r="B204" s="4" t="s">
        <v>182</v>
      </c>
    </row>
    <row r="205" spans="2:2" x14ac:dyDescent="0.3">
      <c r="B205" s="4" t="s">
        <v>183</v>
      </c>
    </row>
    <row r="206" spans="2:2" x14ac:dyDescent="0.3">
      <c r="B206" s="4" t="s">
        <v>184</v>
      </c>
    </row>
    <row r="207" spans="2:2" x14ac:dyDescent="0.3">
      <c r="B207" s="4" t="s">
        <v>185</v>
      </c>
    </row>
    <row r="208" spans="2:2" x14ac:dyDescent="0.3">
      <c r="B208" s="4" t="s">
        <v>186</v>
      </c>
    </row>
    <row r="209" spans="2:2" x14ac:dyDescent="0.3">
      <c r="B209" s="4" t="s">
        <v>187</v>
      </c>
    </row>
    <row r="210" spans="2:2" x14ac:dyDescent="0.3">
      <c r="B210" s="4" t="s">
        <v>188</v>
      </c>
    </row>
    <row r="211" spans="2:2" x14ac:dyDescent="0.3">
      <c r="B211" s="4" t="s">
        <v>189</v>
      </c>
    </row>
    <row r="212" spans="2:2" x14ac:dyDescent="0.3">
      <c r="B212" s="4" t="s">
        <v>190</v>
      </c>
    </row>
    <row r="213" spans="2:2" x14ac:dyDescent="0.3">
      <c r="B213" s="4" t="s">
        <v>191</v>
      </c>
    </row>
    <row r="214" spans="2:2" x14ac:dyDescent="0.3">
      <c r="B214" s="4" t="s">
        <v>192</v>
      </c>
    </row>
  </sheetData>
  <mergeCells count="4">
    <mergeCell ref="A13:A18"/>
    <mergeCell ref="A19:A25"/>
    <mergeCell ref="A65:A76"/>
    <mergeCell ref="A86:A93"/>
  </mergeCells>
  <dataValidations count="2">
    <dataValidation type="list" allowBlank="1" showInputMessage="1" showErrorMessage="1" sqref="B13" xr:uid="{00000000-0002-0000-0600-000000000000}">
      <formula1>$B$170:$B$214</formula1>
    </dataValidation>
    <dataValidation type="list" allowBlank="1" showInputMessage="1" showErrorMessage="1" sqref="B14:B24" xr:uid="{00000000-0002-0000-0600-000001000000}">
      <formula1>$B$170:$B$216</formula1>
    </dataValidation>
  </dataValidations>
  <hyperlinks>
    <hyperlink ref="B97" r:id="rId1" xr:uid="{00000000-0004-0000-0600-000000000000}"/>
    <hyperlink ref="B100" r:id="rId2" xr:uid="{00000000-0004-0000-0600-000001000000}"/>
  </hyperlinks>
  <pageMargins left="0.70866141732283472" right="0.70866141732283472" top="0.74803149606299213" bottom="0.74803149606299213" header="0.31496062992125984" footer="0.31496062992125984"/>
  <pageSetup paperSize="8" scale="32" orientation="landscape" r:id="rId3"/>
  <legacyDrawing r:id="rId4"/>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494665-8857-4804-9B55-67886E210D36}">
  <sheetPr>
    <tabColor theme="8" tint="0.39997558519241921"/>
    <pageSetUpPr fitToPage="1"/>
  </sheetPr>
  <dimension ref="A1:BE214"/>
  <sheetViews>
    <sheetView zoomScale="80" zoomScaleNormal="80" zoomScaleSheetLayoutView="75" workbookViewId="0">
      <pane xSplit="2" ySplit="12" topLeftCell="C13" activePane="bottomRight" state="frozen"/>
      <selection activeCell="N94" sqref="N94"/>
      <selection pane="topRight" activeCell="N94" sqref="N94"/>
      <selection pane="bottomLeft" activeCell="N94" sqref="N94"/>
      <selection pane="bottomRight" activeCell="J19" sqref="J19"/>
    </sheetView>
  </sheetViews>
  <sheetFormatPr defaultRowHeight="15" outlineLevelRow="1" x14ac:dyDescent="0.3"/>
  <cols>
    <col min="1" max="1" width="11.28515625" style="4" customWidth="1"/>
    <col min="2" max="2" width="37" style="4" customWidth="1"/>
    <col min="3" max="3" width="31.28515625" style="4" customWidth="1"/>
    <col min="4" max="4" width="7" style="4" bestFit="1" customWidth="1"/>
    <col min="5" max="5" width="9.7109375" style="4" customWidth="1"/>
    <col min="6" max="6" width="11" style="4" customWidth="1"/>
    <col min="7" max="7" width="10.42578125" style="4" customWidth="1"/>
    <col min="8" max="8" width="8.7109375" style="4" customWidth="1"/>
    <col min="9" max="9" width="9.85546875" style="4" customWidth="1"/>
    <col min="10" max="10" width="8.140625" style="4" bestFit="1" customWidth="1"/>
    <col min="11" max="12" width="9.85546875" style="4" bestFit="1" customWidth="1"/>
    <col min="13" max="49" width="8.7109375" style="4" customWidth="1"/>
    <col min="50" max="50" width="9.85546875" style="4" bestFit="1" customWidth="1"/>
    <col min="51" max="53" width="9.28515625" style="4" bestFit="1" customWidth="1"/>
    <col min="54" max="56" width="9.85546875" style="4" bestFit="1" customWidth="1"/>
    <col min="57" max="16384" width="9.140625" style="22"/>
  </cols>
  <sheetData>
    <row r="1" spans="1:56" x14ac:dyDescent="0.3">
      <c r="A1" s="2"/>
      <c r="B1" s="3" t="s">
        <v>298</v>
      </c>
      <c r="C1" s="3" t="s">
        <v>303</v>
      </c>
      <c r="D1" s="3"/>
      <c r="E1" s="3"/>
      <c r="F1" s="3"/>
      <c r="G1" s="3"/>
      <c r="H1" s="3"/>
      <c r="I1" s="3"/>
      <c r="J1" s="3"/>
      <c r="K1" s="3"/>
      <c r="AQ1" s="22"/>
      <c r="AR1" s="22"/>
      <c r="AS1" s="22"/>
      <c r="AT1" s="22"/>
      <c r="AU1" s="22"/>
      <c r="AV1" s="22"/>
      <c r="AW1" s="22"/>
      <c r="AX1" s="22"/>
      <c r="AY1" s="22"/>
      <c r="AZ1" s="22"/>
      <c r="BA1" s="22"/>
      <c r="BB1" s="22"/>
      <c r="BC1" s="22"/>
      <c r="BD1" s="22"/>
    </row>
    <row r="2" spans="1:56" ht="15.75" thickBot="1" x14ac:dyDescent="0.35">
      <c r="AQ2" s="22"/>
      <c r="AR2" s="22"/>
      <c r="AS2" s="22"/>
      <c r="AT2" s="22"/>
      <c r="AU2" s="22"/>
      <c r="AV2" s="22"/>
      <c r="AW2" s="22"/>
      <c r="AX2" s="22"/>
      <c r="AY2" s="22"/>
      <c r="AZ2" s="22"/>
      <c r="BA2" s="22"/>
      <c r="BB2" s="22"/>
      <c r="BC2" s="22"/>
      <c r="BD2" s="22"/>
    </row>
    <row r="3" spans="1:56" x14ac:dyDescent="0.3">
      <c r="B3" s="46" t="s">
        <v>81</v>
      </c>
      <c r="C3" s="47" t="s">
        <v>93</v>
      </c>
      <c r="D3" s="16"/>
      <c r="E3" s="9"/>
      <c r="F3" s="9"/>
      <c r="G3" s="9"/>
      <c r="L3" s="17"/>
      <c r="M3" s="17"/>
      <c r="N3" s="17"/>
      <c r="O3" s="17"/>
      <c r="P3" s="17"/>
      <c r="Q3" s="17"/>
      <c r="R3" s="17"/>
      <c r="S3" s="17"/>
      <c r="T3" s="17"/>
      <c r="U3" s="17"/>
      <c r="V3" s="17"/>
      <c r="W3" s="17"/>
      <c r="X3" s="17"/>
      <c r="Y3" s="17"/>
      <c r="Z3" s="17"/>
      <c r="AA3" s="17"/>
      <c r="AB3" s="17"/>
      <c r="AC3" s="17"/>
      <c r="AD3" s="17"/>
      <c r="AE3" s="17"/>
      <c r="AF3" s="17"/>
      <c r="AG3" s="17"/>
      <c r="AH3" s="17"/>
      <c r="AI3" s="17"/>
      <c r="AJ3" s="17"/>
      <c r="AK3" s="17"/>
      <c r="AL3" s="17"/>
      <c r="AM3" s="17"/>
      <c r="AN3" s="17"/>
      <c r="AO3" s="17"/>
      <c r="AP3" s="17"/>
      <c r="AQ3" s="80"/>
      <c r="AR3" s="80"/>
      <c r="AS3" s="80"/>
      <c r="AT3" s="80"/>
      <c r="AU3" s="80"/>
      <c r="AV3" s="80"/>
      <c r="AW3" s="80"/>
      <c r="AX3" s="22"/>
      <c r="AY3" s="22"/>
      <c r="AZ3" s="22"/>
      <c r="BA3" s="22"/>
      <c r="BB3" s="22"/>
      <c r="BC3" s="22"/>
      <c r="BD3" s="22"/>
    </row>
    <row r="4" spans="1:56" x14ac:dyDescent="0.3">
      <c r="B4" s="48">
        <v>16</v>
      </c>
      <c r="C4" s="45">
        <f>INDEX($E$81:$BD$81,1,$C$9+$B4-1)</f>
        <v>-2.5581201939589319E-3</v>
      </c>
      <c r="D4" s="9"/>
      <c r="E4" s="9"/>
      <c r="F4" s="87"/>
      <c r="G4" s="9"/>
      <c r="I4" s="41"/>
      <c r="U4" s="17"/>
      <c r="AQ4" s="22"/>
      <c r="AR4" s="22"/>
      <c r="AS4" s="22"/>
      <c r="AT4" s="22"/>
      <c r="AU4" s="22"/>
      <c r="AV4" s="22"/>
      <c r="AW4" s="22"/>
      <c r="AX4" s="22"/>
      <c r="AY4" s="22"/>
      <c r="AZ4" s="22"/>
      <c r="BA4" s="22"/>
      <c r="BB4" s="22"/>
      <c r="BC4" s="22"/>
      <c r="BD4" s="22"/>
    </row>
    <row r="5" spans="1:56" x14ac:dyDescent="0.3">
      <c r="B5" s="48">
        <v>24</v>
      </c>
      <c r="C5" s="45">
        <f>INDEX($E$81:$BD$81,1,$C$9+$B5-1)</f>
        <v>3.0780861301672572E-4</v>
      </c>
      <c r="D5" s="18"/>
      <c r="E5" s="63"/>
      <c r="F5" s="9"/>
      <c r="G5" s="9"/>
      <c r="AQ5" s="22"/>
      <c r="AR5" s="22"/>
      <c r="AS5" s="22"/>
      <c r="AT5" s="22"/>
      <c r="AU5" s="22"/>
      <c r="AV5" s="22"/>
      <c r="AW5" s="22"/>
      <c r="AX5" s="22"/>
      <c r="AY5" s="22"/>
      <c r="AZ5" s="22"/>
      <c r="BA5" s="22"/>
      <c r="BB5" s="22"/>
      <c r="BC5" s="22"/>
      <c r="BD5" s="22"/>
    </row>
    <row r="6" spans="1:56" x14ac:dyDescent="0.3">
      <c r="B6" s="48">
        <v>32</v>
      </c>
      <c r="C6" s="45">
        <f>INDEX($E$81:$BD$81,1,$C$9+$B6-1)</f>
        <v>2.4623421576715956E-3</v>
      </c>
      <c r="D6" s="9"/>
      <c r="E6" s="9"/>
      <c r="F6" s="9"/>
      <c r="G6" s="9"/>
      <c r="AQ6" s="22"/>
      <c r="AR6" s="22"/>
      <c r="AS6" s="22"/>
      <c r="AT6" s="22"/>
      <c r="AU6" s="22"/>
      <c r="AV6" s="22"/>
      <c r="AW6" s="22"/>
      <c r="AX6" s="22"/>
      <c r="AY6" s="22"/>
      <c r="AZ6" s="22"/>
      <c r="BA6" s="22"/>
      <c r="BB6" s="22"/>
      <c r="BC6" s="22"/>
      <c r="BD6" s="22"/>
    </row>
    <row r="7" spans="1:56" x14ac:dyDescent="0.3">
      <c r="B7" s="48">
        <v>45</v>
      </c>
      <c r="C7" s="45">
        <f>INDEX($E$81:$BD$81,1,$C$9+$B7-1)</f>
        <v>3.3184152166644163E-3</v>
      </c>
      <c r="D7" s="9"/>
      <c r="E7" s="9"/>
      <c r="F7" s="9"/>
      <c r="G7" s="9"/>
      <c r="AQ7" s="22"/>
      <c r="AR7" s="22"/>
      <c r="AS7" s="22"/>
      <c r="AT7" s="22"/>
      <c r="AU7" s="22"/>
      <c r="AV7" s="22"/>
      <c r="AW7" s="22"/>
      <c r="AX7" s="22"/>
      <c r="AY7" s="22"/>
      <c r="AZ7" s="22"/>
      <c r="BA7" s="22"/>
      <c r="BB7" s="22"/>
      <c r="BC7" s="22"/>
      <c r="BD7" s="22"/>
    </row>
    <row r="8" spans="1:56" x14ac:dyDescent="0.3">
      <c r="B8" s="49"/>
      <c r="C8" s="45"/>
      <c r="D8" s="9"/>
      <c r="E8" s="9"/>
      <c r="F8" s="9"/>
      <c r="G8" s="9"/>
      <c r="AQ8" s="22"/>
      <c r="AR8" s="22"/>
      <c r="AS8" s="22"/>
      <c r="AT8" s="22"/>
      <c r="AU8" s="22"/>
      <c r="AV8" s="22"/>
      <c r="AW8" s="22"/>
      <c r="AX8" s="22"/>
      <c r="AY8" s="22"/>
      <c r="AZ8" s="22"/>
      <c r="BA8" s="22"/>
      <c r="BB8" s="22"/>
      <c r="BC8" s="22"/>
      <c r="BD8" s="22"/>
    </row>
    <row r="9" spans="1:56" ht="15.75" thickBot="1" x14ac:dyDescent="0.35">
      <c r="B9" s="112" t="s">
        <v>79</v>
      </c>
      <c r="C9" s="135">
        <f>IF(E18&lt;0,1,IF(F18&lt;0,2,IF(G18&lt;0,3,IF(H18&lt;0,4,IF(I18&lt;0,5,IF(J18&lt;0,6,IF(K18&lt;0,7,8)))))))</f>
        <v>1</v>
      </c>
      <c r="D9" s="9"/>
      <c r="E9" s="9"/>
      <c r="F9" s="9"/>
      <c r="G9" s="9"/>
      <c r="AQ9" s="22"/>
      <c r="AR9" s="22"/>
      <c r="AS9" s="22"/>
      <c r="AT9" s="22"/>
      <c r="AU9" s="22"/>
      <c r="AV9" s="22"/>
      <c r="AW9" s="22"/>
      <c r="AX9" s="22"/>
      <c r="AY9" s="22"/>
      <c r="AZ9" s="22"/>
      <c r="BA9" s="22"/>
      <c r="BB9" s="22"/>
      <c r="BC9" s="22"/>
      <c r="BD9" s="22"/>
    </row>
    <row r="10" spans="1:56" x14ac:dyDescent="0.3">
      <c r="E10" s="5" t="s">
        <v>15</v>
      </c>
      <c r="F10" s="6"/>
      <c r="G10" s="6"/>
      <c r="H10" s="6"/>
      <c r="I10" s="6"/>
      <c r="J10" s="6"/>
      <c r="K10" s="6"/>
      <c r="L10" s="7"/>
      <c r="M10" s="5" t="s">
        <v>19</v>
      </c>
      <c r="N10" s="6"/>
      <c r="O10" s="6"/>
      <c r="P10" s="6"/>
      <c r="Q10" s="6"/>
      <c r="R10" s="6"/>
      <c r="S10" s="6"/>
      <c r="T10" s="7"/>
      <c r="U10" s="5" t="s">
        <v>20</v>
      </c>
      <c r="V10" s="6"/>
      <c r="W10" s="6"/>
      <c r="X10" s="6"/>
      <c r="Y10" s="6"/>
      <c r="Z10" s="6"/>
      <c r="AA10" s="6"/>
      <c r="AB10" s="7"/>
      <c r="AC10" s="5" t="s">
        <v>21</v>
      </c>
      <c r="AD10" s="6"/>
      <c r="AE10" s="6"/>
      <c r="AF10" s="6"/>
      <c r="AG10" s="6"/>
      <c r="AH10" s="6"/>
      <c r="AI10" s="6"/>
      <c r="AJ10" s="7"/>
      <c r="AK10" s="5" t="s">
        <v>22</v>
      </c>
      <c r="AL10" s="6"/>
      <c r="AM10" s="6"/>
      <c r="AN10" s="6"/>
      <c r="AO10" s="6"/>
      <c r="AP10" s="6"/>
      <c r="AQ10" s="6"/>
      <c r="AR10" s="7"/>
      <c r="AS10" s="5" t="s">
        <v>23</v>
      </c>
      <c r="AT10" s="6"/>
      <c r="AU10" s="6"/>
      <c r="AV10" s="6"/>
      <c r="AW10" s="7"/>
      <c r="AX10" s="5"/>
      <c r="AY10" s="6"/>
      <c r="AZ10" s="6"/>
      <c r="BA10" s="5" t="s">
        <v>49</v>
      </c>
      <c r="BB10" s="6"/>
      <c r="BC10" s="6"/>
      <c r="BD10" s="7"/>
    </row>
    <row r="11" spans="1:56" x14ac:dyDescent="0.3">
      <c r="E11" s="4">
        <v>1</v>
      </c>
      <c r="F11" s="4">
        <v>2</v>
      </c>
      <c r="G11" s="4">
        <v>3</v>
      </c>
      <c r="H11" s="4">
        <v>4</v>
      </c>
      <c r="I11" s="4">
        <v>5</v>
      </c>
      <c r="J11" s="4">
        <v>6</v>
      </c>
      <c r="K11" s="4">
        <v>7</v>
      </c>
      <c r="L11" s="4">
        <v>8</v>
      </c>
      <c r="M11" s="4">
        <v>9</v>
      </c>
      <c r="N11" s="4">
        <v>10</v>
      </c>
      <c r="O11" s="4">
        <v>11</v>
      </c>
      <c r="P11" s="4">
        <v>12</v>
      </c>
      <c r="Q11" s="4">
        <v>13</v>
      </c>
      <c r="R11" s="4">
        <v>14</v>
      </c>
      <c r="S11" s="4">
        <v>15</v>
      </c>
      <c r="T11" s="4">
        <v>16</v>
      </c>
      <c r="U11" s="4">
        <v>17</v>
      </c>
      <c r="V11" s="4">
        <v>18</v>
      </c>
      <c r="W11" s="4">
        <v>19</v>
      </c>
      <c r="X11" s="4">
        <v>20</v>
      </c>
      <c r="Y11" s="4">
        <v>21</v>
      </c>
      <c r="Z11" s="4">
        <v>22</v>
      </c>
      <c r="AA11" s="4">
        <v>23</v>
      </c>
      <c r="AB11" s="4">
        <v>24</v>
      </c>
      <c r="AC11" s="4">
        <v>25</v>
      </c>
      <c r="AD11" s="4">
        <v>26</v>
      </c>
      <c r="AE11" s="4">
        <v>27</v>
      </c>
      <c r="AF11" s="4">
        <v>28</v>
      </c>
      <c r="AG11" s="4">
        <v>29</v>
      </c>
      <c r="AH11" s="4">
        <v>30</v>
      </c>
      <c r="AI11" s="4">
        <v>31</v>
      </c>
      <c r="AJ11" s="4">
        <v>32</v>
      </c>
      <c r="AK11" s="4">
        <v>33</v>
      </c>
      <c r="AL11" s="4">
        <v>34</v>
      </c>
      <c r="AM11" s="4">
        <v>35</v>
      </c>
      <c r="AN11" s="4">
        <v>36</v>
      </c>
      <c r="AO11" s="4">
        <v>37</v>
      </c>
      <c r="AP11" s="4">
        <v>38</v>
      </c>
      <c r="AQ11" s="4">
        <v>39</v>
      </c>
      <c r="AR11" s="4">
        <v>40</v>
      </c>
      <c r="AS11" s="4">
        <v>41</v>
      </c>
      <c r="AT11" s="4">
        <v>42</v>
      </c>
      <c r="AU11" s="4">
        <v>43</v>
      </c>
      <c r="AV11" s="4">
        <v>44</v>
      </c>
      <c r="AW11" s="4">
        <v>45</v>
      </c>
      <c r="AX11" s="4">
        <v>46</v>
      </c>
      <c r="AY11" s="4">
        <v>47</v>
      </c>
      <c r="AZ11" s="4">
        <v>48</v>
      </c>
      <c r="BA11" s="4">
        <v>49</v>
      </c>
      <c r="BB11" s="4">
        <v>50</v>
      </c>
      <c r="BC11" s="4">
        <v>51</v>
      </c>
      <c r="BD11" s="4">
        <v>52</v>
      </c>
    </row>
    <row r="12" spans="1:56" x14ac:dyDescent="0.3">
      <c r="C12" s="4" t="s">
        <v>44</v>
      </c>
      <c r="D12" s="4" t="s">
        <v>45</v>
      </c>
      <c r="E12" s="9">
        <v>2016</v>
      </c>
      <c r="F12" s="9">
        <v>2017</v>
      </c>
      <c r="G12" s="9">
        <v>2018</v>
      </c>
      <c r="H12" s="9">
        <v>2019</v>
      </c>
      <c r="I12" s="9">
        <v>2020</v>
      </c>
      <c r="J12" s="9">
        <v>2021</v>
      </c>
      <c r="K12" s="9">
        <v>2022</v>
      </c>
      <c r="L12" s="9">
        <v>2023</v>
      </c>
      <c r="M12" s="4">
        <v>2024</v>
      </c>
      <c r="N12" s="4">
        <v>2025</v>
      </c>
      <c r="O12" s="4">
        <v>2026</v>
      </c>
      <c r="P12" s="4">
        <v>2027</v>
      </c>
      <c r="Q12" s="4">
        <v>2028</v>
      </c>
      <c r="R12" s="4">
        <v>2029</v>
      </c>
      <c r="S12" s="4">
        <v>2030</v>
      </c>
      <c r="T12" s="4">
        <v>2031</v>
      </c>
      <c r="U12" s="4">
        <v>2032</v>
      </c>
      <c r="V12" s="4">
        <v>2033</v>
      </c>
      <c r="W12" s="4">
        <v>2034</v>
      </c>
      <c r="X12" s="4">
        <v>2035</v>
      </c>
      <c r="Y12" s="4">
        <v>2036</v>
      </c>
      <c r="Z12" s="4">
        <v>2037</v>
      </c>
      <c r="AA12" s="4">
        <v>2038</v>
      </c>
      <c r="AB12" s="4">
        <v>2039</v>
      </c>
      <c r="AC12" s="4">
        <v>2040</v>
      </c>
      <c r="AD12" s="4">
        <v>2041</v>
      </c>
      <c r="AE12" s="4">
        <v>2042</v>
      </c>
      <c r="AF12" s="4">
        <v>2043</v>
      </c>
      <c r="AG12" s="4">
        <v>2044</v>
      </c>
      <c r="AH12" s="4">
        <v>2045</v>
      </c>
      <c r="AI12" s="4">
        <v>2046</v>
      </c>
      <c r="AJ12" s="4">
        <v>2047</v>
      </c>
      <c r="AK12" s="4">
        <v>2048</v>
      </c>
      <c r="AL12" s="4">
        <v>2049</v>
      </c>
      <c r="AM12" s="4">
        <v>2050</v>
      </c>
      <c r="AN12" s="4">
        <v>2051</v>
      </c>
      <c r="AO12" s="4">
        <v>2052</v>
      </c>
      <c r="AP12" s="4">
        <v>2053</v>
      </c>
      <c r="AQ12" s="4">
        <v>2054</v>
      </c>
      <c r="AR12" s="4">
        <v>2055</v>
      </c>
      <c r="AS12" s="4">
        <v>2056</v>
      </c>
      <c r="AT12" s="4">
        <v>2057</v>
      </c>
      <c r="AU12" s="4">
        <v>2058</v>
      </c>
      <c r="AV12" s="4">
        <v>2059</v>
      </c>
      <c r="AW12" s="4">
        <v>2060</v>
      </c>
      <c r="AX12" s="4">
        <v>2061</v>
      </c>
      <c r="AY12" s="4">
        <v>2062</v>
      </c>
      <c r="AZ12" s="4">
        <v>2063</v>
      </c>
      <c r="BA12" s="4">
        <v>2064</v>
      </c>
      <c r="BB12" s="4">
        <v>2065</v>
      </c>
      <c r="BC12" s="4">
        <v>2066</v>
      </c>
      <c r="BD12" s="4">
        <v>2067</v>
      </c>
    </row>
    <row r="13" spans="1:56" x14ac:dyDescent="0.3">
      <c r="A13" s="185" t="s">
        <v>11</v>
      </c>
      <c r="B13" s="61" t="s">
        <v>314</v>
      </c>
      <c r="C13" s="60" t="s">
        <v>368</v>
      </c>
      <c r="D13" s="61" t="s">
        <v>38</v>
      </c>
      <c r="E13" s="151">
        <f>-'Option workings'!C8/1000000</f>
        <v>-1.3944079999999998E-2</v>
      </c>
      <c r="F13" s="62"/>
      <c r="G13" s="62"/>
      <c r="H13" s="62"/>
      <c r="I13" s="62"/>
      <c r="J13" s="62"/>
      <c r="K13" s="62"/>
      <c r="L13" s="62"/>
      <c r="M13" s="62"/>
      <c r="N13" s="62"/>
      <c r="O13" s="62"/>
      <c r="P13" s="62"/>
      <c r="Q13" s="62"/>
      <c r="R13" s="62"/>
      <c r="S13" s="62"/>
      <c r="T13" s="62"/>
      <c r="U13" s="62"/>
      <c r="V13" s="62"/>
      <c r="W13" s="62"/>
      <c r="X13" s="62"/>
      <c r="Y13" s="62"/>
      <c r="Z13" s="62"/>
      <c r="AA13" s="62"/>
      <c r="AB13" s="62"/>
      <c r="AC13" s="62"/>
      <c r="AD13" s="62"/>
      <c r="AE13" s="62"/>
      <c r="AF13" s="62"/>
      <c r="AG13" s="62"/>
      <c r="AH13" s="62"/>
      <c r="AI13" s="62"/>
      <c r="AJ13" s="62"/>
      <c r="AK13" s="62"/>
      <c r="AL13" s="62"/>
      <c r="AM13" s="62"/>
      <c r="AN13" s="62"/>
      <c r="AO13" s="62"/>
      <c r="AP13" s="62"/>
      <c r="AQ13" s="62"/>
      <c r="AR13" s="62"/>
      <c r="AS13" s="62"/>
      <c r="AT13" s="62"/>
      <c r="AU13" s="62"/>
      <c r="AV13" s="62"/>
      <c r="AW13" s="62"/>
      <c r="AX13" s="61"/>
      <c r="AY13" s="61"/>
      <c r="AZ13" s="61"/>
      <c r="BA13" s="61"/>
      <c r="BB13" s="61"/>
      <c r="BC13" s="61"/>
      <c r="BD13" s="61"/>
    </row>
    <row r="14" spans="1:56" x14ac:dyDescent="0.3">
      <c r="A14" s="186"/>
      <c r="B14" s="61" t="s">
        <v>194</v>
      </c>
      <c r="C14" s="60" t="s">
        <v>369</v>
      </c>
      <c r="D14" s="61" t="s">
        <v>38</v>
      </c>
      <c r="E14" s="151">
        <f>-'Option workings'!C9/1000000</f>
        <v>-8.3664479999999986E-3</v>
      </c>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1"/>
      <c r="AY14" s="61"/>
      <c r="AZ14" s="61"/>
      <c r="BA14" s="61"/>
      <c r="BB14" s="61"/>
      <c r="BC14" s="61"/>
      <c r="BD14" s="61"/>
    </row>
    <row r="15" spans="1:56" x14ac:dyDescent="0.3">
      <c r="A15" s="186"/>
      <c r="B15" s="61" t="s">
        <v>194</v>
      </c>
      <c r="C15" s="60"/>
      <c r="D15" s="61" t="s">
        <v>38</v>
      </c>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1"/>
      <c r="AY15" s="61"/>
      <c r="AZ15" s="61"/>
      <c r="BA15" s="61"/>
      <c r="BB15" s="61"/>
      <c r="BC15" s="61"/>
      <c r="BD15" s="61"/>
    </row>
    <row r="16" spans="1:56" x14ac:dyDescent="0.3">
      <c r="A16" s="186"/>
      <c r="B16" s="61" t="s">
        <v>194</v>
      </c>
      <c r="C16" s="60"/>
      <c r="D16" s="61" t="s">
        <v>38</v>
      </c>
      <c r="E16" s="62"/>
      <c r="F16" s="62"/>
      <c r="G16" s="62"/>
      <c r="H16" s="62"/>
      <c r="I16" s="62"/>
      <c r="J16" s="62"/>
      <c r="K16" s="62"/>
      <c r="L16" s="62"/>
      <c r="M16" s="62"/>
      <c r="N16" s="62"/>
      <c r="O16" s="62"/>
      <c r="P16" s="62"/>
      <c r="Q16" s="62"/>
      <c r="R16" s="62"/>
      <c r="S16" s="62"/>
      <c r="T16" s="62"/>
      <c r="U16" s="62"/>
      <c r="V16" s="62"/>
      <c r="W16" s="62"/>
      <c r="X16" s="62"/>
      <c r="Y16" s="62"/>
      <c r="Z16" s="62"/>
      <c r="AA16" s="62"/>
      <c r="AB16" s="62"/>
      <c r="AC16" s="62"/>
      <c r="AD16" s="62"/>
      <c r="AE16" s="62"/>
      <c r="AF16" s="62"/>
      <c r="AG16" s="62"/>
      <c r="AH16" s="62"/>
      <c r="AI16" s="62"/>
      <c r="AJ16" s="62"/>
      <c r="AK16" s="62"/>
      <c r="AL16" s="62"/>
      <c r="AM16" s="62"/>
      <c r="AN16" s="62"/>
      <c r="AO16" s="62"/>
      <c r="AP16" s="62"/>
      <c r="AQ16" s="62"/>
      <c r="AR16" s="62"/>
      <c r="AS16" s="62"/>
      <c r="AT16" s="62"/>
      <c r="AU16" s="62"/>
      <c r="AV16" s="62"/>
      <c r="AW16" s="62"/>
      <c r="AX16" s="61"/>
      <c r="AY16" s="61"/>
      <c r="AZ16" s="61"/>
      <c r="BA16" s="61"/>
      <c r="BB16" s="61"/>
      <c r="BC16" s="61"/>
      <c r="BD16" s="61"/>
    </row>
    <row r="17" spans="1:56" x14ac:dyDescent="0.3">
      <c r="A17" s="186"/>
      <c r="B17" s="61" t="s">
        <v>194</v>
      </c>
      <c r="C17" s="60"/>
      <c r="D17" s="61" t="s">
        <v>38</v>
      </c>
      <c r="E17" s="62"/>
      <c r="F17" s="62"/>
      <c r="G17" s="62"/>
      <c r="H17" s="62"/>
      <c r="I17" s="62"/>
      <c r="J17" s="62"/>
      <c r="K17" s="62"/>
      <c r="L17" s="62"/>
      <c r="M17" s="62"/>
      <c r="N17" s="62"/>
      <c r="O17" s="62"/>
      <c r="P17" s="62"/>
      <c r="Q17" s="62"/>
      <c r="R17" s="62"/>
      <c r="S17" s="62"/>
      <c r="T17" s="62"/>
      <c r="U17" s="62"/>
      <c r="V17" s="62"/>
      <c r="W17" s="62"/>
      <c r="X17" s="62"/>
      <c r="Y17" s="62"/>
      <c r="Z17" s="62"/>
      <c r="AA17" s="62"/>
      <c r="AB17" s="62"/>
      <c r="AC17" s="62"/>
      <c r="AD17" s="62"/>
      <c r="AE17" s="62"/>
      <c r="AF17" s="62"/>
      <c r="AG17" s="62"/>
      <c r="AH17" s="62"/>
      <c r="AI17" s="62"/>
      <c r="AJ17" s="62"/>
      <c r="AK17" s="62"/>
      <c r="AL17" s="62"/>
      <c r="AM17" s="62"/>
      <c r="AN17" s="62"/>
      <c r="AO17" s="62"/>
      <c r="AP17" s="62"/>
      <c r="AQ17" s="62"/>
      <c r="AR17" s="62"/>
      <c r="AS17" s="62"/>
      <c r="AT17" s="62"/>
      <c r="AU17" s="62"/>
      <c r="AV17" s="62"/>
      <c r="AW17" s="62"/>
      <c r="AX17" s="61"/>
      <c r="AY17" s="61"/>
      <c r="AZ17" s="61"/>
      <c r="BA17" s="61"/>
      <c r="BB17" s="61"/>
      <c r="BC17" s="61"/>
      <c r="BD17" s="61"/>
    </row>
    <row r="18" spans="1:56" ht="15.75" thickBot="1" x14ac:dyDescent="0.35">
      <c r="A18" s="187"/>
      <c r="B18" s="123" t="s">
        <v>193</v>
      </c>
      <c r="C18" s="128"/>
      <c r="D18" s="124" t="s">
        <v>38</v>
      </c>
      <c r="E18" s="59">
        <f>SUM(E13:E17)</f>
        <v>-2.2310527999999996E-2</v>
      </c>
      <c r="F18" s="59">
        <f t="shared" ref="F18:AW18" si="0">SUM(F13:F17)</f>
        <v>0</v>
      </c>
      <c r="G18" s="59">
        <f t="shared" si="0"/>
        <v>0</v>
      </c>
      <c r="H18" s="59">
        <f t="shared" si="0"/>
        <v>0</v>
      </c>
      <c r="I18" s="59">
        <f t="shared" si="0"/>
        <v>0</v>
      </c>
      <c r="J18" s="59">
        <f t="shared" si="0"/>
        <v>0</v>
      </c>
      <c r="K18" s="59">
        <f t="shared" si="0"/>
        <v>0</v>
      </c>
      <c r="L18" s="59">
        <f t="shared" si="0"/>
        <v>0</v>
      </c>
      <c r="M18" s="59">
        <f t="shared" si="0"/>
        <v>0</v>
      </c>
      <c r="N18" s="59">
        <f t="shared" si="0"/>
        <v>0</v>
      </c>
      <c r="O18" s="59">
        <f t="shared" si="0"/>
        <v>0</v>
      </c>
      <c r="P18" s="59">
        <f t="shared" si="0"/>
        <v>0</v>
      </c>
      <c r="Q18" s="59">
        <f t="shared" si="0"/>
        <v>0</v>
      </c>
      <c r="R18" s="59">
        <f t="shared" si="0"/>
        <v>0</v>
      </c>
      <c r="S18" s="59">
        <f t="shared" si="0"/>
        <v>0</v>
      </c>
      <c r="T18" s="59">
        <f t="shared" si="0"/>
        <v>0</v>
      </c>
      <c r="U18" s="59">
        <f t="shared" si="0"/>
        <v>0</v>
      </c>
      <c r="V18" s="59">
        <f t="shared" si="0"/>
        <v>0</v>
      </c>
      <c r="W18" s="59">
        <f t="shared" si="0"/>
        <v>0</v>
      </c>
      <c r="X18" s="59">
        <f t="shared" si="0"/>
        <v>0</v>
      </c>
      <c r="Y18" s="59">
        <f t="shared" si="0"/>
        <v>0</v>
      </c>
      <c r="Z18" s="59">
        <f t="shared" si="0"/>
        <v>0</v>
      </c>
      <c r="AA18" s="59">
        <f t="shared" si="0"/>
        <v>0</v>
      </c>
      <c r="AB18" s="59">
        <f t="shared" si="0"/>
        <v>0</v>
      </c>
      <c r="AC18" s="59">
        <f t="shared" si="0"/>
        <v>0</v>
      </c>
      <c r="AD18" s="59">
        <f t="shared" si="0"/>
        <v>0</v>
      </c>
      <c r="AE18" s="59">
        <f t="shared" si="0"/>
        <v>0</v>
      </c>
      <c r="AF18" s="59">
        <f t="shared" si="0"/>
        <v>0</v>
      </c>
      <c r="AG18" s="59">
        <f t="shared" si="0"/>
        <v>0</v>
      </c>
      <c r="AH18" s="59">
        <f t="shared" si="0"/>
        <v>0</v>
      </c>
      <c r="AI18" s="59">
        <f t="shared" si="0"/>
        <v>0</v>
      </c>
      <c r="AJ18" s="59">
        <f t="shared" si="0"/>
        <v>0</v>
      </c>
      <c r="AK18" s="59">
        <f t="shared" si="0"/>
        <v>0</v>
      </c>
      <c r="AL18" s="59">
        <f t="shared" si="0"/>
        <v>0</v>
      </c>
      <c r="AM18" s="59">
        <f t="shared" si="0"/>
        <v>0</v>
      </c>
      <c r="AN18" s="59">
        <f t="shared" si="0"/>
        <v>0</v>
      </c>
      <c r="AO18" s="59">
        <f t="shared" si="0"/>
        <v>0</v>
      </c>
      <c r="AP18" s="59">
        <f t="shared" si="0"/>
        <v>0</v>
      </c>
      <c r="AQ18" s="59">
        <f t="shared" si="0"/>
        <v>0</v>
      </c>
      <c r="AR18" s="59">
        <f t="shared" si="0"/>
        <v>0</v>
      </c>
      <c r="AS18" s="59">
        <f t="shared" si="0"/>
        <v>0</v>
      </c>
      <c r="AT18" s="59">
        <f t="shared" si="0"/>
        <v>0</v>
      </c>
      <c r="AU18" s="59">
        <f t="shared" si="0"/>
        <v>0</v>
      </c>
      <c r="AV18" s="59">
        <f t="shared" si="0"/>
        <v>0</v>
      </c>
      <c r="AW18" s="59">
        <f t="shared" si="0"/>
        <v>0</v>
      </c>
      <c r="AX18" s="61"/>
      <c r="AY18" s="61"/>
      <c r="AZ18" s="61"/>
      <c r="BA18" s="61"/>
      <c r="BB18" s="61"/>
      <c r="BC18" s="61"/>
      <c r="BD18" s="61"/>
    </row>
    <row r="19" spans="1:56" x14ac:dyDescent="0.3">
      <c r="A19" s="188" t="s">
        <v>297</v>
      </c>
      <c r="B19" s="61" t="s">
        <v>194</v>
      </c>
      <c r="C19" s="8"/>
      <c r="D19" s="9" t="s">
        <v>38</v>
      </c>
      <c r="E19" s="34"/>
      <c r="F19" s="34"/>
      <c r="G19" s="34"/>
      <c r="H19" s="34"/>
      <c r="I19" s="34"/>
      <c r="J19" s="34"/>
      <c r="K19" s="34"/>
      <c r="L19" s="34"/>
      <c r="M19" s="34"/>
      <c r="N19" s="34"/>
      <c r="O19" s="34"/>
      <c r="P19" s="34"/>
      <c r="Q19" s="34"/>
      <c r="R19" s="34"/>
      <c r="S19" s="34"/>
      <c r="T19" s="34"/>
      <c r="U19" s="34"/>
      <c r="V19" s="34"/>
      <c r="W19" s="34"/>
      <c r="X19" s="34"/>
      <c r="Y19" s="34"/>
      <c r="Z19" s="34"/>
      <c r="AA19" s="34"/>
      <c r="AB19" s="34"/>
      <c r="AC19" s="34"/>
      <c r="AD19" s="34"/>
      <c r="AE19" s="34"/>
      <c r="AF19" s="34"/>
      <c r="AG19" s="34"/>
      <c r="AH19" s="34"/>
      <c r="AI19" s="34"/>
      <c r="AJ19" s="34"/>
      <c r="AK19" s="34"/>
      <c r="AL19" s="34"/>
      <c r="AM19" s="34"/>
      <c r="AN19" s="34"/>
      <c r="AO19" s="34"/>
      <c r="AP19" s="34"/>
      <c r="AQ19" s="34"/>
      <c r="AR19" s="34"/>
      <c r="AS19" s="34"/>
      <c r="AT19" s="34"/>
      <c r="AU19" s="34"/>
      <c r="AV19" s="34"/>
      <c r="AW19" s="34"/>
      <c r="AX19" s="34"/>
      <c r="AY19" s="34"/>
      <c r="AZ19" s="34"/>
      <c r="BA19" s="34"/>
      <c r="BB19" s="34"/>
      <c r="BC19" s="34"/>
      <c r="BD19" s="34"/>
    </row>
    <row r="20" spans="1:56" x14ac:dyDescent="0.3">
      <c r="A20" s="188"/>
      <c r="B20" s="61" t="s">
        <v>194</v>
      </c>
      <c r="C20" s="8"/>
      <c r="D20" s="9" t="s">
        <v>38</v>
      </c>
      <c r="E20" s="34"/>
      <c r="F20" s="34"/>
      <c r="G20" s="34"/>
      <c r="H20" s="34"/>
      <c r="I20" s="34"/>
      <c r="J20" s="34"/>
      <c r="K20" s="34"/>
      <c r="L20" s="34"/>
      <c r="M20" s="34"/>
      <c r="N20" s="34"/>
      <c r="O20" s="34"/>
      <c r="P20" s="34"/>
      <c r="Q20" s="34"/>
      <c r="R20" s="34"/>
      <c r="S20" s="34"/>
      <c r="T20" s="34"/>
      <c r="U20" s="34"/>
      <c r="V20" s="34"/>
      <c r="W20" s="34"/>
      <c r="X20" s="34"/>
      <c r="Y20" s="34"/>
      <c r="Z20" s="34"/>
      <c r="AA20" s="34"/>
      <c r="AB20" s="34"/>
      <c r="AC20" s="34"/>
      <c r="AD20" s="34"/>
      <c r="AE20" s="34"/>
      <c r="AF20" s="34"/>
      <c r="AG20" s="34"/>
      <c r="AH20" s="34"/>
      <c r="AI20" s="34"/>
      <c r="AJ20" s="34"/>
      <c r="AK20" s="34"/>
      <c r="AL20" s="34"/>
      <c r="AM20" s="34"/>
      <c r="AN20" s="34"/>
      <c r="AO20" s="34"/>
      <c r="AP20" s="34"/>
      <c r="AQ20" s="34"/>
      <c r="AR20" s="34"/>
      <c r="AS20" s="34"/>
      <c r="AT20" s="34"/>
      <c r="AU20" s="34"/>
      <c r="AV20" s="34"/>
      <c r="AW20" s="34"/>
      <c r="AX20" s="34"/>
      <c r="AY20" s="34"/>
      <c r="AZ20" s="34"/>
      <c r="BA20" s="34"/>
      <c r="BB20" s="34"/>
      <c r="BC20" s="34"/>
      <c r="BD20" s="34"/>
    </row>
    <row r="21" spans="1:56" x14ac:dyDescent="0.3">
      <c r="A21" s="188"/>
      <c r="B21" s="61" t="s">
        <v>194</v>
      </c>
      <c r="C21" s="8"/>
      <c r="D21" s="9" t="s">
        <v>38</v>
      </c>
      <c r="E21" s="34"/>
      <c r="F21" s="34"/>
      <c r="G21" s="34"/>
      <c r="H21" s="34"/>
      <c r="I21" s="34"/>
      <c r="J21" s="34"/>
      <c r="K21" s="34"/>
      <c r="L21" s="34"/>
      <c r="M21" s="34"/>
      <c r="N21" s="34"/>
      <c r="O21" s="34"/>
      <c r="P21" s="34"/>
      <c r="Q21" s="34"/>
      <c r="R21" s="34"/>
      <c r="S21" s="34"/>
      <c r="T21" s="34"/>
      <c r="U21" s="34"/>
      <c r="V21" s="34"/>
      <c r="W21" s="34"/>
      <c r="X21" s="34"/>
      <c r="Y21" s="34"/>
      <c r="Z21" s="34"/>
      <c r="AA21" s="34"/>
      <c r="AB21" s="34"/>
      <c r="AC21" s="34"/>
      <c r="AD21" s="34"/>
      <c r="AE21" s="34"/>
      <c r="AF21" s="34"/>
      <c r="AG21" s="34"/>
      <c r="AH21" s="34"/>
      <c r="AI21" s="34"/>
      <c r="AJ21" s="34"/>
      <c r="AK21" s="34"/>
      <c r="AL21" s="34"/>
      <c r="AM21" s="34"/>
      <c r="AN21" s="34"/>
      <c r="AO21" s="34"/>
      <c r="AP21" s="34"/>
      <c r="AQ21" s="34"/>
      <c r="AR21" s="34"/>
      <c r="AS21" s="34"/>
      <c r="AT21" s="34"/>
      <c r="AU21" s="34"/>
      <c r="AV21" s="34"/>
      <c r="AW21" s="34"/>
      <c r="AX21" s="34"/>
      <c r="AY21" s="34"/>
      <c r="AZ21" s="34"/>
      <c r="BA21" s="34"/>
      <c r="BB21" s="34"/>
      <c r="BC21" s="34"/>
      <c r="BD21" s="34"/>
    </row>
    <row r="22" spans="1:56" x14ac:dyDescent="0.3">
      <c r="A22" s="188"/>
      <c r="B22" s="61" t="s">
        <v>194</v>
      </c>
      <c r="C22" s="8"/>
      <c r="D22" s="9" t="s">
        <v>38</v>
      </c>
      <c r="E22" s="34"/>
      <c r="F22" s="34"/>
      <c r="G22" s="34"/>
      <c r="H22" s="34"/>
      <c r="I22" s="34"/>
      <c r="J22" s="34"/>
      <c r="K22" s="34"/>
      <c r="L22" s="34"/>
      <c r="M22" s="34"/>
      <c r="N22" s="34"/>
      <c r="O22" s="34"/>
      <c r="P22" s="34"/>
      <c r="Q22" s="34"/>
      <c r="R22" s="34"/>
      <c r="S22" s="34"/>
      <c r="T22" s="34"/>
      <c r="U22" s="34"/>
      <c r="V22" s="34"/>
      <c r="W22" s="34"/>
      <c r="X22" s="34"/>
      <c r="Y22" s="34"/>
      <c r="Z22" s="34"/>
      <c r="AA22" s="34"/>
      <c r="AB22" s="34"/>
      <c r="AC22" s="34"/>
      <c r="AD22" s="34"/>
      <c r="AE22" s="34"/>
      <c r="AF22" s="34"/>
      <c r="AG22" s="34"/>
      <c r="AH22" s="34"/>
      <c r="AI22" s="34"/>
      <c r="AJ22" s="34"/>
      <c r="AK22" s="34"/>
      <c r="AL22" s="34"/>
      <c r="AM22" s="34"/>
      <c r="AN22" s="34"/>
      <c r="AO22" s="34"/>
      <c r="AP22" s="34"/>
      <c r="AQ22" s="34"/>
      <c r="AR22" s="34"/>
      <c r="AS22" s="34"/>
      <c r="AT22" s="34"/>
      <c r="AU22" s="34"/>
      <c r="AV22" s="34"/>
      <c r="AW22" s="34"/>
      <c r="AX22" s="34"/>
      <c r="AY22" s="34"/>
      <c r="AZ22" s="34"/>
      <c r="BA22" s="34"/>
      <c r="BB22" s="34"/>
      <c r="BC22" s="34"/>
      <c r="BD22" s="34"/>
    </row>
    <row r="23" spans="1:56" x14ac:dyDescent="0.3">
      <c r="A23" s="188"/>
      <c r="B23" s="61" t="s">
        <v>194</v>
      </c>
      <c r="C23" s="8"/>
      <c r="D23" s="9" t="s">
        <v>38</v>
      </c>
      <c r="E23" s="34"/>
      <c r="F23" s="34"/>
      <c r="G23" s="34"/>
      <c r="H23" s="34"/>
      <c r="I23" s="34"/>
      <c r="J23" s="34"/>
      <c r="K23" s="34"/>
      <c r="L23" s="34"/>
      <c r="M23" s="34"/>
      <c r="N23" s="34"/>
      <c r="O23" s="34"/>
      <c r="P23" s="34"/>
      <c r="Q23" s="34"/>
      <c r="R23" s="34"/>
      <c r="S23" s="34"/>
      <c r="T23" s="34"/>
      <c r="U23" s="34"/>
      <c r="V23" s="34"/>
      <c r="W23" s="34"/>
      <c r="X23" s="34"/>
      <c r="Y23" s="34"/>
      <c r="Z23" s="34"/>
      <c r="AA23" s="34"/>
      <c r="AB23" s="34"/>
      <c r="AC23" s="34"/>
      <c r="AD23" s="34"/>
      <c r="AE23" s="34"/>
      <c r="AF23" s="34"/>
      <c r="AG23" s="34"/>
      <c r="AH23" s="34"/>
      <c r="AI23" s="34"/>
      <c r="AJ23" s="34"/>
      <c r="AK23" s="34"/>
      <c r="AL23" s="34"/>
      <c r="AM23" s="34"/>
      <c r="AN23" s="34"/>
      <c r="AO23" s="34"/>
      <c r="AP23" s="34"/>
      <c r="AQ23" s="34"/>
      <c r="AR23" s="34"/>
      <c r="AS23" s="34"/>
      <c r="AT23" s="34"/>
      <c r="AU23" s="34"/>
      <c r="AV23" s="34"/>
      <c r="AW23" s="34"/>
      <c r="AX23" s="34"/>
      <c r="AY23" s="34"/>
      <c r="AZ23" s="34"/>
      <c r="BA23" s="34"/>
      <c r="BB23" s="34"/>
      <c r="BC23" s="34"/>
      <c r="BD23" s="34"/>
    </row>
    <row r="24" spans="1:56" x14ac:dyDescent="0.3">
      <c r="A24" s="188"/>
      <c r="B24" s="61" t="s">
        <v>194</v>
      </c>
      <c r="C24" s="8"/>
      <c r="D24" s="9" t="s">
        <v>38</v>
      </c>
      <c r="E24" s="34"/>
      <c r="F24" s="34"/>
      <c r="G24" s="34"/>
      <c r="H24" s="34"/>
      <c r="I24" s="34"/>
      <c r="J24" s="34"/>
      <c r="K24" s="34"/>
      <c r="L24" s="34"/>
      <c r="M24" s="34"/>
      <c r="N24" s="34"/>
      <c r="O24" s="34"/>
      <c r="P24" s="34"/>
      <c r="Q24" s="34"/>
      <c r="R24" s="34"/>
      <c r="S24" s="34"/>
      <c r="T24" s="34"/>
      <c r="U24" s="34"/>
      <c r="V24" s="34"/>
      <c r="W24" s="34"/>
      <c r="X24" s="34"/>
      <c r="Y24" s="34"/>
      <c r="Z24" s="34"/>
      <c r="AA24" s="34"/>
      <c r="AB24" s="34"/>
      <c r="AC24" s="34"/>
      <c r="AD24" s="34"/>
      <c r="AE24" s="34"/>
      <c r="AF24" s="34"/>
      <c r="AG24" s="34"/>
      <c r="AH24" s="34"/>
      <c r="AI24" s="34"/>
      <c r="AJ24" s="34"/>
      <c r="AK24" s="34"/>
      <c r="AL24" s="34"/>
      <c r="AM24" s="34"/>
      <c r="AN24" s="34"/>
      <c r="AO24" s="34"/>
      <c r="AP24" s="34"/>
      <c r="AQ24" s="34"/>
      <c r="AR24" s="34"/>
      <c r="AS24" s="34"/>
      <c r="AT24" s="34"/>
      <c r="AU24" s="34"/>
      <c r="AV24" s="34"/>
      <c r="AW24" s="34"/>
      <c r="AX24" s="34"/>
      <c r="AY24" s="34"/>
      <c r="AZ24" s="34"/>
      <c r="BA24" s="34"/>
      <c r="BB24" s="34"/>
      <c r="BC24" s="34"/>
      <c r="BD24" s="34"/>
    </row>
    <row r="25" spans="1:56" x14ac:dyDescent="0.3">
      <c r="A25" s="189"/>
      <c r="B25" s="61" t="s">
        <v>315</v>
      </c>
      <c r="C25" s="8"/>
      <c r="D25" s="9" t="s">
        <v>38</v>
      </c>
      <c r="E25" s="68">
        <f>SUM(E19:E24)</f>
        <v>0</v>
      </c>
      <c r="F25" s="68">
        <f t="shared" ref="F25:BD25" si="1">SUM(F19:F24)</f>
        <v>0</v>
      </c>
      <c r="G25" s="68">
        <f t="shared" si="1"/>
        <v>0</v>
      </c>
      <c r="H25" s="68">
        <f t="shared" si="1"/>
        <v>0</v>
      </c>
      <c r="I25" s="68">
        <f t="shared" si="1"/>
        <v>0</v>
      </c>
      <c r="J25" s="68">
        <f t="shared" si="1"/>
        <v>0</v>
      </c>
      <c r="K25" s="68">
        <f t="shared" si="1"/>
        <v>0</v>
      </c>
      <c r="L25" s="68">
        <f t="shared" si="1"/>
        <v>0</v>
      </c>
      <c r="M25" s="68">
        <f t="shared" si="1"/>
        <v>0</v>
      </c>
      <c r="N25" s="68">
        <f t="shared" si="1"/>
        <v>0</v>
      </c>
      <c r="O25" s="68">
        <f t="shared" si="1"/>
        <v>0</v>
      </c>
      <c r="P25" s="68">
        <f t="shared" si="1"/>
        <v>0</v>
      </c>
      <c r="Q25" s="68">
        <f t="shared" si="1"/>
        <v>0</v>
      </c>
      <c r="R25" s="68">
        <f t="shared" si="1"/>
        <v>0</v>
      </c>
      <c r="S25" s="68">
        <f t="shared" si="1"/>
        <v>0</v>
      </c>
      <c r="T25" s="68">
        <f t="shared" si="1"/>
        <v>0</v>
      </c>
      <c r="U25" s="68">
        <f t="shared" si="1"/>
        <v>0</v>
      </c>
      <c r="V25" s="68">
        <f t="shared" si="1"/>
        <v>0</v>
      </c>
      <c r="W25" s="68">
        <f t="shared" si="1"/>
        <v>0</v>
      </c>
      <c r="X25" s="68">
        <f t="shared" si="1"/>
        <v>0</v>
      </c>
      <c r="Y25" s="68">
        <f t="shared" si="1"/>
        <v>0</v>
      </c>
      <c r="Z25" s="68">
        <f t="shared" si="1"/>
        <v>0</v>
      </c>
      <c r="AA25" s="68">
        <f t="shared" si="1"/>
        <v>0</v>
      </c>
      <c r="AB25" s="68">
        <f t="shared" si="1"/>
        <v>0</v>
      </c>
      <c r="AC25" s="68">
        <f t="shared" si="1"/>
        <v>0</v>
      </c>
      <c r="AD25" s="68">
        <f t="shared" si="1"/>
        <v>0</v>
      </c>
      <c r="AE25" s="68">
        <f t="shared" si="1"/>
        <v>0</v>
      </c>
      <c r="AF25" s="68">
        <f t="shared" si="1"/>
        <v>0</v>
      </c>
      <c r="AG25" s="68">
        <f t="shared" si="1"/>
        <v>0</v>
      </c>
      <c r="AH25" s="68">
        <f t="shared" si="1"/>
        <v>0</v>
      </c>
      <c r="AI25" s="68">
        <f t="shared" si="1"/>
        <v>0</v>
      </c>
      <c r="AJ25" s="68">
        <f t="shared" si="1"/>
        <v>0</v>
      </c>
      <c r="AK25" s="68">
        <f t="shared" si="1"/>
        <v>0</v>
      </c>
      <c r="AL25" s="68">
        <f t="shared" si="1"/>
        <v>0</v>
      </c>
      <c r="AM25" s="68">
        <f t="shared" si="1"/>
        <v>0</v>
      </c>
      <c r="AN25" s="68">
        <f t="shared" si="1"/>
        <v>0</v>
      </c>
      <c r="AO25" s="68">
        <f t="shared" si="1"/>
        <v>0</v>
      </c>
      <c r="AP25" s="68">
        <f t="shared" si="1"/>
        <v>0</v>
      </c>
      <c r="AQ25" s="68">
        <f t="shared" si="1"/>
        <v>0</v>
      </c>
      <c r="AR25" s="68">
        <f t="shared" si="1"/>
        <v>0</v>
      </c>
      <c r="AS25" s="68">
        <f t="shared" si="1"/>
        <v>0</v>
      </c>
      <c r="AT25" s="68">
        <f t="shared" si="1"/>
        <v>0</v>
      </c>
      <c r="AU25" s="68">
        <f t="shared" si="1"/>
        <v>0</v>
      </c>
      <c r="AV25" s="68">
        <f t="shared" si="1"/>
        <v>0</v>
      </c>
      <c r="AW25" s="68">
        <f t="shared" si="1"/>
        <v>0</v>
      </c>
      <c r="AX25" s="68">
        <f t="shared" si="1"/>
        <v>0</v>
      </c>
      <c r="AY25" s="68">
        <f t="shared" si="1"/>
        <v>0</v>
      </c>
      <c r="AZ25" s="68">
        <f t="shared" si="1"/>
        <v>0</v>
      </c>
      <c r="BA25" s="68">
        <f t="shared" si="1"/>
        <v>0</v>
      </c>
      <c r="BB25" s="68">
        <f t="shared" si="1"/>
        <v>0</v>
      </c>
      <c r="BC25" s="68">
        <f t="shared" si="1"/>
        <v>0</v>
      </c>
      <c r="BD25" s="68">
        <f t="shared" si="1"/>
        <v>0</v>
      </c>
    </row>
    <row r="26" spans="1:56" ht="15.75" thickBot="1" x14ac:dyDescent="0.35">
      <c r="A26" s="113"/>
      <c r="B26" s="57" t="s">
        <v>92</v>
      </c>
      <c r="C26" s="58" t="s">
        <v>90</v>
      </c>
      <c r="D26" s="57" t="s">
        <v>38</v>
      </c>
      <c r="E26" s="59">
        <f>E18+E25</f>
        <v>-2.2310527999999996E-2</v>
      </c>
      <c r="F26" s="59">
        <f t="shared" ref="F26:BD26" si="2">F18+F25</f>
        <v>0</v>
      </c>
      <c r="G26" s="59">
        <f t="shared" si="2"/>
        <v>0</v>
      </c>
      <c r="H26" s="59">
        <f t="shared" si="2"/>
        <v>0</v>
      </c>
      <c r="I26" s="59">
        <f t="shared" si="2"/>
        <v>0</v>
      </c>
      <c r="J26" s="59">
        <f t="shared" si="2"/>
        <v>0</v>
      </c>
      <c r="K26" s="59">
        <f t="shared" si="2"/>
        <v>0</v>
      </c>
      <c r="L26" s="59">
        <f t="shared" si="2"/>
        <v>0</v>
      </c>
      <c r="M26" s="59">
        <f t="shared" si="2"/>
        <v>0</v>
      </c>
      <c r="N26" s="59">
        <f t="shared" si="2"/>
        <v>0</v>
      </c>
      <c r="O26" s="59">
        <f t="shared" si="2"/>
        <v>0</v>
      </c>
      <c r="P26" s="59">
        <f t="shared" si="2"/>
        <v>0</v>
      </c>
      <c r="Q26" s="59">
        <f t="shared" si="2"/>
        <v>0</v>
      </c>
      <c r="R26" s="59">
        <f t="shared" si="2"/>
        <v>0</v>
      </c>
      <c r="S26" s="59">
        <f t="shared" si="2"/>
        <v>0</v>
      </c>
      <c r="T26" s="59">
        <f t="shared" si="2"/>
        <v>0</v>
      </c>
      <c r="U26" s="59">
        <f t="shared" si="2"/>
        <v>0</v>
      </c>
      <c r="V26" s="59">
        <f t="shared" si="2"/>
        <v>0</v>
      </c>
      <c r="W26" s="59">
        <f t="shared" si="2"/>
        <v>0</v>
      </c>
      <c r="X26" s="59">
        <f t="shared" si="2"/>
        <v>0</v>
      </c>
      <c r="Y26" s="59">
        <f t="shared" si="2"/>
        <v>0</v>
      </c>
      <c r="Z26" s="59">
        <f t="shared" si="2"/>
        <v>0</v>
      </c>
      <c r="AA26" s="59">
        <f t="shared" si="2"/>
        <v>0</v>
      </c>
      <c r="AB26" s="59">
        <f t="shared" si="2"/>
        <v>0</v>
      </c>
      <c r="AC26" s="59">
        <f t="shared" si="2"/>
        <v>0</v>
      </c>
      <c r="AD26" s="59">
        <f t="shared" si="2"/>
        <v>0</v>
      </c>
      <c r="AE26" s="59">
        <f t="shared" si="2"/>
        <v>0</v>
      </c>
      <c r="AF26" s="59">
        <f t="shared" si="2"/>
        <v>0</v>
      </c>
      <c r="AG26" s="59">
        <f t="shared" si="2"/>
        <v>0</v>
      </c>
      <c r="AH26" s="59">
        <f t="shared" si="2"/>
        <v>0</v>
      </c>
      <c r="AI26" s="59">
        <f t="shared" si="2"/>
        <v>0</v>
      </c>
      <c r="AJ26" s="59">
        <f t="shared" si="2"/>
        <v>0</v>
      </c>
      <c r="AK26" s="59">
        <f t="shared" si="2"/>
        <v>0</v>
      </c>
      <c r="AL26" s="59">
        <f t="shared" si="2"/>
        <v>0</v>
      </c>
      <c r="AM26" s="59">
        <f t="shared" si="2"/>
        <v>0</v>
      </c>
      <c r="AN26" s="59">
        <f t="shared" si="2"/>
        <v>0</v>
      </c>
      <c r="AO26" s="59">
        <f t="shared" si="2"/>
        <v>0</v>
      </c>
      <c r="AP26" s="59">
        <f t="shared" si="2"/>
        <v>0</v>
      </c>
      <c r="AQ26" s="59">
        <f t="shared" si="2"/>
        <v>0</v>
      </c>
      <c r="AR26" s="59">
        <f t="shared" si="2"/>
        <v>0</v>
      </c>
      <c r="AS26" s="59">
        <f t="shared" si="2"/>
        <v>0</v>
      </c>
      <c r="AT26" s="59">
        <f t="shared" si="2"/>
        <v>0</v>
      </c>
      <c r="AU26" s="59">
        <f t="shared" si="2"/>
        <v>0</v>
      </c>
      <c r="AV26" s="59">
        <f t="shared" si="2"/>
        <v>0</v>
      </c>
      <c r="AW26" s="59">
        <f t="shared" si="2"/>
        <v>0</v>
      </c>
      <c r="AX26" s="59">
        <f t="shared" si="2"/>
        <v>0</v>
      </c>
      <c r="AY26" s="59">
        <f t="shared" si="2"/>
        <v>0</v>
      </c>
      <c r="AZ26" s="59">
        <f t="shared" si="2"/>
        <v>0</v>
      </c>
      <c r="BA26" s="59">
        <f t="shared" si="2"/>
        <v>0</v>
      </c>
      <c r="BB26" s="59">
        <f t="shared" si="2"/>
        <v>0</v>
      </c>
      <c r="BC26" s="59">
        <f t="shared" si="2"/>
        <v>0</v>
      </c>
      <c r="BD26" s="59">
        <f t="shared" si="2"/>
        <v>0</v>
      </c>
    </row>
    <row r="27" spans="1:56" x14ac:dyDescent="0.3">
      <c r="A27" s="114"/>
      <c r="B27" s="9" t="s">
        <v>13</v>
      </c>
      <c r="C27" s="8" t="s">
        <v>39</v>
      </c>
      <c r="D27" s="9" t="s">
        <v>40</v>
      </c>
      <c r="E27" s="10">
        <v>0.7</v>
      </c>
      <c r="F27" s="10">
        <v>0.7</v>
      </c>
      <c r="G27" s="10">
        <v>0.7</v>
      </c>
      <c r="H27" s="10">
        <v>0.7</v>
      </c>
      <c r="I27" s="10">
        <v>0.7</v>
      </c>
      <c r="J27" s="10">
        <v>0.7</v>
      </c>
      <c r="K27" s="10">
        <v>0.7</v>
      </c>
      <c r="L27" s="10">
        <v>0.7</v>
      </c>
      <c r="M27" s="10">
        <v>0.7</v>
      </c>
      <c r="N27" s="10">
        <v>0.7</v>
      </c>
      <c r="O27" s="10">
        <v>0.7</v>
      </c>
      <c r="P27" s="10">
        <v>0.7</v>
      </c>
      <c r="Q27" s="10">
        <v>0.7</v>
      </c>
      <c r="R27" s="10">
        <v>0.7</v>
      </c>
      <c r="S27" s="10">
        <v>0.7</v>
      </c>
      <c r="T27" s="10">
        <v>0.7</v>
      </c>
      <c r="U27" s="10">
        <v>0.7</v>
      </c>
      <c r="V27" s="10">
        <v>0.7</v>
      </c>
      <c r="W27" s="10">
        <v>0.7</v>
      </c>
      <c r="X27" s="10">
        <v>0.7</v>
      </c>
      <c r="Y27" s="10">
        <v>0.7</v>
      </c>
      <c r="Z27" s="10">
        <v>0.7</v>
      </c>
      <c r="AA27" s="10">
        <v>0.7</v>
      </c>
      <c r="AB27" s="10">
        <v>0.7</v>
      </c>
      <c r="AC27" s="10">
        <v>0.7</v>
      </c>
      <c r="AD27" s="10">
        <v>0.7</v>
      </c>
      <c r="AE27" s="10">
        <v>0.7</v>
      </c>
      <c r="AF27" s="10">
        <v>0.7</v>
      </c>
      <c r="AG27" s="10">
        <v>0.7</v>
      </c>
      <c r="AH27" s="10">
        <v>0.7</v>
      </c>
      <c r="AI27" s="10">
        <v>0.7</v>
      </c>
      <c r="AJ27" s="10">
        <v>0.7</v>
      </c>
      <c r="AK27" s="10">
        <v>0.7</v>
      </c>
      <c r="AL27" s="10">
        <v>0.7</v>
      </c>
      <c r="AM27" s="10">
        <v>0.7</v>
      </c>
      <c r="AN27" s="10">
        <v>0.7</v>
      </c>
      <c r="AO27" s="10">
        <v>0.7</v>
      </c>
      <c r="AP27" s="10">
        <v>0.7</v>
      </c>
      <c r="AQ27" s="10">
        <v>0.7</v>
      </c>
      <c r="AR27" s="10">
        <v>0.7</v>
      </c>
      <c r="AS27" s="10">
        <v>0.7</v>
      </c>
      <c r="AT27" s="10">
        <v>0.7</v>
      </c>
      <c r="AU27" s="10">
        <v>0.7</v>
      </c>
      <c r="AV27" s="10">
        <v>0.7</v>
      </c>
      <c r="AW27" s="10">
        <v>0.7</v>
      </c>
      <c r="AX27" s="11"/>
      <c r="AY27" s="11"/>
      <c r="AZ27" s="11"/>
      <c r="BA27" s="11"/>
      <c r="BB27" s="11"/>
      <c r="BC27" s="11"/>
      <c r="BD27" s="11"/>
    </row>
    <row r="28" spans="1:56" x14ac:dyDescent="0.3">
      <c r="A28" s="114"/>
      <c r="B28" s="9" t="s">
        <v>12</v>
      </c>
      <c r="C28" s="9" t="s">
        <v>41</v>
      </c>
      <c r="D28" s="9" t="s">
        <v>38</v>
      </c>
      <c r="E28" s="35">
        <f>E26*E27</f>
        <v>-1.5617369599999997E-2</v>
      </c>
      <c r="F28" s="35">
        <f t="shared" ref="F28:AW28" si="3">F26*F27</f>
        <v>0</v>
      </c>
      <c r="G28" s="35">
        <f t="shared" si="3"/>
        <v>0</v>
      </c>
      <c r="H28" s="35">
        <f t="shared" si="3"/>
        <v>0</v>
      </c>
      <c r="I28" s="35">
        <f t="shared" si="3"/>
        <v>0</v>
      </c>
      <c r="J28" s="35">
        <f t="shared" si="3"/>
        <v>0</v>
      </c>
      <c r="K28" s="35">
        <f t="shared" si="3"/>
        <v>0</v>
      </c>
      <c r="L28" s="35">
        <f t="shared" si="3"/>
        <v>0</v>
      </c>
      <c r="M28" s="35">
        <f t="shared" si="3"/>
        <v>0</v>
      </c>
      <c r="N28" s="35">
        <f t="shared" si="3"/>
        <v>0</v>
      </c>
      <c r="O28" s="35">
        <f t="shared" si="3"/>
        <v>0</v>
      </c>
      <c r="P28" s="35">
        <f t="shared" si="3"/>
        <v>0</v>
      </c>
      <c r="Q28" s="35">
        <f t="shared" si="3"/>
        <v>0</v>
      </c>
      <c r="R28" s="35">
        <f t="shared" si="3"/>
        <v>0</v>
      </c>
      <c r="S28" s="35">
        <f t="shared" si="3"/>
        <v>0</v>
      </c>
      <c r="T28" s="35">
        <f t="shared" si="3"/>
        <v>0</v>
      </c>
      <c r="U28" s="35">
        <f t="shared" si="3"/>
        <v>0</v>
      </c>
      <c r="V28" s="35">
        <f t="shared" si="3"/>
        <v>0</v>
      </c>
      <c r="W28" s="35">
        <f t="shared" si="3"/>
        <v>0</v>
      </c>
      <c r="X28" s="35">
        <f t="shared" si="3"/>
        <v>0</v>
      </c>
      <c r="Y28" s="35">
        <f t="shared" si="3"/>
        <v>0</v>
      </c>
      <c r="Z28" s="35">
        <f t="shared" si="3"/>
        <v>0</v>
      </c>
      <c r="AA28" s="35">
        <f t="shared" si="3"/>
        <v>0</v>
      </c>
      <c r="AB28" s="35">
        <f t="shared" si="3"/>
        <v>0</v>
      </c>
      <c r="AC28" s="35">
        <f t="shared" si="3"/>
        <v>0</v>
      </c>
      <c r="AD28" s="35">
        <f t="shared" si="3"/>
        <v>0</v>
      </c>
      <c r="AE28" s="35">
        <f t="shared" si="3"/>
        <v>0</v>
      </c>
      <c r="AF28" s="35">
        <f t="shared" si="3"/>
        <v>0</v>
      </c>
      <c r="AG28" s="35">
        <f t="shared" si="3"/>
        <v>0</v>
      </c>
      <c r="AH28" s="35">
        <f t="shared" si="3"/>
        <v>0</v>
      </c>
      <c r="AI28" s="35">
        <f t="shared" si="3"/>
        <v>0</v>
      </c>
      <c r="AJ28" s="35">
        <f t="shared" si="3"/>
        <v>0</v>
      </c>
      <c r="AK28" s="35">
        <f t="shared" si="3"/>
        <v>0</v>
      </c>
      <c r="AL28" s="35">
        <f t="shared" si="3"/>
        <v>0</v>
      </c>
      <c r="AM28" s="35">
        <f t="shared" si="3"/>
        <v>0</v>
      </c>
      <c r="AN28" s="35">
        <f t="shared" si="3"/>
        <v>0</v>
      </c>
      <c r="AO28" s="35">
        <f t="shared" si="3"/>
        <v>0</v>
      </c>
      <c r="AP28" s="35">
        <f t="shared" si="3"/>
        <v>0</v>
      </c>
      <c r="AQ28" s="35">
        <f t="shared" si="3"/>
        <v>0</v>
      </c>
      <c r="AR28" s="35">
        <f t="shared" si="3"/>
        <v>0</v>
      </c>
      <c r="AS28" s="35">
        <f t="shared" si="3"/>
        <v>0</v>
      </c>
      <c r="AT28" s="35">
        <f t="shared" si="3"/>
        <v>0</v>
      </c>
      <c r="AU28" s="35">
        <f t="shared" si="3"/>
        <v>0</v>
      </c>
      <c r="AV28" s="35">
        <f t="shared" si="3"/>
        <v>0</v>
      </c>
      <c r="AW28" s="35">
        <f t="shared" si="3"/>
        <v>0</v>
      </c>
      <c r="AX28" s="35"/>
      <c r="AY28" s="35"/>
      <c r="AZ28" s="35"/>
      <c r="BA28" s="35"/>
      <c r="BB28" s="35"/>
      <c r="BC28" s="35"/>
      <c r="BD28" s="35"/>
    </row>
    <row r="29" spans="1:56" x14ac:dyDescent="0.3">
      <c r="A29" s="114"/>
      <c r="B29" s="9" t="s">
        <v>89</v>
      </c>
      <c r="C29" s="11" t="s">
        <v>42</v>
      </c>
      <c r="D29" s="9" t="s">
        <v>38</v>
      </c>
      <c r="E29" s="35">
        <f>E26-E28</f>
        <v>-6.6931583999999995E-3</v>
      </c>
      <c r="F29" s="35">
        <f t="shared" ref="F29:AW29" si="4">F26-F28</f>
        <v>0</v>
      </c>
      <c r="G29" s="35">
        <f t="shared" si="4"/>
        <v>0</v>
      </c>
      <c r="H29" s="35">
        <f t="shared" si="4"/>
        <v>0</v>
      </c>
      <c r="I29" s="35">
        <f t="shared" si="4"/>
        <v>0</v>
      </c>
      <c r="J29" s="35">
        <f t="shared" si="4"/>
        <v>0</v>
      </c>
      <c r="K29" s="35">
        <f t="shared" si="4"/>
        <v>0</v>
      </c>
      <c r="L29" s="35">
        <f t="shared" si="4"/>
        <v>0</v>
      </c>
      <c r="M29" s="35">
        <f t="shared" si="4"/>
        <v>0</v>
      </c>
      <c r="N29" s="35">
        <f t="shared" si="4"/>
        <v>0</v>
      </c>
      <c r="O29" s="35">
        <f t="shared" si="4"/>
        <v>0</v>
      </c>
      <c r="P29" s="35">
        <f t="shared" si="4"/>
        <v>0</v>
      </c>
      <c r="Q29" s="35">
        <f t="shared" si="4"/>
        <v>0</v>
      </c>
      <c r="R29" s="35">
        <f t="shared" si="4"/>
        <v>0</v>
      </c>
      <c r="S29" s="35">
        <f t="shared" si="4"/>
        <v>0</v>
      </c>
      <c r="T29" s="35">
        <f t="shared" si="4"/>
        <v>0</v>
      </c>
      <c r="U29" s="35">
        <f t="shared" si="4"/>
        <v>0</v>
      </c>
      <c r="V29" s="35">
        <f t="shared" si="4"/>
        <v>0</v>
      </c>
      <c r="W29" s="35">
        <f t="shared" si="4"/>
        <v>0</v>
      </c>
      <c r="X29" s="35">
        <f t="shared" si="4"/>
        <v>0</v>
      </c>
      <c r="Y29" s="35">
        <f t="shared" si="4"/>
        <v>0</v>
      </c>
      <c r="Z29" s="35">
        <f t="shared" si="4"/>
        <v>0</v>
      </c>
      <c r="AA29" s="35">
        <f t="shared" si="4"/>
        <v>0</v>
      </c>
      <c r="AB29" s="35">
        <f t="shared" si="4"/>
        <v>0</v>
      </c>
      <c r="AC29" s="35">
        <f t="shared" si="4"/>
        <v>0</v>
      </c>
      <c r="AD29" s="35">
        <f t="shared" si="4"/>
        <v>0</v>
      </c>
      <c r="AE29" s="35">
        <f t="shared" si="4"/>
        <v>0</v>
      </c>
      <c r="AF29" s="35">
        <f t="shared" si="4"/>
        <v>0</v>
      </c>
      <c r="AG29" s="35">
        <f t="shared" si="4"/>
        <v>0</v>
      </c>
      <c r="AH29" s="35">
        <f t="shared" si="4"/>
        <v>0</v>
      </c>
      <c r="AI29" s="35">
        <f t="shared" si="4"/>
        <v>0</v>
      </c>
      <c r="AJ29" s="35">
        <f t="shared" si="4"/>
        <v>0</v>
      </c>
      <c r="AK29" s="35">
        <f t="shared" si="4"/>
        <v>0</v>
      </c>
      <c r="AL29" s="35">
        <f t="shared" si="4"/>
        <v>0</v>
      </c>
      <c r="AM29" s="35">
        <f t="shared" si="4"/>
        <v>0</v>
      </c>
      <c r="AN29" s="35">
        <f t="shared" si="4"/>
        <v>0</v>
      </c>
      <c r="AO29" s="35">
        <f t="shared" si="4"/>
        <v>0</v>
      </c>
      <c r="AP29" s="35">
        <f t="shared" si="4"/>
        <v>0</v>
      </c>
      <c r="AQ29" s="35">
        <f t="shared" si="4"/>
        <v>0</v>
      </c>
      <c r="AR29" s="35">
        <f t="shared" si="4"/>
        <v>0</v>
      </c>
      <c r="AS29" s="35">
        <f t="shared" si="4"/>
        <v>0</v>
      </c>
      <c r="AT29" s="35">
        <f t="shared" si="4"/>
        <v>0</v>
      </c>
      <c r="AU29" s="35">
        <f t="shared" si="4"/>
        <v>0</v>
      </c>
      <c r="AV29" s="35">
        <f t="shared" si="4"/>
        <v>0</v>
      </c>
      <c r="AW29" s="35">
        <f t="shared" si="4"/>
        <v>0</v>
      </c>
      <c r="AX29" s="35"/>
      <c r="AY29" s="35"/>
      <c r="AZ29" s="35"/>
      <c r="BA29" s="35"/>
      <c r="BB29" s="35"/>
      <c r="BC29" s="35"/>
      <c r="BD29" s="35"/>
    </row>
    <row r="30" spans="1:56" ht="16.5" hidden="1" customHeight="1" outlineLevel="1" x14ac:dyDescent="0.35">
      <c r="A30" s="114"/>
      <c r="B30" s="9" t="s">
        <v>1</v>
      </c>
      <c r="C30" s="11" t="s">
        <v>50</v>
      </c>
      <c r="D30" s="9" t="s">
        <v>38</v>
      </c>
      <c r="F30" s="35">
        <f>$E$28/'Fixed data'!$C$7</f>
        <v>-3.470526577777777E-4</v>
      </c>
      <c r="G30" s="35">
        <f>$E$28/'Fixed data'!$C$7</f>
        <v>-3.470526577777777E-4</v>
      </c>
      <c r="H30" s="35">
        <f>$E$28/'Fixed data'!$C$7</f>
        <v>-3.470526577777777E-4</v>
      </c>
      <c r="I30" s="35">
        <f>$E$28/'Fixed data'!$C$7</f>
        <v>-3.470526577777777E-4</v>
      </c>
      <c r="J30" s="35">
        <f>$E$28/'Fixed data'!$C$7</f>
        <v>-3.470526577777777E-4</v>
      </c>
      <c r="K30" s="35">
        <f>$E$28/'Fixed data'!$C$7</f>
        <v>-3.470526577777777E-4</v>
      </c>
      <c r="L30" s="35">
        <f>$E$28/'Fixed data'!$C$7</f>
        <v>-3.470526577777777E-4</v>
      </c>
      <c r="M30" s="35">
        <f>$E$28/'Fixed data'!$C$7</f>
        <v>-3.470526577777777E-4</v>
      </c>
      <c r="N30" s="35">
        <f>$E$28/'Fixed data'!$C$7</f>
        <v>-3.470526577777777E-4</v>
      </c>
      <c r="O30" s="35">
        <f>$E$28/'Fixed data'!$C$7</f>
        <v>-3.470526577777777E-4</v>
      </c>
      <c r="P30" s="35">
        <f>$E$28/'Fixed data'!$C$7</f>
        <v>-3.470526577777777E-4</v>
      </c>
      <c r="Q30" s="35">
        <f>$E$28/'Fixed data'!$C$7</f>
        <v>-3.470526577777777E-4</v>
      </c>
      <c r="R30" s="35">
        <f>$E$28/'Fixed data'!$C$7</f>
        <v>-3.470526577777777E-4</v>
      </c>
      <c r="S30" s="35">
        <f>$E$28/'Fixed data'!$C$7</f>
        <v>-3.470526577777777E-4</v>
      </c>
      <c r="T30" s="35">
        <f>$E$28/'Fixed data'!$C$7</f>
        <v>-3.470526577777777E-4</v>
      </c>
      <c r="U30" s="35">
        <f>$E$28/'Fixed data'!$C$7</f>
        <v>-3.470526577777777E-4</v>
      </c>
      <c r="V30" s="35">
        <f>$E$28/'Fixed data'!$C$7</f>
        <v>-3.470526577777777E-4</v>
      </c>
      <c r="W30" s="35">
        <f>$E$28/'Fixed data'!$C$7</f>
        <v>-3.470526577777777E-4</v>
      </c>
      <c r="X30" s="35">
        <f>$E$28/'Fixed data'!$C$7</f>
        <v>-3.470526577777777E-4</v>
      </c>
      <c r="Y30" s="35">
        <f>$E$28/'Fixed data'!$C$7</f>
        <v>-3.470526577777777E-4</v>
      </c>
      <c r="Z30" s="35">
        <f>$E$28/'Fixed data'!$C$7</f>
        <v>-3.470526577777777E-4</v>
      </c>
      <c r="AA30" s="35">
        <f>$E$28/'Fixed data'!$C$7</f>
        <v>-3.470526577777777E-4</v>
      </c>
      <c r="AB30" s="35">
        <f>$E$28/'Fixed data'!$C$7</f>
        <v>-3.470526577777777E-4</v>
      </c>
      <c r="AC30" s="35">
        <f>$E$28/'Fixed data'!$C$7</f>
        <v>-3.470526577777777E-4</v>
      </c>
      <c r="AD30" s="35">
        <f>$E$28/'Fixed data'!$C$7</f>
        <v>-3.470526577777777E-4</v>
      </c>
      <c r="AE30" s="35">
        <f>$E$28/'Fixed data'!$C$7</f>
        <v>-3.470526577777777E-4</v>
      </c>
      <c r="AF30" s="35">
        <f>$E$28/'Fixed data'!$C$7</f>
        <v>-3.470526577777777E-4</v>
      </c>
      <c r="AG30" s="35">
        <f>$E$28/'Fixed data'!$C$7</f>
        <v>-3.470526577777777E-4</v>
      </c>
      <c r="AH30" s="35">
        <f>$E$28/'Fixed data'!$C$7</f>
        <v>-3.470526577777777E-4</v>
      </c>
      <c r="AI30" s="35">
        <f>$E$28/'Fixed data'!$C$7</f>
        <v>-3.470526577777777E-4</v>
      </c>
      <c r="AJ30" s="35">
        <f>$E$28/'Fixed data'!$C$7</f>
        <v>-3.470526577777777E-4</v>
      </c>
      <c r="AK30" s="35">
        <f>$E$28/'Fixed data'!$C$7</f>
        <v>-3.470526577777777E-4</v>
      </c>
      <c r="AL30" s="35">
        <f>$E$28/'Fixed data'!$C$7</f>
        <v>-3.470526577777777E-4</v>
      </c>
      <c r="AM30" s="35">
        <f>$E$28/'Fixed data'!$C$7</f>
        <v>-3.470526577777777E-4</v>
      </c>
      <c r="AN30" s="35">
        <f>$E$28/'Fixed data'!$C$7</f>
        <v>-3.470526577777777E-4</v>
      </c>
      <c r="AO30" s="35">
        <f>$E$28/'Fixed data'!$C$7</f>
        <v>-3.470526577777777E-4</v>
      </c>
      <c r="AP30" s="35">
        <f>$E$28/'Fixed data'!$C$7</f>
        <v>-3.470526577777777E-4</v>
      </c>
      <c r="AQ30" s="35">
        <f>$E$28/'Fixed data'!$C$7</f>
        <v>-3.470526577777777E-4</v>
      </c>
      <c r="AR30" s="35">
        <f>$E$28/'Fixed data'!$C$7</f>
        <v>-3.470526577777777E-4</v>
      </c>
      <c r="AS30" s="35">
        <f>$E$28/'Fixed data'!$C$7</f>
        <v>-3.470526577777777E-4</v>
      </c>
      <c r="AT30" s="35">
        <f>$E$28/'Fixed data'!$C$7</f>
        <v>-3.470526577777777E-4</v>
      </c>
      <c r="AU30" s="35">
        <f>$E$28/'Fixed data'!$C$7</f>
        <v>-3.470526577777777E-4</v>
      </c>
      <c r="AV30" s="35">
        <f>$E$28/'Fixed data'!$C$7</f>
        <v>-3.470526577777777E-4</v>
      </c>
      <c r="AW30" s="35">
        <f>$E$28/'Fixed data'!$C$7</f>
        <v>-3.470526577777777E-4</v>
      </c>
      <c r="AX30" s="35">
        <f>$E$28/'Fixed data'!$C$7</f>
        <v>-3.470526577777777E-4</v>
      </c>
      <c r="AY30" s="35"/>
      <c r="AZ30" s="35"/>
      <c r="BA30" s="35"/>
      <c r="BB30" s="35"/>
      <c r="BC30" s="35"/>
      <c r="BD30" s="35"/>
    </row>
    <row r="31" spans="1:56" ht="16.5" hidden="1" customHeight="1" outlineLevel="1" x14ac:dyDescent="0.35">
      <c r="A31" s="114"/>
      <c r="B31" s="9" t="s">
        <v>2</v>
      </c>
      <c r="C31" s="11" t="s">
        <v>51</v>
      </c>
      <c r="D31" s="9" t="s">
        <v>38</v>
      </c>
      <c r="F31" s="35"/>
      <c r="G31" s="35">
        <f>$F$28/'Fixed data'!$C$7</f>
        <v>0</v>
      </c>
      <c r="H31" s="35">
        <f>$F$28/'Fixed data'!$C$7</f>
        <v>0</v>
      </c>
      <c r="I31" s="35">
        <f>$F$28/'Fixed data'!$C$7</f>
        <v>0</v>
      </c>
      <c r="J31" s="35">
        <f>$F$28/'Fixed data'!$C$7</f>
        <v>0</v>
      </c>
      <c r="K31" s="35">
        <f>$F$28/'Fixed data'!$C$7</f>
        <v>0</v>
      </c>
      <c r="L31" s="35">
        <f>$F$28/'Fixed data'!$C$7</f>
        <v>0</v>
      </c>
      <c r="M31" s="35">
        <f>$F$28/'Fixed data'!$C$7</f>
        <v>0</v>
      </c>
      <c r="N31" s="35">
        <f>$F$28/'Fixed data'!$C$7</f>
        <v>0</v>
      </c>
      <c r="O31" s="35">
        <f>$F$28/'Fixed data'!$C$7</f>
        <v>0</v>
      </c>
      <c r="P31" s="35">
        <f>$F$28/'Fixed data'!$C$7</f>
        <v>0</v>
      </c>
      <c r="Q31" s="35">
        <f>$F$28/'Fixed data'!$C$7</f>
        <v>0</v>
      </c>
      <c r="R31" s="35">
        <f>$F$28/'Fixed data'!$C$7</f>
        <v>0</v>
      </c>
      <c r="S31" s="35">
        <f>$F$28/'Fixed data'!$C$7</f>
        <v>0</v>
      </c>
      <c r="T31" s="35">
        <f>$F$28/'Fixed data'!$C$7</f>
        <v>0</v>
      </c>
      <c r="U31" s="35">
        <f>$F$28/'Fixed data'!$C$7</f>
        <v>0</v>
      </c>
      <c r="V31" s="35">
        <f>$F$28/'Fixed data'!$C$7</f>
        <v>0</v>
      </c>
      <c r="W31" s="35">
        <f>$F$28/'Fixed data'!$C$7</f>
        <v>0</v>
      </c>
      <c r="X31" s="35">
        <f>$F$28/'Fixed data'!$C$7</f>
        <v>0</v>
      </c>
      <c r="Y31" s="35">
        <f>$F$28/'Fixed data'!$C$7</f>
        <v>0</v>
      </c>
      <c r="Z31" s="35">
        <f>$F$28/'Fixed data'!$C$7</f>
        <v>0</v>
      </c>
      <c r="AA31" s="35">
        <f>$F$28/'Fixed data'!$C$7</f>
        <v>0</v>
      </c>
      <c r="AB31" s="35">
        <f>$F$28/'Fixed data'!$C$7</f>
        <v>0</v>
      </c>
      <c r="AC31" s="35">
        <f>$F$28/'Fixed data'!$C$7</f>
        <v>0</v>
      </c>
      <c r="AD31" s="35">
        <f>$F$28/'Fixed data'!$C$7</f>
        <v>0</v>
      </c>
      <c r="AE31" s="35">
        <f>$F$28/'Fixed data'!$C$7</f>
        <v>0</v>
      </c>
      <c r="AF31" s="35">
        <f>$F$28/'Fixed data'!$C$7</f>
        <v>0</v>
      </c>
      <c r="AG31" s="35">
        <f>$F$28/'Fixed data'!$C$7</f>
        <v>0</v>
      </c>
      <c r="AH31" s="35">
        <f>$F$28/'Fixed data'!$C$7</f>
        <v>0</v>
      </c>
      <c r="AI31" s="35">
        <f>$F$28/'Fixed data'!$C$7</f>
        <v>0</v>
      </c>
      <c r="AJ31" s="35">
        <f>$F$28/'Fixed data'!$C$7</f>
        <v>0</v>
      </c>
      <c r="AK31" s="35">
        <f>$F$28/'Fixed data'!$C$7</f>
        <v>0</v>
      </c>
      <c r="AL31" s="35">
        <f>$F$28/'Fixed data'!$C$7</f>
        <v>0</v>
      </c>
      <c r="AM31" s="35">
        <f>$F$28/'Fixed data'!$C$7</f>
        <v>0</v>
      </c>
      <c r="AN31" s="35">
        <f>$F$28/'Fixed data'!$C$7</f>
        <v>0</v>
      </c>
      <c r="AO31" s="35">
        <f>$F$28/'Fixed data'!$C$7</f>
        <v>0</v>
      </c>
      <c r="AP31" s="35">
        <f>$F$28/'Fixed data'!$C$7</f>
        <v>0</v>
      </c>
      <c r="AQ31" s="35">
        <f>$F$28/'Fixed data'!$C$7</f>
        <v>0</v>
      </c>
      <c r="AR31" s="35">
        <f>$F$28/'Fixed data'!$C$7</f>
        <v>0</v>
      </c>
      <c r="AS31" s="35">
        <f>$F$28/'Fixed data'!$C$7</f>
        <v>0</v>
      </c>
      <c r="AT31" s="35">
        <f>$F$28/'Fixed data'!$C$7</f>
        <v>0</v>
      </c>
      <c r="AU31" s="35">
        <f>$F$28/'Fixed data'!$C$7</f>
        <v>0</v>
      </c>
      <c r="AV31" s="35">
        <f>$F$28/'Fixed data'!$C$7</f>
        <v>0</v>
      </c>
      <c r="AW31" s="35">
        <f>$F$28/'Fixed data'!$C$7</f>
        <v>0</v>
      </c>
      <c r="AX31" s="35">
        <f>$F$28/'Fixed data'!$C$7</f>
        <v>0</v>
      </c>
      <c r="AY31" s="35">
        <f>$F$28/'Fixed data'!$C$7</f>
        <v>0</v>
      </c>
      <c r="AZ31" s="35"/>
      <c r="BA31" s="35"/>
      <c r="BB31" s="35"/>
      <c r="BC31" s="35"/>
      <c r="BD31" s="35"/>
    </row>
    <row r="32" spans="1:56" ht="16.5" hidden="1" customHeight="1" outlineLevel="1" x14ac:dyDescent="0.35">
      <c r="A32" s="114"/>
      <c r="B32" s="9" t="s">
        <v>3</v>
      </c>
      <c r="C32" s="11" t="s">
        <v>52</v>
      </c>
      <c r="D32" s="9" t="s">
        <v>38</v>
      </c>
      <c r="F32" s="35"/>
      <c r="G32" s="35"/>
      <c r="H32" s="35">
        <f>$G$28/'Fixed data'!$C$7</f>
        <v>0</v>
      </c>
      <c r="I32" s="35">
        <f>$G$28/'Fixed data'!$C$7</f>
        <v>0</v>
      </c>
      <c r="J32" s="35">
        <f>$G$28/'Fixed data'!$C$7</f>
        <v>0</v>
      </c>
      <c r="K32" s="35">
        <f>$G$28/'Fixed data'!$C$7</f>
        <v>0</v>
      </c>
      <c r="L32" s="35">
        <f>$G$28/'Fixed data'!$C$7</f>
        <v>0</v>
      </c>
      <c r="M32" s="35">
        <f>$G$28/'Fixed data'!$C$7</f>
        <v>0</v>
      </c>
      <c r="N32" s="35">
        <f>$G$28/'Fixed data'!$C$7</f>
        <v>0</v>
      </c>
      <c r="O32" s="35">
        <f>$G$28/'Fixed data'!$C$7</f>
        <v>0</v>
      </c>
      <c r="P32" s="35">
        <f>$G$28/'Fixed data'!$C$7</f>
        <v>0</v>
      </c>
      <c r="Q32" s="35">
        <f>$G$28/'Fixed data'!$C$7</f>
        <v>0</v>
      </c>
      <c r="R32" s="35">
        <f>$G$28/'Fixed data'!$C$7</f>
        <v>0</v>
      </c>
      <c r="S32" s="35">
        <f>$G$28/'Fixed data'!$C$7</f>
        <v>0</v>
      </c>
      <c r="T32" s="35">
        <f>$G$28/'Fixed data'!$C$7</f>
        <v>0</v>
      </c>
      <c r="U32" s="35">
        <f>$G$28/'Fixed data'!$C$7</f>
        <v>0</v>
      </c>
      <c r="V32" s="35">
        <f>$G$28/'Fixed data'!$C$7</f>
        <v>0</v>
      </c>
      <c r="W32" s="35">
        <f>$G$28/'Fixed data'!$C$7</f>
        <v>0</v>
      </c>
      <c r="X32" s="35">
        <f>$G$28/'Fixed data'!$C$7</f>
        <v>0</v>
      </c>
      <c r="Y32" s="35">
        <f>$G$28/'Fixed data'!$C$7</f>
        <v>0</v>
      </c>
      <c r="Z32" s="35">
        <f>$G$28/'Fixed data'!$C$7</f>
        <v>0</v>
      </c>
      <c r="AA32" s="35">
        <f>$G$28/'Fixed data'!$C$7</f>
        <v>0</v>
      </c>
      <c r="AB32" s="35">
        <f>$G$28/'Fixed data'!$C$7</f>
        <v>0</v>
      </c>
      <c r="AC32" s="35">
        <f>$G$28/'Fixed data'!$C$7</f>
        <v>0</v>
      </c>
      <c r="AD32" s="35">
        <f>$G$28/'Fixed data'!$C$7</f>
        <v>0</v>
      </c>
      <c r="AE32" s="35">
        <f>$G$28/'Fixed data'!$C$7</f>
        <v>0</v>
      </c>
      <c r="AF32" s="35">
        <f>$G$28/'Fixed data'!$C$7</f>
        <v>0</v>
      </c>
      <c r="AG32" s="35">
        <f>$G$28/'Fixed data'!$C$7</f>
        <v>0</v>
      </c>
      <c r="AH32" s="35">
        <f>$G$28/'Fixed data'!$C$7</f>
        <v>0</v>
      </c>
      <c r="AI32" s="35">
        <f>$G$28/'Fixed data'!$C$7</f>
        <v>0</v>
      </c>
      <c r="AJ32" s="35">
        <f>$G$28/'Fixed data'!$C$7</f>
        <v>0</v>
      </c>
      <c r="AK32" s="35">
        <f>$G$28/'Fixed data'!$C$7</f>
        <v>0</v>
      </c>
      <c r="AL32" s="35">
        <f>$G$28/'Fixed data'!$C$7</f>
        <v>0</v>
      </c>
      <c r="AM32" s="35">
        <f>$G$28/'Fixed data'!$C$7</f>
        <v>0</v>
      </c>
      <c r="AN32" s="35">
        <f>$G$28/'Fixed data'!$C$7</f>
        <v>0</v>
      </c>
      <c r="AO32" s="35">
        <f>$G$28/'Fixed data'!$C$7</f>
        <v>0</v>
      </c>
      <c r="AP32" s="35">
        <f>$G$28/'Fixed data'!$C$7</f>
        <v>0</v>
      </c>
      <c r="AQ32" s="35">
        <f>$G$28/'Fixed data'!$C$7</f>
        <v>0</v>
      </c>
      <c r="AR32" s="35">
        <f>$G$28/'Fixed data'!$C$7</f>
        <v>0</v>
      </c>
      <c r="AS32" s="35">
        <f>$G$28/'Fixed data'!$C$7</f>
        <v>0</v>
      </c>
      <c r="AT32" s="35">
        <f>$G$28/'Fixed data'!$C$7</f>
        <v>0</v>
      </c>
      <c r="AU32" s="35">
        <f>$G$28/'Fixed data'!$C$7</f>
        <v>0</v>
      </c>
      <c r="AV32" s="35">
        <f>$G$28/'Fixed data'!$C$7</f>
        <v>0</v>
      </c>
      <c r="AW32" s="35">
        <f>$G$28/'Fixed data'!$C$7</f>
        <v>0</v>
      </c>
      <c r="AX32" s="35">
        <f>$G$28/'Fixed data'!$C$7</f>
        <v>0</v>
      </c>
      <c r="AY32" s="35">
        <f>$G$28/'Fixed data'!$C$7</f>
        <v>0</v>
      </c>
      <c r="AZ32" s="35">
        <f>$G$28/'Fixed data'!$C$7</f>
        <v>0</v>
      </c>
      <c r="BA32" s="35"/>
      <c r="BB32" s="35"/>
      <c r="BC32" s="35"/>
      <c r="BD32" s="35"/>
    </row>
    <row r="33" spans="1:57" ht="16.5" hidden="1" customHeight="1" outlineLevel="1" x14ac:dyDescent="0.35">
      <c r="A33" s="114"/>
      <c r="B33" s="9" t="s">
        <v>4</v>
      </c>
      <c r="C33" s="11" t="s">
        <v>53</v>
      </c>
      <c r="D33" s="9" t="s">
        <v>38</v>
      </c>
      <c r="F33" s="35"/>
      <c r="G33" s="35"/>
      <c r="H33" s="35"/>
      <c r="I33" s="35">
        <f>$H$28/'Fixed data'!$C$7</f>
        <v>0</v>
      </c>
      <c r="J33" s="35">
        <f>$H$28/'Fixed data'!$C$7</f>
        <v>0</v>
      </c>
      <c r="K33" s="35">
        <f>$H$28/'Fixed data'!$C$7</f>
        <v>0</v>
      </c>
      <c r="L33" s="35">
        <f>$H$28/'Fixed data'!$C$7</f>
        <v>0</v>
      </c>
      <c r="M33" s="35">
        <f>$H$28/'Fixed data'!$C$7</f>
        <v>0</v>
      </c>
      <c r="N33" s="35">
        <f>$H$28/'Fixed data'!$C$7</f>
        <v>0</v>
      </c>
      <c r="O33" s="35">
        <f>$H$28/'Fixed data'!$C$7</f>
        <v>0</v>
      </c>
      <c r="P33" s="35">
        <f>$H$28/'Fixed data'!$C$7</f>
        <v>0</v>
      </c>
      <c r="Q33" s="35">
        <f>$H$28/'Fixed data'!$C$7</f>
        <v>0</v>
      </c>
      <c r="R33" s="35">
        <f>$H$28/'Fixed data'!$C$7</f>
        <v>0</v>
      </c>
      <c r="S33" s="35">
        <f>$H$28/'Fixed data'!$C$7</f>
        <v>0</v>
      </c>
      <c r="T33" s="35">
        <f>$H$28/'Fixed data'!$C$7</f>
        <v>0</v>
      </c>
      <c r="U33" s="35">
        <f>$H$28/'Fixed data'!$C$7</f>
        <v>0</v>
      </c>
      <c r="V33" s="35">
        <f>$H$28/'Fixed data'!$C$7</f>
        <v>0</v>
      </c>
      <c r="W33" s="35">
        <f>$H$28/'Fixed data'!$C$7</f>
        <v>0</v>
      </c>
      <c r="X33" s="35">
        <f>$H$28/'Fixed data'!$C$7</f>
        <v>0</v>
      </c>
      <c r="Y33" s="35">
        <f>$H$28/'Fixed data'!$C$7</f>
        <v>0</v>
      </c>
      <c r="Z33" s="35">
        <f>$H$28/'Fixed data'!$C$7</f>
        <v>0</v>
      </c>
      <c r="AA33" s="35">
        <f>$H$28/'Fixed data'!$C$7</f>
        <v>0</v>
      </c>
      <c r="AB33" s="35">
        <f>$H$28/'Fixed data'!$C$7</f>
        <v>0</v>
      </c>
      <c r="AC33" s="35">
        <f>$H$28/'Fixed data'!$C$7</f>
        <v>0</v>
      </c>
      <c r="AD33" s="35">
        <f>$H$28/'Fixed data'!$C$7</f>
        <v>0</v>
      </c>
      <c r="AE33" s="35">
        <f>$H$28/'Fixed data'!$C$7</f>
        <v>0</v>
      </c>
      <c r="AF33" s="35">
        <f>$H$28/'Fixed data'!$C$7</f>
        <v>0</v>
      </c>
      <c r="AG33" s="35">
        <f>$H$28/'Fixed data'!$C$7</f>
        <v>0</v>
      </c>
      <c r="AH33" s="35">
        <f>$H$28/'Fixed data'!$C$7</f>
        <v>0</v>
      </c>
      <c r="AI33" s="35">
        <f>$H$28/'Fixed data'!$C$7</f>
        <v>0</v>
      </c>
      <c r="AJ33" s="35">
        <f>$H$28/'Fixed data'!$C$7</f>
        <v>0</v>
      </c>
      <c r="AK33" s="35">
        <f>$H$28/'Fixed data'!$C$7</f>
        <v>0</v>
      </c>
      <c r="AL33" s="35">
        <f>$H$28/'Fixed data'!$C$7</f>
        <v>0</v>
      </c>
      <c r="AM33" s="35">
        <f>$H$28/'Fixed data'!$C$7</f>
        <v>0</v>
      </c>
      <c r="AN33" s="35">
        <f>$H$28/'Fixed data'!$C$7</f>
        <v>0</v>
      </c>
      <c r="AO33" s="35">
        <f>$H$28/'Fixed data'!$C$7</f>
        <v>0</v>
      </c>
      <c r="AP33" s="35">
        <f>$H$28/'Fixed data'!$C$7</f>
        <v>0</v>
      </c>
      <c r="AQ33" s="35">
        <f>$H$28/'Fixed data'!$C$7</f>
        <v>0</v>
      </c>
      <c r="AR33" s="35">
        <f>$H$28/'Fixed data'!$C$7</f>
        <v>0</v>
      </c>
      <c r="AS33" s="35">
        <f>$H$28/'Fixed data'!$C$7</f>
        <v>0</v>
      </c>
      <c r="AT33" s="35">
        <f>$H$28/'Fixed data'!$C$7</f>
        <v>0</v>
      </c>
      <c r="AU33" s="35">
        <f>$H$28/'Fixed data'!$C$7</f>
        <v>0</v>
      </c>
      <c r="AV33" s="35">
        <f>$H$28/'Fixed data'!$C$7</f>
        <v>0</v>
      </c>
      <c r="AW33" s="35">
        <f>$H$28/'Fixed data'!$C$7</f>
        <v>0</v>
      </c>
      <c r="AX33" s="35">
        <f>$H$28/'Fixed data'!$C$7</f>
        <v>0</v>
      </c>
      <c r="AY33" s="35">
        <f>$H$28/'Fixed data'!$C$7</f>
        <v>0</v>
      </c>
      <c r="AZ33" s="35">
        <f>$H$28/'Fixed data'!$C$7</f>
        <v>0</v>
      </c>
      <c r="BA33" s="35">
        <f>$H$28/'Fixed data'!$C$7</f>
        <v>0</v>
      </c>
      <c r="BB33" s="35"/>
      <c r="BC33" s="35"/>
      <c r="BD33" s="35"/>
    </row>
    <row r="34" spans="1:57" ht="16.5" hidden="1" customHeight="1" outlineLevel="1" x14ac:dyDescent="0.35">
      <c r="A34" s="114"/>
      <c r="B34" s="9" t="s">
        <v>5</v>
      </c>
      <c r="C34" s="11" t="s">
        <v>54</v>
      </c>
      <c r="D34" s="9" t="s">
        <v>38</v>
      </c>
      <c r="F34" s="35"/>
      <c r="G34" s="35"/>
      <c r="H34" s="35"/>
      <c r="I34" s="35"/>
      <c r="J34" s="35">
        <f>$I$28/'Fixed data'!$C$7</f>
        <v>0</v>
      </c>
      <c r="K34" s="35">
        <f>$I$28/'Fixed data'!$C$7</f>
        <v>0</v>
      </c>
      <c r="L34" s="35">
        <f>$I$28/'Fixed data'!$C$7</f>
        <v>0</v>
      </c>
      <c r="M34" s="35">
        <f>$I$28/'Fixed data'!$C$7</f>
        <v>0</v>
      </c>
      <c r="N34" s="35">
        <f>$I$28/'Fixed data'!$C$7</f>
        <v>0</v>
      </c>
      <c r="O34" s="35">
        <f>$I$28/'Fixed data'!$C$7</f>
        <v>0</v>
      </c>
      <c r="P34" s="35">
        <f>$I$28/'Fixed data'!$C$7</f>
        <v>0</v>
      </c>
      <c r="Q34" s="35">
        <f>$I$28/'Fixed data'!$C$7</f>
        <v>0</v>
      </c>
      <c r="R34" s="35">
        <f>$I$28/'Fixed data'!$C$7</f>
        <v>0</v>
      </c>
      <c r="S34" s="35">
        <f>$I$28/'Fixed data'!$C$7</f>
        <v>0</v>
      </c>
      <c r="T34" s="35">
        <f>$I$28/'Fixed data'!$C$7</f>
        <v>0</v>
      </c>
      <c r="U34" s="35">
        <f>$I$28/'Fixed data'!$C$7</f>
        <v>0</v>
      </c>
      <c r="V34" s="35">
        <f>$I$28/'Fixed data'!$C$7</f>
        <v>0</v>
      </c>
      <c r="W34" s="35">
        <f>$I$28/'Fixed data'!$C$7</f>
        <v>0</v>
      </c>
      <c r="X34" s="35">
        <f>$I$28/'Fixed data'!$C$7</f>
        <v>0</v>
      </c>
      <c r="Y34" s="35">
        <f>$I$28/'Fixed data'!$C$7</f>
        <v>0</v>
      </c>
      <c r="Z34" s="35">
        <f>$I$28/'Fixed data'!$C$7</f>
        <v>0</v>
      </c>
      <c r="AA34" s="35">
        <f>$I$28/'Fixed data'!$C$7</f>
        <v>0</v>
      </c>
      <c r="AB34" s="35">
        <f>$I$28/'Fixed data'!$C$7</f>
        <v>0</v>
      </c>
      <c r="AC34" s="35">
        <f>$I$28/'Fixed data'!$C$7</f>
        <v>0</v>
      </c>
      <c r="AD34" s="35">
        <f>$I$28/'Fixed data'!$C$7</f>
        <v>0</v>
      </c>
      <c r="AE34" s="35">
        <f>$I$28/'Fixed data'!$C$7</f>
        <v>0</v>
      </c>
      <c r="AF34" s="35">
        <f>$I$28/'Fixed data'!$C$7</f>
        <v>0</v>
      </c>
      <c r="AG34" s="35">
        <f>$I$28/'Fixed data'!$C$7</f>
        <v>0</v>
      </c>
      <c r="AH34" s="35">
        <f>$I$28/'Fixed data'!$C$7</f>
        <v>0</v>
      </c>
      <c r="AI34" s="35">
        <f>$I$28/'Fixed data'!$C$7</f>
        <v>0</v>
      </c>
      <c r="AJ34" s="35">
        <f>$I$28/'Fixed data'!$C$7</f>
        <v>0</v>
      </c>
      <c r="AK34" s="35">
        <f>$I$28/'Fixed data'!$C$7</f>
        <v>0</v>
      </c>
      <c r="AL34" s="35">
        <f>$I$28/'Fixed data'!$C$7</f>
        <v>0</v>
      </c>
      <c r="AM34" s="35">
        <f>$I$28/'Fixed data'!$C$7</f>
        <v>0</v>
      </c>
      <c r="AN34" s="35">
        <f>$I$28/'Fixed data'!$C$7</f>
        <v>0</v>
      </c>
      <c r="AO34" s="35">
        <f>$I$28/'Fixed data'!$C$7</f>
        <v>0</v>
      </c>
      <c r="AP34" s="35">
        <f>$I$28/'Fixed data'!$C$7</f>
        <v>0</v>
      </c>
      <c r="AQ34" s="35">
        <f>$I$28/'Fixed data'!$C$7</f>
        <v>0</v>
      </c>
      <c r="AR34" s="35">
        <f>$I$28/'Fixed data'!$C$7</f>
        <v>0</v>
      </c>
      <c r="AS34" s="35">
        <f>$I$28/'Fixed data'!$C$7</f>
        <v>0</v>
      </c>
      <c r="AT34" s="35">
        <f>$I$28/'Fixed data'!$C$7</f>
        <v>0</v>
      </c>
      <c r="AU34" s="35">
        <f>$I$28/'Fixed data'!$C$7</f>
        <v>0</v>
      </c>
      <c r="AV34" s="35">
        <f>$I$28/'Fixed data'!$C$7</f>
        <v>0</v>
      </c>
      <c r="AW34" s="35">
        <f>$I$28/'Fixed data'!$C$7</f>
        <v>0</v>
      </c>
      <c r="AX34" s="35">
        <f>$I$28/'Fixed data'!$C$7</f>
        <v>0</v>
      </c>
      <c r="AY34" s="35">
        <f>$I$28/'Fixed data'!$C$7</f>
        <v>0</v>
      </c>
      <c r="AZ34" s="35">
        <f>$I$28/'Fixed data'!$C$7</f>
        <v>0</v>
      </c>
      <c r="BA34" s="35">
        <f>$I$28/'Fixed data'!$C$7</f>
        <v>0</v>
      </c>
      <c r="BB34" s="35">
        <f>$I$28/'Fixed data'!$C$7</f>
        <v>0</v>
      </c>
      <c r="BC34" s="35"/>
      <c r="BD34" s="35"/>
    </row>
    <row r="35" spans="1:57" ht="16.5" hidden="1" customHeight="1" outlineLevel="1" x14ac:dyDescent="0.35">
      <c r="A35" s="114"/>
      <c r="B35" s="9" t="s">
        <v>6</v>
      </c>
      <c r="C35" s="11" t="s">
        <v>55</v>
      </c>
      <c r="D35" s="9" t="s">
        <v>38</v>
      </c>
      <c r="F35" s="35"/>
      <c r="G35" s="35"/>
      <c r="H35" s="35"/>
      <c r="I35" s="35"/>
      <c r="J35" s="35"/>
      <c r="K35" s="35">
        <f>$J$28/'Fixed data'!$C$7</f>
        <v>0</v>
      </c>
      <c r="L35" s="35">
        <f>$J$28/'Fixed data'!$C$7</f>
        <v>0</v>
      </c>
      <c r="M35" s="35">
        <f>$J$28/'Fixed data'!$C$7</f>
        <v>0</v>
      </c>
      <c r="N35" s="35">
        <f>$J$28/'Fixed data'!$C$7</f>
        <v>0</v>
      </c>
      <c r="O35" s="35">
        <f>$J$28/'Fixed data'!$C$7</f>
        <v>0</v>
      </c>
      <c r="P35" s="35">
        <f>$J$28/'Fixed data'!$C$7</f>
        <v>0</v>
      </c>
      <c r="Q35" s="35">
        <f>$J$28/'Fixed data'!$C$7</f>
        <v>0</v>
      </c>
      <c r="R35" s="35">
        <f>$J$28/'Fixed data'!$C$7</f>
        <v>0</v>
      </c>
      <c r="S35" s="35">
        <f>$J$28/'Fixed data'!$C$7</f>
        <v>0</v>
      </c>
      <c r="T35" s="35">
        <f>$J$28/'Fixed data'!$C$7</f>
        <v>0</v>
      </c>
      <c r="U35" s="35">
        <f>$J$28/'Fixed data'!$C$7</f>
        <v>0</v>
      </c>
      <c r="V35" s="35">
        <f>$J$28/'Fixed data'!$C$7</f>
        <v>0</v>
      </c>
      <c r="W35" s="35">
        <f>$J$28/'Fixed data'!$C$7</f>
        <v>0</v>
      </c>
      <c r="X35" s="35">
        <f>$J$28/'Fixed data'!$C$7</f>
        <v>0</v>
      </c>
      <c r="Y35" s="35">
        <f>$J$28/'Fixed data'!$C$7</f>
        <v>0</v>
      </c>
      <c r="Z35" s="35">
        <f>$J$28/'Fixed data'!$C$7</f>
        <v>0</v>
      </c>
      <c r="AA35" s="35">
        <f>$J$28/'Fixed data'!$C$7</f>
        <v>0</v>
      </c>
      <c r="AB35" s="35">
        <f>$J$28/'Fixed data'!$C$7</f>
        <v>0</v>
      </c>
      <c r="AC35" s="35">
        <f>$J$28/'Fixed data'!$C$7</f>
        <v>0</v>
      </c>
      <c r="AD35" s="35">
        <f>$J$28/'Fixed data'!$C$7</f>
        <v>0</v>
      </c>
      <c r="AE35" s="35">
        <f>$J$28/'Fixed data'!$C$7</f>
        <v>0</v>
      </c>
      <c r="AF35" s="35">
        <f>$J$28/'Fixed data'!$C$7</f>
        <v>0</v>
      </c>
      <c r="AG35" s="35">
        <f>$J$28/'Fixed data'!$C$7</f>
        <v>0</v>
      </c>
      <c r="AH35" s="35">
        <f>$J$28/'Fixed data'!$C$7</f>
        <v>0</v>
      </c>
      <c r="AI35" s="35">
        <f>$J$28/'Fixed data'!$C$7</f>
        <v>0</v>
      </c>
      <c r="AJ35" s="35">
        <f>$J$28/'Fixed data'!$C$7</f>
        <v>0</v>
      </c>
      <c r="AK35" s="35">
        <f>$J$28/'Fixed data'!$C$7</f>
        <v>0</v>
      </c>
      <c r="AL35" s="35">
        <f>$J$28/'Fixed data'!$C$7</f>
        <v>0</v>
      </c>
      <c r="AM35" s="35">
        <f>$J$28/'Fixed data'!$C$7</f>
        <v>0</v>
      </c>
      <c r="AN35" s="35">
        <f>$J$28/'Fixed data'!$C$7</f>
        <v>0</v>
      </c>
      <c r="AO35" s="35">
        <f>$J$28/'Fixed data'!$C$7</f>
        <v>0</v>
      </c>
      <c r="AP35" s="35">
        <f>$J$28/'Fixed data'!$C$7</f>
        <v>0</v>
      </c>
      <c r="AQ35" s="35">
        <f>$J$28/'Fixed data'!$C$7</f>
        <v>0</v>
      </c>
      <c r="AR35" s="35">
        <f>$J$28/'Fixed data'!$C$7</f>
        <v>0</v>
      </c>
      <c r="AS35" s="35">
        <f>$J$28/'Fixed data'!$C$7</f>
        <v>0</v>
      </c>
      <c r="AT35" s="35">
        <f>$J$28/'Fixed data'!$C$7</f>
        <v>0</v>
      </c>
      <c r="AU35" s="35">
        <f>$J$28/'Fixed data'!$C$7</f>
        <v>0</v>
      </c>
      <c r="AV35" s="35">
        <f>$J$28/'Fixed data'!$C$7</f>
        <v>0</v>
      </c>
      <c r="AW35" s="35">
        <f>$J$28/'Fixed data'!$C$7</f>
        <v>0</v>
      </c>
      <c r="AX35" s="35">
        <f>$J$28/'Fixed data'!$C$7</f>
        <v>0</v>
      </c>
      <c r="AY35" s="35">
        <f>$J$28/'Fixed data'!$C$7</f>
        <v>0</v>
      </c>
      <c r="AZ35" s="35">
        <f>$J$28/'Fixed data'!$C$7</f>
        <v>0</v>
      </c>
      <c r="BA35" s="35">
        <f>$J$28/'Fixed data'!$C$7</f>
        <v>0</v>
      </c>
      <c r="BB35" s="35">
        <f>$J$28/'Fixed data'!$C$7</f>
        <v>0</v>
      </c>
      <c r="BC35" s="35">
        <f>$J$28/'Fixed data'!$C$7</f>
        <v>0</v>
      </c>
      <c r="BD35" s="35"/>
    </row>
    <row r="36" spans="1:57" ht="16.5" hidden="1" customHeight="1" outlineLevel="1" x14ac:dyDescent="0.35">
      <c r="A36" s="114"/>
      <c r="B36" s="9" t="s">
        <v>31</v>
      </c>
      <c r="C36" s="11" t="s">
        <v>56</v>
      </c>
      <c r="D36" s="9" t="s">
        <v>38</v>
      </c>
      <c r="F36" s="35"/>
      <c r="G36" s="35"/>
      <c r="H36" s="35"/>
      <c r="I36" s="35"/>
      <c r="J36" s="35"/>
      <c r="K36" s="35"/>
      <c r="L36" s="35">
        <f>$K$28/'Fixed data'!$C$7</f>
        <v>0</v>
      </c>
      <c r="M36" s="35">
        <f>$K$28/'Fixed data'!$C$7</f>
        <v>0</v>
      </c>
      <c r="N36" s="35">
        <f>$K$28/'Fixed data'!$C$7</f>
        <v>0</v>
      </c>
      <c r="O36" s="35">
        <f>$K$28/'Fixed data'!$C$7</f>
        <v>0</v>
      </c>
      <c r="P36" s="35">
        <f>$K$28/'Fixed data'!$C$7</f>
        <v>0</v>
      </c>
      <c r="Q36" s="35">
        <f>$K$28/'Fixed data'!$C$7</f>
        <v>0</v>
      </c>
      <c r="R36" s="35">
        <f>$K$28/'Fixed data'!$C$7</f>
        <v>0</v>
      </c>
      <c r="S36" s="35">
        <f>$K$28/'Fixed data'!$C$7</f>
        <v>0</v>
      </c>
      <c r="T36" s="35">
        <f>$K$28/'Fixed data'!$C$7</f>
        <v>0</v>
      </c>
      <c r="U36" s="35">
        <f>$K$28/'Fixed data'!$C$7</f>
        <v>0</v>
      </c>
      <c r="V36" s="35">
        <f>$K$28/'Fixed data'!$C$7</f>
        <v>0</v>
      </c>
      <c r="W36" s="35">
        <f>$K$28/'Fixed data'!$C$7</f>
        <v>0</v>
      </c>
      <c r="X36" s="35">
        <f>$K$28/'Fixed data'!$C$7</f>
        <v>0</v>
      </c>
      <c r="Y36" s="35">
        <f>$K$28/'Fixed data'!$C$7</f>
        <v>0</v>
      </c>
      <c r="Z36" s="35">
        <f>$K$28/'Fixed data'!$C$7</f>
        <v>0</v>
      </c>
      <c r="AA36" s="35">
        <f>$K$28/'Fixed data'!$C$7</f>
        <v>0</v>
      </c>
      <c r="AB36" s="35">
        <f>$K$28/'Fixed data'!$C$7</f>
        <v>0</v>
      </c>
      <c r="AC36" s="35">
        <f>$K$28/'Fixed data'!$C$7</f>
        <v>0</v>
      </c>
      <c r="AD36" s="35">
        <f>$K$28/'Fixed data'!$C$7</f>
        <v>0</v>
      </c>
      <c r="AE36" s="35">
        <f>$K$28/'Fixed data'!$C$7</f>
        <v>0</v>
      </c>
      <c r="AF36" s="35">
        <f>$K$28/'Fixed data'!$C$7</f>
        <v>0</v>
      </c>
      <c r="AG36" s="35">
        <f>$K$28/'Fixed data'!$C$7</f>
        <v>0</v>
      </c>
      <c r="AH36" s="35">
        <f>$K$28/'Fixed data'!$C$7</f>
        <v>0</v>
      </c>
      <c r="AI36" s="35">
        <f>$K$28/'Fixed data'!$C$7</f>
        <v>0</v>
      </c>
      <c r="AJ36" s="35">
        <f>$K$28/'Fixed data'!$C$7</f>
        <v>0</v>
      </c>
      <c r="AK36" s="35">
        <f>$K$28/'Fixed data'!$C$7</f>
        <v>0</v>
      </c>
      <c r="AL36" s="35">
        <f>$K$28/'Fixed data'!$C$7</f>
        <v>0</v>
      </c>
      <c r="AM36" s="35">
        <f>$K$28/'Fixed data'!$C$7</f>
        <v>0</v>
      </c>
      <c r="AN36" s="35">
        <f>$K$28/'Fixed data'!$C$7</f>
        <v>0</v>
      </c>
      <c r="AO36" s="35">
        <f>$K$28/'Fixed data'!$C$7</f>
        <v>0</v>
      </c>
      <c r="AP36" s="35">
        <f>$K$28/'Fixed data'!$C$7</f>
        <v>0</v>
      </c>
      <c r="AQ36" s="35">
        <f>$K$28/'Fixed data'!$C$7</f>
        <v>0</v>
      </c>
      <c r="AR36" s="35">
        <f>$K$28/'Fixed data'!$C$7</f>
        <v>0</v>
      </c>
      <c r="AS36" s="35">
        <f>$K$28/'Fixed data'!$C$7</f>
        <v>0</v>
      </c>
      <c r="AT36" s="35">
        <f>$K$28/'Fixed data'!$C$7</f>
        <v>0</v>
      </c>
      <c r="AU36" s="35">
        <f>$K$28/'Fixed data'!$C$7</f>
        <v>0</v>
      </c>
      <c r="AV36" s="35">
        <f>$K$28/'Fixed data'!$C$7</f>
        <v>0</v>
      </c>
      <c r="AW36" s="35">
        <f>$K$28/'Fixed data'!$C$7</f>
        <v>0</v>
      </c>
      <c r="AX36" s="35">
        <f>$K$28/'Fixed data'!$C$7</f>
        <v>0</v>
      </c>
      <c r="AY36" s="35">
        <f>$K$28/'Fixed data'!$C$7</f>
        <v>0</v>
      </c>
      <c r="AZ36" s="35">
        <f>$K$28/'Fixed data'!$C$7</f>
        <v>0</v>
      </c>
      <c r="BA36" s="35">
        <f>$K$28/'Fixed data'!$C$7</f>
        <v>0</v>
      </c>
      <c r="BB36" s="35">
        <f>$K$28/'Fixed data'!$C$7</f>
        <v>0</v>
      </c>
      <c r="BC36" s="35">
        <f>$K$28/'Fixed data'!$C$7</f>
        <v>0</v>
      </c>
      <c r="BD36" s="35">
        <f>$K$28/'Fixed data'!$C$7</f>
        <v>0</v>
      </c>
    </row>
    <row r="37" spans="1:57" ht="16.5" hidden="1" customHeight="1" outlineLevel="1" x14ac:dyDescent="0.35">
      <c r="A37" s="114"/>
      <c r="B37" s="9" t="s">
        <v>32</v>
      </c>
      <c r="C37" s="11" t="s">
        <v>57</v>
      </c>
      <c r="D37" s="9" t="s">
        <v>38</v>
      </c>
      <c r="F37" s="35"/>
      <c r="G37" s="35"/>
      <c r="H37" s="35"/>
      <c r="I37" s="35"/>
      <c r="J37" s="35"/>
      <c r="K37" s="35"/>
      <c r="L37" s="35"/>
      <c r="M37" s="35">
        <f>$L$28/'Fixed data'!$C$7</f>
        <v>0</v>
      </c>
      <c r="N37" s="35">
        <f>$L$28/'Fixed data'!$C$7</f>
        <v>0</v>
      </c>
      <c r="O37" s="35">
        <f>$L$28/'Fixed data'!$C$7</f>
        <v>0</v>
      </c>
      <c r="P37" s="35">
        <f>$L$28/'Fixed data'!$C$7</f>
        <v>0</v>
      </c>
      <c r="Q37" s="35">
        <f>$L$28/'Fixed data'!$C$7</f>
        <v>0</v>
      </c>
      <c r="R37" s="35">
        <f>$L$28/'Fixed data'!$C$7</f>
        <v>0</v>
      </c>
      <c r="S37" s="35">
        <f>$L$28/'Fixed data'!$C$7</f>
        <v>0</v>
      </c>
      <c r="T37" s="35">
        <f>$L$28/'Fixed data'!$C$7</f>
        <v>0</v>
      </c>
      <c r="U37" s="35">
        <f>$L$28/'Fixed data'!$C$7</f>
        <v>0</v>
      </c>
      <c r="V37" s="35">
        <f>$L$28/'Fixed data'!$C$7</f>
        <v>0</v>
      </c>
      <c r="W37" s="35">
        <f>$L$28/'Fixed data'!$C$7</f>
        <v>0</v>
      </c>
      <c r="X37" s="35">
        <f>$L$28/'Fixed data'!$C$7</f>
        <v>0</v>
      </c>
      <c r="Y37" s="35">
        <f>$L$28/'Fixed data'!$C$7</f>
        <v>0</v>
      </c>
      <c r="Z37" s="35">
        <f>$L$28/'Fixed data'!$C$7</f>
        <v>0</v>
      </c>
      <c r="AA37" s="35">
        <f>$L$28/'Fixed data'!$C$7</f>
        <v>0</v>
      </c>
      <c r="AB37" s="35">
        <f>$L$28/'Fixed data'!$C$7</f>
        <v>0</v>
      </c>
      <c r="AC37" s="35">
        <f>$L$28/'Fixed data'!$C$7</f>
        <v>0</v>
      </c>
      <c r="AD37" s="35">
        <f>$L$28/'Fixed data'!$C$7</f>
        <v>0</v>
      </c>
      <c r="AE37" s="35">
        <f>$L$28/'Fixed data'!$C$7</f>
        <v>0</v>
      </c>
      <c r="AF37" s="35">
        <f>$L$28/'Fixed data'!$C$7</f>
        <v>0</v>
      </c>
      <c r="AG37" s="35">
        <f>$L$28/'Fixed data'!$C$7</f>
        <v>0</v>
      </c>
      <c r="AH37" s="35">
        <f>$L$28/'Fixed data'!$C$7</f>
        <v>0</v>
      </c>
      <c r="AI37" s="35">
        <f>$L$28/'Fixed data'!$C$7</f>
        <v>0</v>
      </c>
      <c r="AJ37" s="35">
        <f>$L$28/'Fixed data'!$C$7</f>
        <v>0</v>
      </c>
      <c r="AK37" s="35">
        <f>$L$28/'Fixed data'!$C$7</f>
        <v>0</v>
      </c>
      <c r="AL37" s="35">
        <f>$L$28/'Fixed data'!$C$7</f>
        <v>0</v>
      </c>
      <c r="AM37" s="35">
        <f>$L$28/'Fixed data'!$C$7</f>
        <v>0</v>
      </c>
      <c r="AN37" s="35">
        <f>$L$28/'Fixed data'!$C$7</f>
        <v>0</v>
      </c>
      <c r="AO37" s="35">
        <f>$L$28/'Fixed data'!$C$7</f>
        <v>0</v>
      </c>
      <c r="AP37" s="35">
        <f>$L$28/'Fixed data'!$C$7</f>
        <v>0</v>
      </c>
      <c r="AQ37" s="35">
        <f>$L$28/'Fixed data'!$C$7</f>
        <v>0</v>
      </c>
      <c r="AR37" s="35">
        <f>$L$28/'Fixed data'!$C$7</f>
        <v>0</v>
      </c>
      <c r="AS37" s="35">
        <f>$L$28/'Fixed data'!$C$7</f>
        <v>0</v>
      </c>
      <c r="AT37" s="35">
        <f>$L$28/'Fixed data'!$C$7</f>
        <v>0</v>
      </c>
      <c r="AU37" s="35">
        <f>$L$28/'Fixed data'!$C$7</f>
        <v>0</v>
      </c>
      <c r="AV37" s="35">
        <f>$L$28/'Fixed data'!$C$7</f>
        <v>0</v>
      </c>
      <c r="AW37" s="35">
        <f>$L$28/'Fixed data'!$C$7</f>
        <v>0</v>
      </c>
      <c r="AX37" s="35">
        <f>$L$28/'Fixed data'!$C$7</f>
        <v>0</v>
      </c>
      <c r="AY37" s="35">
        <f>$L$28/'Fixed data'!$C$7</f>
        <v>0</v>
      </c>
      <c r="AZ37" s="35">
        <f>$L$28/'Fixed data'!$C$7</f>
        <v>0</v>
      </c>
      <c r="BA37" s="35">
        <f>$L$28/'Fixed data'!$C$7</f>
        <v>0</v>
      </c>
      <c r="BB37" s="35">
        <f>$L$28/'Fixed data'!$C$7</f>
        <v>0</v>
      </c>
      <c r="BC37" s="35">
        <f>$L$28/'Fixed data'!$C$7</f>
        <v>0</v>
      </c>
      <c r="BD37" s="35">
        <f>$L$28/'Fixed data'!$C$7</f>
        <v>0</v>
      </c>
    </row>
    <row r="38" spans="1:57" ht="16.5" hidden="1" customHeight="1" outlineLevel="1" x14ac:dyDescent="0.35">
      <c r="A38" s="114"/>
      <c r="B38" s="9" t="s">
        <v>106</v>
      </c>
      <c r="C38" s="11" t="s">
        <v>128</v>
      </c>
      <c r="D38" s="9" t="s">
        <v>38</v>
      </c>
      <c r="F38" s="35"/>
      <c r="G38" s="35"/>
      <c r="H38" s="35"/>
      <c r="I38" s="35"/>
      <c r="J38" s="35"/>
      <c r="K38" s="35"/>
      <c r="L38" s="35"/>
      <c r="M38" s="35"/>
      <c r="N38" s="35">
        <f>$M$28/'Fixed data'!$C$7</f>
        <v>0</v>
      </c>
      <c r="O38" s="35">
        <f>$M$28/'Fixed data'!$C$7</f>
        <v>0</v>
      </c>
      <c r="P38" s="35">
        <f>$M$28/'Fixed data'!$C$7</f>
        <v>0</v>
      </c>
      <c r="Q38" s="35">
        <f>$M$28/'Fixed data'!$C$7</f>
        <v>0</v>
      </c>
      <c r="R38" s="35">
        <f>$M$28/'Fixed data'!$C$7</f>
        <v>0</v>
      </c>
      <c r="S38" s="35">
        <f>$M$28/'Fixed data'!$C$7</f>
        <v>0</v>
      </c>
      <c r="T38" s="35">
        <f>$M$28/'Fixed data'!$C$7</f>
        <v>0</v>
      </c>
      <c r="U38" s="35">
        <f>$M$28/'Fixed data'!$C$7</f>
        <v>0</v>
      </c>
      <c r="V38" s="35">
        <f>$M$28/'Fixed data'!$C$7</f>
        <v>0</v>
      </c>
      <c r="W38" s="35">
        <f>$M$28/'Fixed data'!$C$7</f>
        <v>0</v>
      </c>
      <c r="X38" s="35">
        <f>$M$28/'Fixed data'!$C$7</f>
        <v>0</v>
      </c>
      <c r="Y38" s="35">
        <f>$M$28/'Fixed data'!$C$7</f>
        <v>0</v>
      </c>
      <c r="Z38" s="35">
        <f>$M$28/'Fixed data'!$C$7</f>
        <v>0</v>
      </c>
      <c r="AA38" s="35">
        <f>$M$28/'Fixed data'!$C$7</f>
        <v>0</v>
      </c>
      <c r="AB38" s="35">
        <f>$M$28/'Fixed data'!$C$7</f>
        <v>0</v>
      </c>
      <c r="AC38" s="35">
        <f>$M$28/'Fixed data'!$C$7</f>
        <v>0</v>
      </c>
      <c r="AD38" s="35">
        <f>$M$28/'Fixed data'!$C$7</f>
        <v>0</v>
      </c>
      <c r="AE38" s="35">
        <f>$M$28/'Fixed data'!$C$7</f>
        <v>0</v>
      </c>
      <c r="AF38" s="35">
        <f>$M$28/'Fixed data'!$C$7</f>
        <v>0</v>
      </c>
      <c r="AG38" s="35">
        <f>$M$28/'Fixed data'!$C$7</f>
        <v>0</v>
      </c>
      <c r="AH38" s="35">
        <f>$M$28/'Fixed data'!$C$7</f>
        <v>0</v>
      </c>
      <c r="AI38" s="35">
        <f>$M$28/'Fixed data'!$C$7</f>
        <v>0</v>
      </c>
      <c r="AJ38" s="35">
        <f>$M$28/'Fixed data'!$C$7</f>
        <v>0</v>
      </c>
      <c r="AK38" s="35">
        <f>$M$28/'Fixed data'!$C$7</f>
        <v>0</v>
      </c>
      <c r="AL38" s="35">
        <f>$M$28/'Fixed data'!$C$7</f>
        <v>0</v>
      </c>
      <c r="AM38" s="35">
        <f>$M$28/'Fixed data'!$C$7</f>
        <v>0</v>
      </c>
      <c r="AN38" s="35">
        <f>$M$28/'Fixed data'!$C$7</f>
        <v>0</v>
      </c>
      <c r="AO38" s="35">
        <f>$M$28/'Fixed data'!$C$7</f>
        <v>0</v>
      </c>
      <c r="AP38" s="35">
        <f>$M$28/'Fixed data'!$C$7</f>
        <v>0</v>
      </c>
      <c r="AQ38" s="35">
        <f>$M$28/'Fixed data'!$C$7</f>
        <v>0</v>
      </c>
      <c r="AR38" s="35">
        <f>$M$28/'Fixed data'!$C$7</f>
        <v>0</v>
      </c>
      <c r="AS38" s="35">
        <f>$M$28/'Fixed data'!$C$7</f>
        <v>0</v>
      </c>
      <c r="AT38" s="35">
        <f>$M$28/'Fixed data'!$C$7</f>
        <v>0</v>
      </c>
      <c r="AU38" s="35">
        <f>$M$28/'Fixed data'!$C$7</f>
        <v>0</v>
      </c>
      <c r="AV38" s="35">
        <f>$M$28/'Fixed data'!$C$7</f>
        <v>0</v>
      </c>
      <c r="AW38" s="35">
        <f>$M$28/'Fixed data'!$C$7</f>
        <v>0</v>
      </c>
      <c r="AX38" s="35">
        <f>$M$28/'Fixed data'!$C$7</f>
        <v>0</v>
      </c>
      <c r="AY38" s="35">
        <f>$M$28/'Fixed data'!$C$7</f>
        <v>0</v>
      </c>
      <c r="AZ38" s="35">
        <f>$M$28/'Fixed data'!$C$7</f>
        <v>0</v>
      </c>
      <c r="BA38" s="35">
        <f>$M$28/'Fixed data'!$C$7</f>
        <v>0</v>
      </c>
      <c r="BB38" s="35">
        <f>$M$28/'Fixed data'!$C$7</f>
        <v>0</v>
      </c>
      <c r="BC38" s="35">
        <f>$M$28/'Fixed data'!$C$7</f>
        <v>0</v>
      </c>
      <c r="BD38" s="35">
        <f>$M$28/'Fixed data'!$C$7</f>
        <v>0</v>
      </c>
      <c r="BE38" s="35"/>
    </row>
    <row r="39" spans="1:57" ht="16.5" hidden="1" customHeight="1" outlineLevel="1" x14ac:dyDescent="0.35">
      <c r="A39" s="114"/>
      <c r="B39" s="9" t="s">
        <v>107</v>
      </c>
      <c r="C39" s="11" t="s">
        <v>129</v>
      </c>
      <c r="D39" s="9" t="s">
        <v>38</v>
      </c>
      <c r="F39" s="35"/>
      <c r="G39" s="35"/>
      <c r="H39" s="35"/>
      <c r="I39" s="35"/>
      <c r="J39" s="35"/>
      <c r="K39" s="35"/>
      <c r="L39" s="35"/>
      <c r="M39" s="35"/>
      <c r="N39" s="35"/>
      <c r="O39" s="35">
        <f>$N$28/'Fixed data'!$C$7</f>
        <v>0</v>
      </c>
      <c r="P39" s="35">
        <f>$N$28/'Fixed data'!$C$7</f>
        <v>0</v>
      </c>
      <c r="Q39" s="35">
        <f>$N$28/'Fixed data'!$C$7</f>
        <v>0</v>
      </c>
      <c r="R39" s="35">
        <f>$N$28/'Fixed data'!$C$7</f>
        <v>0</v>
      </c>
      <c r="S39" s="35">
        <f>$N$28/'Fixed data'!$C$7</f>
        <v>0</v>
      </c>
      <c r="T39" s="35">
        <f>$N$28/'Fixed data'!$C$7</f>
        <v>0</v>
      </c>
      <c r="U39" s="35">
        <f>$N$28/'Fixed data'!$C$7</f>
        <v>0</v>
      </c>
      <c r="V39" s="35">
        <f>$N$28/'Fixed data'!$C$7</f>
        <v>0</v>
      </c>
      <c r="W39" s="35">
        <f>$N$28/'Fixed data'!$C$7</f>
        <v>0</v>
      </c>
      <c r="X39" s="35">
        <f>$N$28/'Fixed data'!$C$7</f>
        <v>0</v>
      </c>
      <c r="Y39" s="35">
        <f>$N$28/'Fixed data'!$C$7</f>
        <v>0</v>
      </c>
      <c r="Z39" s="35">
        <f>$N$28/'Fixed data'!$C$7</f>
        <v>0</v>
      </c>
      <c r="AA39" s="35">
        <f>$N$28/'Fixed data'!$C$7</f>
        <v>0</v>
      </c>
      <c r="AB39" s="35">
        <f>$N$28/'Fixed data'!$C$7</f>
        <v>0</v>
      </c>
      <c r="AC39" s="35">
        <f>$N$28/'Fixed data'!$C$7</f>
        <v>0</v>
      </c>
      <c r="AD39" s="35">
        <f>$N$28/'Fixed data'!$C$7</f>
        <v>0</v>
      </c>
      <c r="AE39" s="35">
        <f>$N$28/'Fixed data'!$C$7</f>
        <v>0</v>
      </c>
      <c r="AF39" s="35">
        <f>$N$28/'Fixed data'!$C$7</f>
        <v>0</v>
      </c>
      <c r="AG39" s="35">
        <f>$N$28/'Fixed data'!$C$7</f>
        <v>0</v>
      </c>
      <c r="AH39" s="35">
        <f>$N$28/'Fixed data'!$C$7</f>
        <v>0</v>
      </c>
      <c r="AI39" s="35">
        <f>$N$28/'Fixed data'!$C$7</f>
        <v>0</v>
      </c>
      <c r="AJ39" s="35">
        <f>$N$28/'Fixed data'!$C$7</f>
        <v>0</v>
      </c>
      <c r="AK39" s="35">
        <f>$N$28/'Fixed data'!$C$7</f>
        <v>0</v>
      </c>
      <c r="AL39" s="35">
        <f>$N$28/'Fixed data'!$C$7</f>
        <v>0</v>
      </c>
      <c r="AM39" s="35">
        <f>$N$28/'Fixed data'!$C$7</f>
        <v>0</v>
      </c>
      <c r="AN39" s="35">
        <f>$N$28/'Fixed data'!$C$7</f>
        <v>0</v>
      </c>
      <c r="AO39" s="35">
        <f>$N$28/'Fixed data'!$C$7</f>
        <v>0</v>
      </c>
      <c r="AP39" s="35">
        <f>$N$28/'Fixed data'!$C$7</f>
        <v>0</v>
      </c>
      <c r="AQ39" s="35">
        <f>$N$28/'Fixed data'!$C$7</f>
        <v>0</v>
      </c>
      <c r="AR39" s="35">
        <f>$N$28/'Fixed data'!$C$7</f>
        <v>0</v>
      </c>
      <c r="AS39" s="35">
        <f>$N$28/'Fixed data'!$C$7</f>
        <v>0</v>
      </c>
      <c r="AT39" s="35">
        <f>$N$28/'Fixed data'!$C$7</f>
        <v>0</v>
      </c>
      <c r="AU39" s="35">
        <f>$N$28/'Fixed data'!$C$7</f>
        <v>0</v>
      </c>
      <c r="AV39" s="35">
        <f>$N$28/'Fixed data'!$C$7</f>
        <v>0</v>
      </c>
      <c r="AW39" s="35">
        <f>$N$28/'Fixed data'!$C$7</f>
        <v>0</v>
      </c>
      <c r="AX39" s="35">
        <f>$N$28/'Fixed data'!$C$7</f>
        <v>0</v>
      </c>
      <c r="AY39" s="35">
        <f>$N$28/'Fixed data'!$C$7</f>
        <v>0</v>
      </c>
      <c r="AZ39" s="35">
        <f>$N$28/'Fixed data'!$C$7</f>
        <v>0</v>
      </c>
      <c r="BA39" s="35">
        <f>$N$28/'Fixed data'!$C$7</f>
        <v>0</v>
      </c>
      <c r="BB39" s="35">
        <f>$N$28/'Fixed data'!$C$7</f>
        <v>0</v>
      </c>
      <c r="BC39" s="35">
        <f>$N$28/'Fixed data'!$C$7</f>
        <v>0</v>
      </c>
      <c r="BD39" s="35">
        <f>$N$28/'Fixed data'!$C$7</f>
        <v>0</v>
      </c>
    </row>
    <row r="40" spans="1:57" ht="16.5" hidden="1" customHeight="1" outlineLevel="1" x14ac:dyDescent="0.35">
      <c r="A40" s="114"/>
      <c r="B40" s="9" t="s">
        <v>108</v>
      </c>
      <c r="C40" s="11" t="s">
        <v>130</v>
      </c>
      <c r="D40" s="9" t="s">
        <v>38</v>
      </c>
      <c r="F40" s="35"/>
      <c r="G40" s="35"/>
      <c r="H40" s="35"/>
      <c r="I40" s="35"/>
      <c r="J40" s="35"/>
      <c r="K40" s="35"/>
      <c r="L40" s="35"/>
      <c r="M40" s="35"/>
      <c r="N40" s="35"/>
      <c r="O40" s="35"/>
      <c r="P40" s="35">
        <f>$O$28/'Fixed data'!$C$7</f>
        <v>0</v>
      </c>
      <c r="Q40" s="35">
        <f>$O$28/'Fixed data'!$C$7</f>
        <v>0</v>
      </c>
      <c r="R40" s="35">
        <f>$O$28/'Fixed data'!$C$7</f>
        <v>0</v>
      </c>
      <c r="S40" s="35">
        <f>$O$28/'Fixed data'!$C$7</f>
        <v>0</v>
      </c>
      <c r="T40" s="35">
        <f>$O$28/'Fixed data'!$C$7</f>
        <v>0</v>
      </c>
      <c r="U40" s="35">
        <f>$O$28/'Fixed data'!$C$7</f>
        <v>0</v>
      </c>
      <c r="V40" s="35">
        <f>$O$28/'Fixed data'!$C$7</f>
        <v>0</v>
      </c>
      <c r="W40" s="35">
        <f>$O$28/'Fixed data'!$C$7</f>
        <v>0</v>
      </c>
      <c r="X40" s="35">
        <f>$O$28/'Fixed data'!$C$7</f>
        <v>0</v>
      </c>
      <c r="Y40" s="35">
        <f>$O$28/'Fixed data'!$C$7</f>
        <v>0</v>
      </c>
      <c r="Z40" s="35">
        <f>$O$28/'Fixed data'!$C$7</f>
        <v>0</v>
      </c>
      <c r="AA40" s="35">
        <f>$O$28/'Fixed data'!$C$7</f>
        <v>0</v>
      </c>
      <c r="AB40" s="35">
        <f>$O$28/'Fixed data'!$C$7</f>
        <v>0</v>
      </c>
      <c r="AC40" s="35">
        <f>$O$28/'Fixed data'!$C$7</f>
        <v>0</v>
      </c>
      <c r="AD40" s="35">
        <f>$O$28/'Fixed data'!$C$7</f>
        <v>0</v>
      </c>
      <c r="AE40" s="35">
        <f>$O$28/'Fixed data'!$C$7</f>
        <v>0</v>
      </c>
      <c r="AF40" s="35">
        <f>$O$28/'Fixed data'!$C$7</f>
        <v>0</v>
      </c>
      <c r="AG40" s="35">
        <f>$O$28/'Fixed data'!$C$7</f>
        <v>0</v>
      </c>
      <c r="AH40" s="35">
        <f>$O$28/'Fixed data'!$C$7</f>
        <v>0</v>
      </c>
      <c r="AI40" s="35">
        <f>$O$28/'Fixed data'!$C$7</f>
        <v>0</v>
      </c>
      <c r="AJ40" s="35">
        <f>$O$28/'Fixed data'!$C$7</f>
        <v>0</v>
      </c>
      <c r="AK40" s="35">
        <f>$O$28/'Fixed data'!$C$7</f>
        <v>0</v>
      </c>
      <c r="AL40" s="35">
        <f>$O$28/'Fixed data'!$C$7</f>
        <v>0</v>
      </c>
      <c r="AM40" s="35">
        <f>$O$28/'Fixed data'!$C$7</f>
        <v>0</v>
      </c>
      <c r="AN40" s="35">
        <f>$O$28/'Fixed data'!$C$7</f>
        <v>0</v>
      </c>
      <c r="AO40" s="35">
        <f>$O$28/'Fixed data'!$C$7</f>
        <v>0</v>
      </c>
      <c r="AP40" s="35">
        <f>$O$28/'Fixed data'!$C$7</f>
        <v>0</v>
      </c>
      <c r="AQ40" s="35">
        <f>$O$28/'Fixed data'!$C$7</f>
        <v>0</v>
      </c>
      <c r="AR40" s="35">
        <f>$O$28/'Fixed data'!$C$7</f>
        <v>0</v>
      </c>
      <c r="AS40" s="35">
        <f>$O$28/'Fixed data'!$C$7</f>
        <v>0</v>
      </c>
      <c r="AT40" s="35">
        <f>$O$28/'Fixed data'!$C$7</f>
        <v>0</v>
      </c>
      <c r="AU40" s="35">
        <f>$O$28/'Fixed data'!$C$7</f>
        <v>0</v>
      </c>
      <c r="AV40" s="35">
        <f>$O$28/'Fixed data'!$C$7</f>
        <v>0</v>
      </c>
      <c r="AW40" s="35">
        <f>$O$28/'Fixed data'!$C$7</f>
        <v>0</v>
      </c>
      <c r="AX40" s="35">
        <f>$O$28/'Fixed data'!$C$7</f>
        <v>0</v>
      </c>
      <c r="AY40" s="35">
        <f>$O$28/'Fixed data'!$C$7</f>
        <v>0</v>
      </c>
      <c r="AZ40" s="35">
        <f>$O$28/'Fixed data'!$C$7</f>
        <v>0</v>
      </c>
      <c r="BA40" s="35">
        <f>$O$28/'Fixed data'!$C$7</f>
        <v>0</v>
      </c>
      <c r="BB40" s="35">
        <f>$O$28/'Fixed data'!$C$7</f>
        <v>0</v>
      </c>
      <c r="BC40" s="35">
        <f>$O$28/'Fixed data'!$C$7</f>
        <v>0</v>
      </c>
      <c r="BD40" s="35">
        <f>$O$28/'Fixed data'!$C$7</f>
        <v>0</v>
      </c>
    </row>
    <row r="41" spans="1:57" ht="16.5" hidden="1" customHeight="1" outlineLevel="1" x14ac:dyDescent="0.35">
      <c r="A41" s="114"/>
      <c r="B41" s="9" t="s">
        <v>109</v>
      </c>
      <c r="C41" s="11" t="s">
        <v>131</v>
      </c>
      <c r="D41" s="9" t="s">
        <v>38</v>
      </c>
      <c r="F41" s="35"/>
      <c r="G41" s="35"/>
      <c r="H41" s="35"/>
      <c r="I41" s="35"/>
      <c r="J41" s="35"/>
      <c r="K41" s="35"/>
      <c r="L41" s="35"/>
      <c r="M41" s="35"/>
      <c r="N41" s="35"/>
      <c r="O41" s="35"/>
      <c r="P41" s="35"/>
      <c r="Q41" s="35">
        <f>$P$28/'Fixed data'!$C$7</f>
        <v>0</v>
      </c>
      <c r="R41" s="35">
        <f>$P$28/'Fixed data'!$C$7</f>
        <v>0</v>
      </c>
      <c r="S41" s="35">
        <f>$P$28/'Fixed data'!$C$7</f>
        <v>0</v>
      </c>
      <c r="T41" s="35">
        <f>$P$28/'Fixed data'!$C$7</f>
        <v>0</v>
      </c>
      <c r="U41" s="35">
        <f>$P$28/'Fixed data'!$C$7</f>
        <v>0</v>
      </c>
      <c r="V41" s="35">
        <f>$P$28/'Fixed data'!$C$7</f>
        <v>0</v>
      </c>
      <c r="W41" s="35">
        <f>$P$28/'Fixed data'!$C$7</f>
        <v>0</v>
      </c>
      <c r="X41" s="35">
        <f>$P$28/'Fixed data'!$C$7</f>
        <v>0</v>
      </c>
      <c r="Y41" s="35">
        <f>$P$28/'Fixed data'!$C$7</f>
        <v>0</v>
      </c>
      <c r="Z41" s="35">
        <f>$P$28/'Fixed data'!$C$7</f>
        <v>0</v>
      </c>
      <c r="AA41" s="35">
        <f>$P$28/'Fixed data'!$C$7</f>
        <v>0</v>
      </c>
      <c r="AB41" s="35">
        <f>$P$28/'Fixed data'!$C$7</f>
        <v>0</v>
      </c>
      <c r="AC41" s="35">
        <f>$P$28/'Fixed data'!$C$7</f>
        <v>0</v>
      </c>
      <c r="AD41" s="35">
        <f>$P$28/'Fixed data'!$C$7</f>
        <v>0</v>
      </c>
      <c r="AE41" s="35">
        <f>$P$28/'Fixed data'!$C$7</f>
        <v>0</v>
      </c>
      <c r="AF41" s="35">
        <f>$P$28/'Fixed data'!$C$7</f>
        <v>0</v>
      </c>
      <c r="AG41" s="35">
        <f>$P$28/'Fixed data'!$C$7</f>
        <v>0</v>
      </c>
      <c r="AH41" s="35">
        <f>$P$28/'Fixed data'!$C$7</f>
        <v>0</v>
      </c>
      <c r="AI41" s="35">
        <f>$P$28/'Fixed data'!$C$7</f>
        <v>0</v>
      </c>
      <c r="AJ41" s="35">
        <f>$P$28/'Fixed data'!$C$7</f>
        <v>0</v>
      </c>
      <c r="AK41" s="35">
        <f>$P$28/'Fixed data'!$C$7</f>
        <v>0</v>
      </c>
      <c r="AL41" s="35">
        <f>$P$28/'Fixed data'!$C$7</f>
        <v>0</v>
      </c>
      <c r="AM41" s="35">
        <f>$P$28/'Fixed data'!$C$7</f>
        <v>0</v>
      </c>
      <c r="AN41" s="35">
        <f>$P$28/'Fixed data'!$C$7</f>
        <v>0</v>
      </c>
      <c r="AO41" s="35">
        <f>$P$28/'Fixed data'!$C$7</f>
        <v>0</v>
      </c>
      <c r="AP41" s="35">
        <f>$P$28/'Fixed data'!$C$7</f>
        <v>0</v>
      </c>
      <c r="AQ41" s="35">
        <f>$P$28/'Fixed data'!$C$7</f>
        <v>0</v>
      </c>
      <c r="AR41" s="35">
        <f>$P$28/'Fixed data'!$C$7</f>
        <v>0</v>
      </c>
      <c r="AS41" s="35">
        <f>$P$28/'Fixed data'!$C$7</f>
        <v>0</v>
      </c>
      <c r="AT41" s="35">
        <f>$P$28/'Fixed data'!$C$7</f>
        <v>0</v>
      </c>
      <c r="AU41" s="35">
        <f>$P$28/'Fixed data'!$C$7</f>
        <v>0</v>
      </c>
      <c r="AV41" s="35">
        <f>$P$28/'Fixed data'!$C$7</f>
        <v>0</v>
      </c>
      <c r="AW41" s="35">
        <f>$P$28/'Fixed data'!$C$7</f>
        <v>0</v>
      </c>
      <c r="AX41" s="35">
        <f>$P$28/'Fixed data'!$C$7</f>
        <v>0</v>
      </c>
      <c r="AY41" s="35">
        <f>$P$28/'Fixed data'!$C$7</f>
        <v>0</v>
      </c>
      <c r="AZ41" s="35">
        <f>$P$28/'Fixed data'!$C$7</f>
        <v>0</v>
      </c>
      <c r="BA41" s="35">
        <f>$P$28/'Fixed data'!$C$7</f>
        <v>0</v>
      </c>
      <c r="BB41" s="35">
        <f>$P$28/'Fixed data'!$C$7</f>
        <v>0</v>
      </c>
      <c r="BC41" s="35">
        <f>$P$28/'Fixed data'!$C$7</f>
        <v>0</v>
      </c>
      <c r="BD41" s="35">
        <f>$P$28/'Fixed data'!$C$7</f>
        <v>0</v>
      </c>
    </row>
    <row r="42" spans="1:57" ht="16.5" hidden="1" customHeight="1" outlineLevel="1" x14ac:dyDescent="0.35">
      <c r="A42" s="114"/>
      <c r="B42" s="9" t="s">
        <v>110</v>
      </c>
      <c r="C42" s="11" t="s">
        <v>132</v>
      </c>
      <c r="D42" s="9" t="s">
        <v>38</v>
      </c>
      <c r="F42" s="35"/>
      <c r="G42" s="35"/>
      <c r="H42" s="35"/>
      <c r="I42" s="35"/>
      <c r="J42" s="35"/>
      <c r="K42" s="35"/>
      <c r="L42" s="35"/>
      <c r="M42" s="35"/>
      <c r="N42" s="35"/>
      <c r="O42" s="35"/>
      <c r="P42" s="35"/>
      <c r="Q42" s="35"/>
      <c r="R42" s="35">
        <f>$Q$28/'Fixed data'!$C$7</f>
        <v>0</v>
      </c>
      <c r="S42" s="35">
        <f>$Q$28/'Fixed data'!$C$7</f>
        <v>0</v>
      </c>
      <c r="T42" s="35">
        <f>$Q$28/'Fixed data'!$C$7</f>
        <v>0</v>
      </c>
      <c r="U42" s="35">
        <f>$Q$28/'Fixed data'!$C$7</f>
        <v>0</v>
      </c>
      <c r="V42" s="35">
        <f>$Q$28/'Fixed data'!$C$7</f>
        <v>0</v>
      </c>
      <c r="W42" s="35">
        <f>$Q$28/'Fixed data'!$C$7</f>
        <v>0</v>
      </c>
      <c r="X42" s="35">
        <f>$Q$28/'Fixed data'!$C$7</f>
        <v>0</v>
      </c>
      <c r="Y42" s="35">
        <f>$Q$28/'Fixed data'!$C$7</f>
        <v>0</v>
      </c>
      <c r="Z42" s="35">
        <f>$Q$28/'Fixed data'!$C$7</f>
        <v>0</v>
      </c>
      <c r="AA42" s="35">
        <f>$Q$28/'Fixed data'!$C$7</f>
        <v>0</v>
      </c>
      <c r="AB42" s="35">
        <f>$Q$28/'Fixed data'!$C$7</f>
        <v>0</v>
      </c>
      <c r="AC42" s="35">
        <f>$Q$28/'Fixed data'!$C$7</f>
        <v>0</v>
      </c>
      <c r="AD42" s="35">
        <f>$Q$28/'Fixed data'!$C$7</f>
        <v>0</v>
      </c>
      <c r="AE42" s="35">
        <f>$Q$28/'Fixed data'!$C$7</f>
        <v>0</v>
      </c>
      <c r="AF42" s="35">
        <f>$Q$28/'Fixed data'!$C$7</f>
        <v>0</v>
      </c>
      <c r="AG42" s="35">
        <f>$Q$28/'Fixed data'!$C$7</f>
        <v>0</v>
      </c>
      <c r="AH42" s="35">
        <f>$Q$28/'Fixed data'!$C$7</f>
        <v>0</v>
      </c>
      <c r="AI42" s="35">
        <f>$Q$28/'Fixed data'!$C$7</f>
        <v>0</v>
      </c>
      <c r="AJ42" s="35">
        <f>$Q$28/'Fixed data'!$C$7</f>
        <v>0</v>
      </c>
      <c r="AK42" s="35">
        <f>$Q$28/'Fixed data'!$C$7</f>
        <v>0</v>
      </c>
      <c r="AL42" s="35">
        <f>$Q$28/'Fixed data'!$C$7</f>
        <v>0</v>
      </c>
      <c r="AM42" s="35">
        <f>$Q$28/'Fixed data'!$C$7</f>
        <v>0</v>
      </c>
      <c r="AN42" s="35">
        <f>$Q$28/'Fixed data'!$C$7</f>
        <v>0</v>
      </c>
      <c r="AO42" s="35">
        <f>$Q$28/'Fixed data'!$C$7</f>
        <v>0</v>
      </c>
      <c r="AP42" s="35">
        <f>$Q$28/'Fixed data'!$C$7</f>
        <v>0</v>
      </c>
      <c r="AQ42" s="35">
        <f>$Q$28/'Fixed data'!$C$7</f>
        <v>0</v>
      </c>
      <c r="AR42" s="35">
        <f>$Q$28/'Fixed data'!$C$7</f>
        <v>0</v>
      </c>
      <c r="AS42" s="35">
        <f>$Q$28/'Fixed data'!$C$7</f>
        <v>0</v>
      </c>
      <c r="AT42" s="35">
        <f>$Q$28/'Fixed data'!$C$7</f>
        <v>0</v>
      </c>
      <c r="AU42" s="35">
        <f>$Q$28/'Fixed data'!$C$7</f>
        <v>0</v>
      </c>
      <c r="AV42" s="35">
        <f>$Q$28/'Fixed data'!$C$7</f>
        <v>0</v>
      </c>
      <c r="AW42" s="35">
        <f>$Q$28/'Fixed data'!$C$7</f>
        <v>0</v>
      </c>
      <c r="AX42" s="35">
        <f>$Q$28/'Fixed data'!$C$7</f>
        <v>0</v>
      </c>
      <c r="AY42" s="35">
        <f>$Q$28/'Fixed data'!$C$7</f>
        <v>0</v>
      </c>
      <c r="AZ42" s="35">
        <f>$Q$28/'Fixed data'!$C$7</f>
        <v>0</v>
      </c>
      <c r="BA42" s="35">
        <f>$Q$28/'Fixed data'!$C$7</f>
        <v>0</v>
      </c>
      <c r="BB42" s="35">
        <f>$Q$28/'Fixed data'!$C$7</f>
        <v>0</v>
      </c>
      <c r="BC42" s="35">
        <f>$Q$28/'Fixed data'!$C$7</f>
        <v>0</v>
      </c>
      <c r="BD42" s="35">
        <f>$Q$28/'Fixed data'!$C$7</f>
        <v>0</v>
      </c>
    </row>
    <row r="43" spans="1:57" ht="16.5" hidden="1" customHeight="1" outlineLevel="1" x14ac:dyDescent="0.35">
      <c r="A43" s="114"/>
      <c r="B43" s="9" t="s">
        <v>111</v>
      </c>
      <c r="C43" s="11" t="s">
        <v>133</v>
      </c>
      <c r="D43" s="9" t="s">
        <v>38</v>
      </c>
      <c r="F43" s="35"/>
      <c r="G43" s="35"/>
      <c r="H43" s="35"/>
      <c r="I43" s="35"/>
      <c r="J43" s="35"/>
      <c r="K43" s="35"/>
      <c r="L43" s="35"/>
      <c r="M43" s="35"/>
      <c r="N43" s="35"/>
      <c r="O43" s="35"/>
      <c r="P43" s="35"/>
      <c r="Q43" s="35"/>
      <c r="R43" s="35"/>
      <c r="S43" s="35">
        <f>$R$28/'Fixed data'!$C$7</f>
        <v>0</v>
      </c>
      <c r="T43" s="35">
        <f>$R$28/'Fixed data'!$C$7</f>
        <v>0</v>
      </c>
      <c r="U43" s="35">
        <f>$R$28/'Fixed data'!$C$7</f>
        <v>0</v>
      </c>
      <c r="V43" s="35">
        <f>$R$28/'Fixed data'!$C$7</f>
        <v>0</v>
      </c>
      <c r="W43" s="35">
        <f>$R$28/'Fixed data'!$C$7</f>
        <v>0</v>
      </c>
      <c r="X43" s="35">
        <f>$R$28/'Fixed data'!$C$7</f>
        <v>0</v>
      </c>
      <c r="Y43" s="35">
        <f>$R$28/'Fixed data'!$C$7</f>
        <v>0</v>
      </c>
      <c r="Z43" s="35">
        <f>$R$28/'Fixed data'!$C$7</f>
        <v>0</v>
      </c>
      <c r="AA43" s="35">
        <f>$R$28/'Fixed data'!$C$7</f>
        <v>0</v>
      </c>
      <c r="AB43" s="35">
        <f>$R$28/'Fixed data'!$C$7</f>
        <v>0</v>
      </c>
      <c r="AC43" s="35">
        <f>$R$28/'Fixed data'!$C$7</f>
        <v>0</v>
      </c>
      <c r="AD43" s="35">
        <f>$R$28/'Fixed data'!$C$7</f>
        <v>0</v>
      </c>
      <c r="AE43" s="35">
        <f>$R$28/'Fixed data'!$C$7</f>
        <v>0</v>
      </c>
      <c r="AF43" s="35">
        <f>$R$28/'Fixed data'!$C$7</f>
        <v>0</v>
      </c>
      <c r="AG43" s="35">
        <f>$R$28/'Fixed data'!$C$7</f>
        <v>0</v>
      </c>
      <c r="AH43" s="35">
        <f>$R$28/'Fixed data'!$C$7</f>
        <v>0</v>
      </c>
      <c r="AI43" s="35">
        <f>$R$28/'Fixed data'!$C$7</f>
        <v>0</v>
      </c>
      <c r="AJ43" s="35">
        <f>$R$28/'Fixed data'!$C$7</f>
        <v>0</v>
      </c>
      <c r="AK43" s="35">
        <f>$R$28/'Fixed data'!$C$7</f>
        <v>0</v>
      </c>
      <c r="AL43" s="35">
        <f>$R$28/'Fixed data'!$C$7</f>
        <v>0</v>
      </c>
      <c r="AM43" s="35">
        <f>$R$28/'Fixed data'!$C$7</f>
        <v>0</v>
      </c>
      <c r="AN43" s="35">
        <f>$R$28/'Fixed data'!$C$7</f>
        <v>0</v>
      </c>
      <c r="AO43" s="35">
        <f>$R$28/'Fixed data'!$C$7</f>
        <v>0</v>
      </c>
      <c r="AP43" s="35">
        <f>$R$28/'Fixed data'!$C$7</f>
        <v>0</v>
      </c>
      <c r="AQ43" s="35">
        <f>$R$28/'Fixed data'!$C$7</f>
        <v>0</v>
      </c>
      <c r="AR43" s="35">
        <f>$R$28/'Fixed data'!$C$7</f>
        <v>0</v>
      </c>
      <c r="AS43" s="35">
        <f>$R$28/'Fixed data'!$C$7</f>
        <v>0</v>
      </c>
      <c r="AT43" s="35">
        <f>$R$28/'Fixed data'!$C$7</f>
        <v>0</v>
      </c>
      <c r="AU43" s="35">
        <f>$R$28/'Fixed data'!$C$7</f>
        <v>0</v>
      </c>
      <c r="AV43" s="35">
        <f>$R$28/'Fixed data'!$C$7</f>
        <v>0</v>
      </c>
      <c r="AW43" s="35">
        <f>$R$28/'Fixed data'!$C$7</f>
        <v>0</v>
      </c>
      <c r="AX43" s="35">
        <f>$R$28/'Fixed data'!$C$7</f>
        <v>0</v>
      </c>
      <c r="AY43" s="35">
        <f>$R$28/'Fixed data'!$C$7</f>
        <v>0</v>
      </c>
      <c r="AZ43" s="35">
        <f>$R$28/'Fixed data'!$C$7</f>
        <v>0</v>
      </c>
      <c r="BA43" s="35">
        <f>$R$28/'Fixed data'!$C$7</f>
        <v>0</v>
      </c>
      <c r="BB43" s="35">
        <f>$R$28/'Fixed data'!$C$7</f>
        <v>0</v>
      </c>
      <c r="BC43" s="35">
        <f>$R$28/'Fixed data'!$C$7</f>
        <v>0</v>
      </c>
      <c r="BD43" s="35">
        <f>$R$28/'Fixed data'!$C$7</f>
        <v>0</v>
      </c>
    </row>
    <row r="44" spans="1:57" ht="16.5" hidden="1" customHeight="1" outlineLevel="1" x14ac:dyDescent="0.35">
      <c r="A44" s="114"/>
      <c r="B44" s="9" t="s">
        <v>112</v>
      </c>
      <c r="C44" s="11" t="s">
        <v>134</v>
      </c>
      <c r="D44" s="9" t="s">
        <v>38</v>
      </c>
      <c r="F44" s="35"/>
      <c r="G44" s="35"/>
      <c r="H44" s="35"/>
      <c r="I44" s="35"/>
      <c r="J44" s="35"/>
      <c r="K44" s="35"/>
      <c r="L44" s="35"/>
      <c r="M44" s="35"/>
      <c r="N44" s="35"/>
      <c r="O44" s="35"/>
      <c r="P44" s="35"/>
      <c r="Q44" s="35"/>
      <c r="R44" s="35"/>
      <c r="S44" s="35"/>
      <c r="T44" s="35">
        <f>$S$28/'Fixed data'!$C$7</f>
        <v>0</v>
      </c>
      <c r="U44" s="35">
        <f>$S$28/'Fixed data'!$C$7</f>
        <v>0</v>
      </c>
      <c r="V44" s="35">
        <f>$S$28/'Fixed data'!$C$7</f>
        <v>0</v>
      </c>
      <c r="W44" s="35">
        <f>$S$28/'Fixed data'!$C$7</f>
        <v>0</v>
      </c>
      <c r="X44" s="35">
        <f>$S$28/'Fixed data'!$C$7</f>
        <v>0</v>
      </c>
      <c r="Y44" s="35">
        <f>$S$28/'Fixed data'!$C$7</f>
        <v>0</v>
      </c>
      <c r="Z44" s="35">
        <f>$S$28/'Fixed data'!$C$7</f>
        <v>0</v>
      </c>
      <c r="AA44" s="35">
        <f>$S$28/'Fixed data'!$C$7</f>
        <v>0</v>
      </c>
      <c r="AB44" s="35">
        <f>$S$28/'Fixed data'!$C$7</f>
        <v>0</v>
      </c>
      <c r="AC44" s="35">
        <f>$S$28/'Fixed data'!$C$7</f>
        <v>0</v>
      </c>
      <c r="AD44" s="35">
        <f>$S$28/'Fixed data'!$C$7</f>
        <v>0</v>
      </c>
      <c r="AE44" s="35">
        <f>$S$28/'Fixed data'!$C$7</f>
        <v>0</v>
      </c>
      <c r="AF44" s="35">
        <f>$S$28/'Fixed data'!$C$7</f>
        <v>0</v>
      </c>
      <c r="AG44" s="35">
        <f>$S$28/'Fixed data'!$C$7</f>
        <v>0</v>
      </c>
      <c r="AH44" s="35">
        <f>$S$28/'Fixed data'!$C$7</f>
        <v>0</v>
      </c>
      <c r="AI44" s="35">
        <f>$S$28/'Fixed data'!$C$7</f>
        <v>0</v>
      </c>
      <c r="AJ44" s="35">
        <f>$S$28/'Fixed data'!$C$7</f>
        <v>0</v>
      </c>
      <c r="AK44" s="35">
        <f>$S$28/'Fixed data'!$C$7</f>
        <v>0</v>
      </c>
      <c r="AL44" s="35">
        <f>$S$28/'Fixed data'!$C$7</f>
        <v>0</v>
      </c>
      <c r="AM44" s="35">
        <f>$S$28/'Fixed data'!$C$7</f>
        <v>0</v>
      </c>
      <c r="AN44" s="35">
        <f>$S$28/'Fixed data'!$C$7</f>
        <v>0</v>
      </c>
      <c r="AO44" s="35">
        <f>$S$28/'Fixed data'!$C$7</f>
        <v>0</v>
      </c>
      <c r="AP44" s="35">
        <f>$S$28/'Fixed data'!$C$7</f>
        <v>0</v>
      </c>
      <c r="AQ44" s="35">
        <f>$S$28/'Fixed data'!$C$7</f>
        <v>0</v>
      </c>
      <c r="AR44" s="35">
        <f>$S$28/'Fixed data'!$C$7</f>
        <v>0</v>
      </c>
      <c r="AS44" s="35">
        <f>$S$28/'Fixed data'!$C$7</f>
        <v>0</v>
      </c>
      <c r="AT44" s="35">
        <f>$S$28/'Fixed data'!$C$7</f>
        <v>0</v>
      </c>
      <c r="AU44" s="35">
        <f>$S$28/'Fixed data'!$C$7</f>
        <v>0</v>
      </c>
      <c r="AV44" s="35">
        <f>$S$28/'Fixed data'!$C$7</f>
        <v>0</v>
      </c>
      <c r="AW44" s="35">
        <f>$S$28/'Fixed data'!$C$7</f>
        <v>0</v>
      </c>
      <c r="AX44" s="35">
        <f>$S$28/'Fixed data'!$C$7</f>
        <v>0</v>
      </c>
      <c r="AY44" s="35">
        <f>$S$28/'Fixed data'!$C$7</f>
        <v>0</v>
      </c>
      <c r="AZ44" s="35">
        <f>$S$28/'Fixed data'!$C$7</f>
        <v>0</v>
      </c>
      <c r="BA44" s="35">
        <f>$S$28/'Fixed data'!$C$7</f>
        <v>0</v>
      </c>
      <c r="BB44" s="35">
        <f>$S$28/'Fixed data'!$C$7</f>
        <v>0</v>
      </c>
      <c r="BC44" s="35">
        <f>$S$28/'Fixed data'!$C$7</f>
        <v>0</v>
      </c>
      <c r="BD44" s="35">
        <f>$S$28/'Fixed data'!$C$7</f>
        <v>0</v>
      </c>
    </row>
    <row r="45" spans="1:57" ht="16.5" hidden="1" customHeight="1" outlineLevel="1" x14ac:dyDescent="0.35">
      <c r="A45" s="114"/>
      <c r="B45" s="9" t="s">
        <v>113</v>
      </c>
      <c r="C45" s="11" t="s">
        <v>135</v>
      </c>
      <c r="D45" s="9" t="s">
        <v>38</v>
      </c>
      <c r="F45" s="35"/>
      <c r="G45" s="35"/>
      <c r="H45" s="35"/>
      <c r="I45" s="35"/>
      <c r="J45" s="35"/>
      <c r="K45" s="35"/>
      <c r="L45" s="35"/>
      <c r="M45" s="35"/>
      <c r="N45" s="35"/>
      <c r="O45" s="35"/>
      <c r="P45" s="35"/>
      <c r="Q45" s="35"/>
      <c r="R45" s="35"/>
      <c r="S45" s="35"/>
      <c r="T45" s="35"/>
      <c r="U45" s="35">
        <f>$T$28/'Fixed data'!$C$7</f>
        <v>0</v>
      </c>
      <c r="V45" s="35">
        <f>$T$28/'Fixed data'!$C$7</f>
        <v>0</v>
      </c>
      <c r="W45" s="35">
        <f>$T$28/'Fixed data'!$C$7</f>
        <v>0</v>
      </c>
      <c r="X45" s="35">
        <f>$T$28/'Fixed data'!$C$7</f>
        <v>0</v>
      </c>
      <c r="Y45" s="35">
        <f>$T$28/'Fixed data'!$C$7</f>
        <v>0</v>
      </c>
      <c r="Z45" s="35">
        <f>$T$28/'Fixed data'!$C$7</f>
        <v>0</v>
      </c>
      <c r="AA45" s="35">
        <f>$T$28/'Fixed data'!$C$7</f>
        <v>0</v>
      </c>
      <c r="AB45" s="35">
        <f>$T$28/'Fixed data'!$C$7</f>
        <v>0</v>
      </c>
      <c r="AC45" s="35">
        <f>$T$28/'Fixed data'!$C$7</f>
        <v>0</v>
      </c>
      <c r="AD45" s="35">
        <f>$T$28/'Fixed data'!$C$7</f>
        <v>0</v>
      </c>
      <c r="AE45" s="35">
        <f>$T$28/'Fixed data'!$C$7</f>
        <v>0</v>
      </c>
      <c r="AF45" s="35">
        <f>$T$28/'Fixed data'!$C$7</f>
        <v>0</v>
      </c>
      <c r="AG45" s="35">
        <f>$T$28/'Fixed data'!$C$7</f>
        <v>0</v>
      </c>
      <c r="AH45" s="35">
        <f>$T$28/'Fixed data'!$C$7</f>
        <v>0</v>
      </c>
      <c r="AI45" s="35">
        <f>$T$28/'Fixed data'!$C$7</f>
        <v>0</v>
      </c>
      <c r="AJ45" s="35">
        <f>$T$28/'Fixed data'!$C$7</f>
        <v>0</v>
      </c>
      <c r="AK45" s="35">
        <f>$T$28/'Fixed data'!$C$7</f>
        <v>0</v>
      </c>
      <c r="AL45" s="35">
        <f>$T$28/'Fixed data'!$C$7</f>
        <v>0</v>
      </c>
      <c r="AM45" s="35">
        <f>$T$28/'Fixed data'!$C$7</f>
        <v>0</v>
      </c>
      <c r="AN45" s="35">
        <f>$T$28/'Fixed data'!$C$7</f>
        <v>0</v>
      </c>
      <c r="AO45" s="35">
        <f>$T$28/'Fixed data'!$C$7</f>
        <v>0</v>
      </c>
      <c r="AP45" s="35">
        <f>$T$28/'Fixed data'!$C$7</f>
        <v>0</v>
      </c>
      <c r="AQ45" s="35">
        <f>$T$28/'Fixed data'!$C$7</f>
        <v>0</v>
      </c>
      <c r="AR45" s="35">
        <f>$T$28/'Fixed data'!$C$7</f>
        <v>0</v>
      </c>
      <c r="AS45" s="35">
        <f>$T$28/'Fixed data'!$C$7</f>
        <v>0</v>
      </c>
      <c r="AT45" s="35">
        <f>$T$28/'Fixed data'!$C$7</f>
        <v>0</v>
      </c>
      <c r="AU45" s="35">
        <f>$T$28/'Fixed data'!$C$7</f>
        <v>0</v>
      </c>
      <c r="AV45" s="35">
        <f>$T$28/'Fixed data'!$C$7</f>
        <v>0</v>
      </c>
      <c r="AW45" s="35">
        <f>$T$28/'Fixed data'!$C$7</f>
        <v>0</v>
      </c>
      <c r="AX45" s="35">
        <f>$T$28/'Fixed data'!$C$7</f>
        <v>0</v>
      </c>
      <c r="AY45" s="35">
        <f>$T$28/'Fixed data'!$C$7</f>
        <v>0</v>
      </c>
      <c r="AZ45" s="35">
        <f>$T$28/'Fixed data'!$C$7</f>
        <v>0</v>
      </c>
      <c r="BA45" s="35">
        <f>$T$28/'Fixed data'!$C$7</f>
        <v>0</v>
      </c>
      <c r="BB45" s="35">
        <f>$T$28/'Fixed data'!$C$7</f>
        <v>0</v>
      </c>
      <c r="BC45" s="35">
        <f>$T$28/'Fixed data'!$C$7</f>
        <v>0</v>
      </c>
      <c r="BD45" s="35">
        <f>$T$28/'Fixed data'!$C$7</f>
        <v>0</v>
      </c>
    </row>
    <row r="46" spans="1:57" ht="16.5" hidden="1" customHeight="1" outlineLevel="1" x14ac:dyDescent="0.35">
      <c r="A46" s="114"/>
      <c r="B46" s="9" t="s">
        <v>114</v>
      </c>
      <c r="C46" s="11" t="s">
        <v>136</v>
      </c>
      <c r="D46" s="9" t="s">
        <v>38</v>
      </c>
      <c r="F46" s="35"/>
      <c r="G46" s="35"/>
      <c r="H46" s="35"/>
      <c r="I46" s="35"/>
      <c r="J46" s="35"/>
      <c r="K46" s="35"/>
      <c r="L46" s="35"/>
      <c r="M46" s="35"/>
      <c r="N46" s="35"/>
      <c r="O46" s="35"/>
      <c r="P46" s="35"/>
      <c r="Q46" s="35"/>
      <c r="R46" s="35"/>
      <c r="S46" s="35"/>
      <c r="T46" s="35"/>
      <c r="U46" s="35"/>
      <c r="V46" s="35">
        <f>$U$28/'Fixed data'!$C$7</f>
        <v>0</v>
      </c>
      <c r="W46" s="35">
        <f>$U$28/'Fixed data'!$C$7</f>
        <v>0</v>
      </c>
      <c r="X46" s="35">
        <f>$U$28/'Fixed data'!$C$7</f>
        <v>0</v>
      </c>
      <c r="Y46" s="35">
        <f>$U$28/'Fixed data'!$C$7</f>
        <v>0</v>
      </c>
      <c r="Z46" s="35">
        <f>$U$28/'Fixed data'!$C$7</f>
        <v>0</v>
      </c>
      <c r="AA46" s="35">
        <f>$U$28/'Fixed data'!$C$7</f>
        <v>0</v>
      </c>
      <c r="AB46" s="35">
        <f>$U$28/'Fixed data'!$C$7</f>
        <v>0</v>
      </c>
      <c r="AC46" s="35">
        <f>$U$28/'Fixed data'!$C$7</f>
        <v>0</v>
      </c>
      <c r="AD46" s="35">
        <f>$U$28/'Fixed data'!$C$7</f>
        <v>0</v>
      </c>
      <c r="AE46" s="35">
        <f>$U$28/'Fixed data'!$C$7</f>
        <v>0</v>
      </c>
      <c r="AF46" s="35">
        <f>$U$28/'Fixed data'!$C$7</f>
        <v>0</v>
      </c>
      <c r="AG46" s="35">
        <f>$U$28/'Fixed data'!$C$7</f>
        <v>0</v>
      </c>
      <c r="AH46" s="35">
        <f>$U$28/'Fixed data'!$C$7</f>
        <v>0</v>
      </c>
      <c r="AI46" s="35">
        <f>$U$28/'Fixed data'!$C$7</f>
        <v>0</v>
      </c>
      <c r="AJ46" s="35">
        <f>$U$28/'Fixed data'!$C$7</f>
        <v>0</v>
      </c>
      <c r="AK46" s="35">
        <f>$U$28/'Fixed data'!$C$7</f>
        <v>0</v>
      </c>
      <c r="AL46" s="35">
        <f>$U$28/'Fixed data'!$C$7</f>
        <v>0</v>
      </c>
      <c r="AM46" s="35">
        <f>$U$28/'Fixed data'!$C$7</f>
        <v>0</v>
      </c>
      <c r="AN46" s="35">
        <f>$U$28/'Fixed data'!$C$7</f>
        <v>0</v>
      </c>
      <c r="AO46" s="35">
        <f>$U$28/'Fixed data'!$C$7</f>
        <v>0</v>
      </c>
      <c r="AP46" s="35">
        <f>$U$28/'Fixed data'!$C$7</f>
        <v>0</v>
      </c>
      <c r="AQ46" s="35">
        <f>$U$28/'Fixed data'!$C$7</f>
        <v>0</v>
      </c>
      <c r="AR46" s="35">
        <f>$U$28/'Fixed data'!$C$7</f>
        <v>0</v>
      </c>
      <c r="AS46" s="35">
        <f>$U$28/'Fixed data'!$C$7</f>
        <v>0</v>
      </c>
      <c r="AT46" s="35">
        <f>$U$28/'Fixed data'!$C$7</f>
        <v>0</v>
      </c>
      <c r="AU46" s="35">
        <f>$U$28/'Fixed data'!$C$7</f>
        <v>0</v>
      </c>
      <c r="AV46" s="35">
        <f>$U$28/'Fixed data'!$C$7</f>
        <v>0</v>
      </c>
      <c r="AW46" s="35">
        <f>$U$28/'Fixed data'!$C$7</f>
        <v>0</v>
      </c>
      <c r="AX46" s="35">
        <f>$U$28/'Fixed data'!$C$7</f>
        <v>0</v>
      </c>
      <c r="AY46" s="35">
        <f>$U$28/'Fixed data'!$C$7</f>
        <v>0</v>
      </c>
      <c r="AZ46" s="35">
        <f>$U$28/'Fixed data'!$C$7</f>
        <v>0</v>
      </c>
      <c r="BA46" s="35">
        <f>$U$28/'Fixed data'!$C$7</f>
        <v>0</v>
      </c>
      <c r="BB46" s="35">
        <f>$U$28/'Fixed data'!$C$7</f>
        <v>0</v>
      </c>
      <c r="BC46" s="35">
        <f>$U$28/'Fixed data'!$C$7</f>
        <v>0</v>
      </c>
      <c r="BD46" s="35">
        <f>$U$28/'Fixed data'!$C$7</f>
        <v>0</v>
      </c>
    </row>
    <row r="47" spans="1:57" ht="16.5" hidden="1" customHeight="1" outlineLevel="1" x14ac:dyDescent="0.35">
      <c r="A47" s="114"/>
      <c r="B47" s="9" t="s">
        <v>115</v>
      </c>
      <c r="C47" s="11" t="s">
        <v>137</v>
      </c>
      <c r="D47" s="9" t="s">
        <v>38</v>
      </c>
      <c r="F47" s="35"/>
      <c r="G47" s="35"/>
      <c r="H47" s="35"/>
      <c r="I47" s="35"/>
      <c r="J47" s="35"/>
      <c r="K47" s="35"/>
      <c r="L47" s="35"/>
      <c r="M47" s="35"/>
      <c r="N47" s="35"/>
      <c r="O47" s="35"/>
      <c r="P47" s="35"/>
      <c r="Q47" s="35"/>
      <c r="R47" s="35"/>
      <c r="S47" s="35"/>
      <c r="T47" s="35"/>
      <c r="U47" s="35"/>
      <c r="V47" s="35"/>
      <c r="W47" s="35">
        <f>$V$28/'Fixed data'!$C$7</f>
        <v>0</v>
      </c>
      <c r="X47" s="35">
        <f>$V$28/'Fixed data'!$C$7</f>
        <v>0</v>
      </c>
      <c r="Y47" s="35">
        <f>$V$28/'Fixed data'!$C$7</f>
        <v>0</v>
      </c>
      <c r="Z47" s="35">
        <f>$V$28/'Fixed data'!$C$7</f>
        <v>0</v>
      </c>
      <c r="AA47" s="35">
        <f>$V$28/'Fixed data'!$C$7</f>
        <v>0</v>
      </c>
      <c r="AB47" s="35">
        <f>$V$28/'Fixed data'!$C$7</f>
        <v>0</v>
      </c>
      <c r="AC47" s="35">
        <f>$V$28/'Fixed data'!$C$7</f>
        <v>0</v>
      </c>
      <c r="AD47" s="35">
        <f>$V$28/'Fixed data'!$C$7</f>
        <v>0</v>
      </c>
      <c r="AE47" s="35">
        <f>$V$28/'Fixed data'!$C$7</f>
        <v>0</v>
      </c>
      <c r="AF47" s="35">
        <f>$V$28/'Fixed data'!$C$7</f>
        <v>0</v>
      </c>
      <c r="AG47" s="35">
        <f>$V$28/'Fixed data'!$C$7</f>
        <v>0</v>
      </c>
      <c r="AH47" s="35">
        <f>$V$28/'Fixed data'!$C$7</f>
        <v>0</v>
      </c>
      <c r="AI47" s="35">
        <f>$V$28/'Fixed data'!$C$7</f>
        <v>0</v>
      </c>
      <c r="AJ47" s="35">
        <f>$V$28/'Fixed data'!$C$7</f>
        <v>0</v>
      </c>
      <c r="AK47" s="35">
        <f>$V$28/'Fixed data'!$C$7</f>
        <v>0</v>
      </c>
      <c r="AL47" s="35">
        <f>$V$28/'Fixed data'!$C$7</f>
        <v>0</v>
      </c>
      <c r="AM47" s="35">
        <f>$V$28/'Fixed data'!$C$7</f>
        <v>0</v>
      </c>
      <c r="AN47" s="35">
        <f>$V$28/'Fixed data'!$C$7</f>
        <v>0</v>
      </c>
      <c r="AO47" s="35">
        <f>$V$28/'Fixed data'!$C$7</f>
        <v>0</v>
      </c>
      <c r="AP47" s="35">
        <f>$V$28/'Fixed data'!$C$7</f>
        <v>0</v>
      </c>
      <c r="AQ47" s="35">
        <f>$V$28/'Fixed data'!$C$7</f>
        <v>0</v>
      </c>
      <c r="AR47" s="35">
        <f>$V$28/'Fixed data'!$C$7</f>
        <v>0</v>
      </c>
      <c r="AS47" s="35">
        <f>$V$28/'Fixed data'!$C$7</f>
        <v>0</v>
      </c>
      <c r="AT47" s="35">
        <f>$V$28/'Fixed data'!$C$7</f>
        <v>0</v>
      </c>
      <c r="AU47" s="35">
        <f>$V$28/'Fixed data'!$C$7</f>
        <v>0</v>
      </c>
      <c r="AV47" s="35">
        <f>$V$28/'Fixed data'!$C$7</f>
        <v>0</v>
      </c>
      <c r="AW47" s="35">
        <f>$V$28/'Fixed data'!$C$7</f>
        <v>0</v>
      </c>
      <c r="AX47" s="35">
        <f>$V$28/'Fixed data'!$C$7</f>
        <v>0</v>
      </c>
      <c r="AY47" s="35">
        <f>$V$28/'Fixed data'!$C$7</f>
        <v>0</v>
      </c>
      <c r="AZ47" s="35">
        <f>$V$28/'Fixed data'!$C$7</f>
        <v>0</v>
      </c>
      <c r="BA47" s="35">
        <f>$V$28/'Fixed data'!$C$7</f>
        <v>0</v>
      </c>
      <c r="BB47" s="35">
        <f>$V$28/'Fixed data'!$C$7</f>
        <v>0</v>
      </c>
      <c r="BC47" s="35">
        <f>$V$28/'Fixed data'!$C$7</f>
        <v>0</v>
      </c>
      <c r="BD47" s="35">
        <f>$V$28/'Fixed data'!$C$7</f>
        <v>0</v>
      </c>
    </row>
    <row r="48" spans="1:57" ht="16.5" hidden="1" customHeight="1" outlineLevel="1" x14ac:dyDescent="0.35">
      <c r="A48" s="114"/>
      <c r="B48" s="9" t="s">
        <v>116</v>
      </c>
      <c r="C48" s="11" t="s">
        <v>138</v>
      </c>
      <c r="D48" s="9" t="s">
        <v>38</v>
      </c>
      <c r="F48" s="35"/>
      <c r="G48" s="35"/>
      <c r="H48" s="35"/>
      <c r="I48" s="35"/>
      <c r="J48" s="35"/>
      <c r="K48" s="35"/>
      <c r="L48" s="35"/>
      <c r="M48" s="35"/>
      <c r="N48" s="35"/>
      <c r="O48" s="35"/>
      <c r="P48" s="35"/>
      <c r="Q48" s="35"/>
      <c r="R48" s="35"/>
      <c r="S48" s="35"/>
      <c r="T48" s="35"/>
      <c r="U48" s="35"/>
      <c r="V48" s="35"/>
      <c r="W48" s="35"/>
      <c r="X48" s="35">
        <f>$W$28/'Fixed data'!$C$7</f>
        <v>0</v>
      </c>
      <c r="Y48" s="35">
        <f>$W$28/'Fixed data'!$C$7</f>
        <v>0</v>
      </c>
      <c r="Z48" s="35">
        <f>$W$28/'Fixed data'!$C$7</f>
        <v>0</v>
      </c>
      <c r="AA48" s="35">
        <f>$W$28/'Fixed data'!$C$7</f>
        <v>0</v>
      </c>
      <c r="AB48" s="35">
        <f>$W$28/'Fixed data'!$C$7</f>
        <v>0</v>
      </c>
      <c r="AC48" s="35">
        <f>$W$28/'Fixed data'!$C$7</f>
        <v>0</v>
      </c>
      <c r="AD48" s="35">
        <f>$W$28/'Fixed data'!$C$7</f>
        <v>0</v>
      </c>
      <c r="AE48" s="35">
        <f>$W$28/'Fixed data'!$C$7</f>
        <v>0</v>
      </c>
      <c r="AF48" s="35">
        <f>$W$28/'Fixed data'!$C$7</f>
        <v>0</v>
      </c>
      <c r="AG48" s="35">
        <f>$W$28/'Fixed data'!$C$7</f>
        <v>0</v>
      </c>
      <c r="AH48" s="35">
        <f>$W$28/'Fixed data'!$C$7</f>
        <v>0</v>
      </c>
      <c r="AI48" s="35">
        <f>$W$28/'Fixed data'!$C$7</f>
        <v>0</v>
      </c>
      <c r="AJ48" s="35">
        <f>$W$28/'Fixed data'!$C$7</f>
        <v>0</v>
      </c>
      <c r="AK48" s="35">
        <f>$W$28/'Fixed data'!$C$7</f>
        <v>0</v>
      </c>
      <c r="AL48" s="35">
        <f>$W$28/'Fixed data'!$C$7</f>
        <v>0</v>
      </c>
      <c r="AM48" s="35">
        <f>$W$28/'Fixed data'!$C$7</f>
        <v>0</v>
      </c>
      <c r="AN48" s="35">
        <f>$W$28/'Fixed data'!$C$7</f>
        <v>0</v>
      </c>
      <c r="AO48" s="35">
        <f>$W$28/'Fixed data'!$C$7</f>
        <v>0</v>
      </c>
      <c r="AP48" s="35">
        <f>$W$28/'Fixed data'!$C$7</f>
        <v>0</v>
      </c>
      <c r="AQ48" s="35">
        <f>$W$28/'Fixed data'!$C$7</f>
        <v>0</v>
      </c>
      <c r="AR48" s="35">
        <f>$W$28/'Fixed data'!$C$7</f>
        <v>0</v>
      </c>
      <c r="AS48" s="35">
        <f>$W$28/'Fixed data'!$C$7</f>
        <v>0</v>
      </c>
      <c r="AT48" s="35">
        <f>$W$28/'Fixed data'!$C$7</f>
        <v>0</v>
      </c>
      <c r="AU48" s="35">
        <f>$W$28/'Fixed data'!$C$7</f>
        <v>0</v>
      </c>
      <c r="AV48" s="35">
        <f>$W$28/'Fixed data'!$C$7</f>
        <v>0</v>
      </c>
      <c r="AW48" s="35">
        <f>$W$28/'Fixed data'!$C$7</f>
        <v>0</v>
      </c>
      <c r="AX48" s="35">
        <f>$W$28/'Fixed data'!$C$7</f>
        <v>0</v>
      </c>
      <c r="AY48" s="35">
        <f>$W$28/'Fixed data'!$C$7</f>
        <v>0</v>
      </c>
      <c r="AZ48" s="35">
        <f>$W$28/'Fixed data'!$C$7</f>
        <v>0</v>
      </c>
      <c r="BA48" s="35">
        <f>$W$28/'Fixed data'!$C$7</f>
        <v>0</v>
      </c>
      <c r="BB48" s="35">
        <f>$W$28/'Fixed data'!$C$7</f>
        <v>0</v>
      </c>
      <c r="BC48" s="35">
        <f>$W$28/'Fixed data'!$C$7</f>
        <v>0</v>
      </c>
      <c r="BD48" s="35">
        <f>$W$28/'Fixed data'!$C$7</f>
        <v>0</v>
      </c>
    </row>
    <row r="49" spans="1:56" ht="16.5" hidden="1" customHeight="1" outlineLevel="1" x14ac:dyDescent="0.35">
      <c r="A49" s="114"/>
      <c r="B49" s="9" t="s">
        <v>117</v>
      </c>
      <c r="C49" s="11" t="s">
        <v>139</v>
      </c>
      <c r="D49" s="9" t="s">
        <v>38</v>
      </c>
      <c r="F49" s="35"/>
      <c r="G49" s="35"/>
      <c r="H49" s="35"/>
      <c r="I49" s="35"/>
      <c r="J49" s="35"/>
      <c r="K49" s="35"/>
      <c r="L49" s="35"/>
      <c r="M49" s="35"/>
      <c r="N49" s="35"/>
      <c r="O49" s="35"/>
      <c r="P49" s="35"/>
      <c r="Q49" s="35"/>
      <c r="R49" s="35"/>
      <c r="S49" s="35"/>
      <c r="T49" s="35"/>
      <c r="U49" s="35"/>
      <c r="V49" s="35"/>
      <c r="W49" s="35"/>
      <c r="X49" s="35"/>
      <c r="Y49" s="35">
        <f>$X$28/'Fixed data'!$C$7</f>
        <v>0</v>
      </c>
      <c r="Z49" s="35">
        <f>$X$28/'Fixed data'!$C$7</f>
        <v>0</v>
      </c>
      <c r="AA49" s="35">
        <f>$X$28/'Fixed data'!$C$7</f>
        <v>0</v>
      </c>
      <c r="AB49" s="35">
        <f>$X$28/'Fixed data'!$C$7</f>
        <v>0</v>
      </c>
      <c r="AC49" s="35">
        <f>$X$28/'Fixed data'!$C$7</f>
        <v>0</v>
      </c>
      <c r="AD49" s="35">
        <f>$X$28/'Fixed data'!$C$7</f>
        <v>0</v>
      </c>
      <c r="AE49" s="35">
        <f>$X$28/'Fixed data'!$C$7</f>
        <v>0</v>
      </c>
      <c r="AF49" s="35">
        <f>$X$28/'Fixed data'!$C$7</f>
        <v>0</v>
      </c>
      <c r="AG49" s="35">
        <f>$X$28/'Fixed data'!$C$7</f>
        <v>0</v>
      </c>
      <c r="AH49" s="35">
        <f>$X$28/'Fixed data'!$C$7</f>
        <v>0</v>
      </c>
      <c r="AI49" s="35">
        <f>$X$28/'Fixed data'!$C$7</f>
        <v>0</v>
      </c>
      <c r="AJ49" s="35">
        <f>$X$28/'Fixed data'!$C$7</f>
        <v>0</v>
      </c>
      <c r="AK49" s="35">
        <f>$X$28/'Fixed data'!$C$7</f>
        <v>0</v>
      </c>
      <c r="AL49" s="35">
        <f>$X$28/'Fixed data'!$C$7</f>
        <v>0</v>
      </c>
      <c r="AM49" s="35">
        <f>$X$28/'Fixed data'!$C$7</f>
        <v>0</v>
      </c>
      <c r="AN49" s="35">
        <f>$X$28/'Fixed data'!$C$7</f>
        <v>0</v>
      </c>
      <c r="AO49" s="35">
        <f>$X$28/'Fixed data'!$C$7</f>
        <v>0</v>
      </c>
      <c r="AP49" s="35">
        <f>$X$28/'Fixed data'!$C$7</f>
        <v>0</v>
      </c>
      <c r="AQ49" s="35">
        <f>$X$28/'Fixed data'!$C$7</f>
        <v>0</v>
      </c>
      <c r="AR49" s="35">
        <f>$X$28/'Fixed data'!$C$7</f>
        <v>0</v>
      </c>
      <c r="AS49" s="35">
        <f>$X$28/'Fixed data'!$C$7</f>
        <v>0</v>
      </c>
      <c r="AT49" s="35">
        <f>$X$28/'Fixed data'!$C$7</f>
        <v>0</v>
      </c>
      <c r="AU49" s="35">
        <f>$X$28/'Fixed data'!$C$7</f>
        <v>0</v>
      </c>
      <c r="AV49" s="35">
        <f>$X$28/'Fixed data'!$C$7</f>
        <v>0</v>
      </c>
      <c r="AW49" s="35">
        <f>$X$28/'Fixed data'!$C$7</f>
        <v>0</v>
      </c>
      <c r="AX49" s="35">
        <f>$X$28/'Fixed data'!$C$7</f>
        <v>0</v>
      </c>
      <c r="AY49" s="35">
        <f>$X$28/'Fixed data'!$C$7</f>
        <v>0</v>
      </c>
      <c r="AZ49" s="35">
        <f>$X$28/'Fixed data'!$C$7</f>
        <v>0</v>
      </c>
      <c r="BA49" s="35">
        <f>$X$28/'Fixed data'!$C$7</f>
        <v>0</v>
      </c>
      <c r="BB49" s="35">
        <f>$X$28/'Fixed data'!$C$7</f>
        <v>0</v>
      </c>
      <c r="BC49" s="35">
        <f>$X$28/'Fixed data'!$C$7</f>
        <v>0</v>
      </c>
      <c r="BD49" s="35">
        <f>$X$28/'Fixed data'!$C$7</f>
        <v>0</v>
      </c>
    </row>
    <row r="50" spans="1:56" ht="16.5" hidden="1" customHeight="1" outlineLevel="1" x14ac:dyDescent="0.35">
      <c r="A50" s="114"/>
      <c r="B50" s="9" t="s">
        <v>118</v>
      </c>
      <c r="C50" s="11" t="s">
        <v>140</v>
      </c>
      <c r="D50" s="9" t="s">
        <v>38</v>
      </c>
      <c r="F50" s="35"/>
      <c r="G50" s="35"/>
      <c r="H50" s="35"/>
      <c r="I50" s="35"/>
      <c r="J50" s="35"/>
      <c r="K50" s="35"/>
      <c r="L50" s="35"/>
      <c r="M50" s="35"/>
      <c r="N50" s="35"/>
      <c r="O50" s="35"/>
      <c r="P50" s="35"/>
      <c r="Q50" s="35"/>
      <c r="R50" s="35"/>
      <c r="S50" s="35"/>
      <c r="T50" s="35"/>
      <c r="U50" s="35"/>
      <c r="V50" s="35"/>
      <c r="W50" s="35"/>
      <c r="X50" s="35"/>
      <c r="Y50" s="35"/>
      <c r="Z50" s="35">
        <f>$Y$28/'Fixed data'!$C$7</f>
        <v>0</v>
      </c>
      <c r="AA50" s="35">
        <f>$Y$28/'Fixed data'!$C$7</f>
        <v>0</v>
      </c>
      <c r="AB50" s="35">
        <f>$Y$28/'Fixed data'!$C$7</f>
        <v>0</v>
      </c>
      <c r="AC50" s="35">
        <f>$Y$28/'Fixed data'!$C$7</f>
        <v>0</v>
      </c>
      <c r="AD50" s="35">
        <f>$Y$28/'Fixed data'!$C$7</f>
        <v>0</v>
      </c>
      <c r="AE50" s="35">
        <f>$Y$28/'Fixed data'!$C$7</f>
        <v>0</v>
      </c>
      <c r="AF50" s="35">
        <f>$Y$28/'Fixed data'!$C$7</f>
        <v>0</v>
      </c>
      <c r="AG50" s="35">
        <f>$Y$28/'Fixed data'!$C$7</f>
        <v>0</v>
      </c>
      <c r="AH50" s="35">
        <f>$Y$28/'Fixed data'!$C$7</f>
        <v>0</v>
      </c>
      <c r="AI50" s="35">
        <f>$Y$28/'Fixed data'!$C$7</f>
        <v>0</v>
      </c>
      <c r="AJ50" s="35">
        <f>$Y$28/'Fixed data'!$C$7</f>
        <v>0</v>
      </c>
      <c r="AK50" s="35">
        <f>$Y$28/'Fixed data'!$C$7</f>
        <v>0</v>
      </c>
      <c r="AL50" s="35">
        <f>$Y$28/'Fixed data'!$C$7</f>
        <v>0</v>
      </c>
      <c r="AM50" s="35">
        <f>$Y$28/'Fixed data'!$C$7</f>
        <v>0</v>
      </c>
      <c r="AN50" s="35">
        <f>$Y$28/'Fixed data'!$C$7</f>
        <v>0</v>
      </c>
      <c r="AO50" s="35">
        <f>$Y$28/'Fixed data'!$C$7</f>
        <v>0</v>
      </c>
      <c r="AP50" s="35">
        <f>$Y$28/'Fixed data'!$C$7</f>
        <v>0</v>
      </c>
      <c r="AQ50" s="35">
        <f>$Y$28/'Fixed data'!$C$7</f>
        <v>0</v>
      </c>
      <c r="AR50" s="35">
        <f>$Y$28/'Fixed data'!$C$7</f>
        <v>0</v>
      </c>
      <c r="AS50" s="35">
        <f>$Y$28/'Fixed data'!$C$7</f>
        <v>0</v>
      </c>
      <c r="AT50" s="35">
        <f>$Y$28/'Fixed data'!$C$7</f>
        <v>0</v>
      </c>
      <c r="AU50" s="35">
        <f>$Y$28/'Fixed data'!$C$7</f>
        <v>0</v>
      </c>
      <c r="AV50" s="35">
        <f>$Y$28/'Fixed data'!$C$7</f>
        <v>0</v>
      </c>
      <c r="AW50" s="35">
        <f>$Y$28/'Fixed data'!$C$7</f>
        <v>0</v>
      </c>
      <c r="AX50" s="35">
        <f>$Y$28/'Fixed data'!$C$7</f>
        <v>0</v>
      </c>
      <c r="AY50" s="35">
        <f>$Y$28/'Fixed data'!$C$7</f>
        <v>0</v>
      </c>
      <c r="AZ50" s="35">
        <f>$Y$28/'Fixed data'!$C$7</f>
        <v>0</v>
      </c>
      <c r="BA50" s="35">
        <f>$Y$28/'Fixed data'!$C$7</f>
        <v>0</v>
      </c>
      <c r="BB50" s="35">
        <f>$Y$28/'Fixed data'!$C$7</f>
        <v>0</v>
      </c>
      <c r="BC50" s="35">
        <f>$Y$28/'Fixed data'!$C$7</f>
        <v>0</v>
      </c>
      <c r="BD50" s="35">
        <f>$Y$28/'Fixed data'!$C$7</f>
        <v>0</v>
      </c>
    </row>
    <row r="51" spans="1:56" ht="16.5" hidden="1" customHeight="1" outlineLevel="1" x14ac:dyDescent="0.35">
      <c r="A51" s="114"/>
      <c r="B51" s="9" t="s">
        <v>119</v>
      </c>
      <c r="C51" s="11" t="s">
        <v>141</v>
      </c>
      <c r="D51" s="9" t="s">
        <v>38</v>
      </c>
      <c r="F51" s="35"/>
      <c r="G51" s="35"/>
      <c r="H51" s="35"/>
      <c r="I51" s="35"/>
      <c r="J51" s="35"/>
      <c r="K51" s="35"/>
      <c r="L51" s="35"/>
      <c r="M51" s="35"/>
      <c r="N51" s="35"/>
      <c r="O51" s="35"/>
      <c r="P51" s="35"/>
      <c r="Q51" s="35"/>
      <c r="R51" s="35"/>
      <c r="S51" s="35"/>
      <c r="T51" s="35"/>
      <c r="U51" s="35"/>
      <c r="V51" s="35"/>
      <c r="W51" s="35"/>
      <c r="X51" s="35"/>
      <c r="Y51" s="35"/>
      <c r="Z51" s="35"/>
      <c r="AA51" s="35">
        <f>$Z$28/'Fixed data'!$C$7</f>
        <v>0</v>
      </c>
      <c r="AB51" s="35">
        <f>$Z$28/'Fixed data'!$C$7</f>
        <v>0</v>
      </c>
      <c r="AC51" s="35">
        <f>$Z$28/'Fixed data'!$C$7</f>
        <v>0</v>
      </c>
      <c r="AD51" s="35">
        <f>$Z$28/'Fixed data'!$C$7</f>
        <v>0</v>
      </c>
      <c r="AE51" s="35">
        <f>$Z$28/'Fixed data'!$C$7</f>
        <v>0</v>
      </c>
      <c r="AF51" s="35">
        <f>$Z$28/'Fixed data'!$C$7</f>
        <v>0</v>
      </c>
      <c r="AG51" s="35">
        <f>$Z$28/'Fixed data'!$C$7</f>
        <v>0</v>
      </c>
      <c r="AH51" s="35">
        <f>$Z$28/'Fixed data'!$C$7</f>
        <v>0</v>
      </c>
      <c r="AI51" s="35">
        <f>$Z$28/'Fixed data'!$C$7</f>
        <v>0</v>
      </c>
      <c r="AJ51" s="35">
        <f>$Z$28/'Fixed data'!$C$7</f>
        <v>0</v>
      </c>
      <c r="AK51" s="35">
        <f>$Z$28/'Fixed data'!$C$7</f>
        <v>0</v>
      </c>
      <c r="AL51" s="35">
        <f>$Z$28/'Fixed data'!$C$7</f>
        <v>0</v>
      </c>
      <c r="AM51" s="35">
        <f>$Z$28/'Fixed data'!$C$7</f>
        <v>0</v>
      </c>
      <c r="AN51" s="35">
        <f>$Z$28/'Fixed data'!$C$7</f>
        <v>0</v>
      </c>
      <c r="AO51" s="35">
        <f>$Z$28/'Fixed data'!$C$7</f>
        <v>0</v>
      </c>
      <c r="AP51" s="35">
        <f>$Z$28/'Fixed data'!$C$7</f>
        <v>0</v>
      </c>
      <c r="AQ51" s="35">
        <f>$Z$28/'Fixed data'!$C$7</f>
        <v>0</v>
      </c>
      <c r="AR51" s="35">
        <f>$Z$28/'Fixed data'!$C$7</f>
        <v>0</v>
      </c>
      <c r="AS51" s="35">
        <f>$Z$28/'Fixed data'!$C$7</f>
        <v>0</v>
      </c>
      <c r="AT51" s="35">
        <f>$Z$28/'Fixed data'!$C$7</f>
        <v>0</v>
      </c>
      <c r="AU51" s="35">
        <f>$Z$28/'Fixed data'!$C$7</f>
        <v>0</v>
      </c>
      <c r="AV51" s="35">
        <f>$Z$28/'Fixed data'!$C$7</f>
        <v>0</v>
      </c>
      <c r="AW51" s="35">
        <f>$Z$28/'Fixed data'!$C$7</f>
        <v>0</v>
      </c>
      <c r="AX51" s="35">
        <f>$Z$28/'Fixed data'!$C$7</f>
        <v>0</v>
      </c>
      <c r="AY51" s="35">
        <f>$Z$28/'Fixed data'!$C$7</f>
        <v>0</v>
      </c>
      <c r="AZ51" s="35">
        <f>$Z$28/'Fixed data'!$C$7</f>
        <v>0</v>
      </c>
      <c r="BA51" s="35">
        <f>$Z$28/'Fixed data'!$C$7</f>
        <v>0</v>
      </c>
      <c r="BB51" s="35">
        <f>$Z$28/'Fixed data'!$C$7</f>
        <v>0</v>
      </c>
      <c r="BC51" s="35">
        <f>$Z$28/'Fixed data'!$C$7</f>
        <v>0</v>
      </c>
      <c r="BD51" s="35">
        <f>$Z$28/'Fixed data'!$C$7</f>
        <v>0</v>
      </c>
    </row>
    <row r="52" spans="1:56" ht="16.5" hidden="1" customHeight="1" outlineLevel="1" x14ac:dyDescent="0.35">
      <c r="A52" s="114"/>
      <c r="B52" s="9" t="s">
        <v>120</v>
      </c>
      <c r="C52" s="11" t="s">
        <v>142</v>
      </c>
      <c r="D52" s="9" t="s">
        <v>38</v>
      </c>
      <c r="F52" s="35"/>
      <c r="G52" s="35"/>
      <c r="H52" s="35"/>
      <c r="I52" s="35"/>
      <c r="J52" s="35"/>
      <c r="K52" s="35"/>
      <c r="L52" s="35"/>
      <c r="M52" s="35"/>
      <c r="N52" s="35"/>
      <c r="O52" s="35"/>
      <c r="P52" s="35"/>
      <c r="Q52" s="35"/>
      <c r="R52" s="35"/>
      <c r="S52" s="35"/>
      <c r="T52" s="35"/>
      <c r="U52" s="35"/>
      <c r="V52" s="35"/>
      <c r="W52" s="35"/>
      <c r="X52" s="35"/>
      <c r="Y52" s="35"/>
      <c r="Z52" s="35"/>
      <c r="AA52" s="35"/>
      <c r="AB52" s="35">
        <f>$AA$28/'Fixed data'!$C$7</f>
        <v>0</v>
      </c>
      <c r="AC52" s="35">
        <f>$AA$28/'Fixed data'!$C$7</f>
        <v>0</v>
      </c>
      <c r="AD52" s="35">
        <f>$AA$28/'Fixed data'!$C$7</f>
        <v>0</v>
      </c>
      <c r="AE52" s="35">
        <f>$AA$28/'Fixed data'!$C$7</f>
        <v>0</v>
      </c>
      <c r="AF52" s="35">
        <f>$AA$28/'Fixed data'!$C$7</f>
        <v>0</v>
      </c>
      <c r="AG52" s="35">
        <f>$AA$28/'Fixed data'!$C$7</f>
        <v>0</v>
      </c>
      <c r="AH52" s="35">
        <f>$AA$28/'Fixed data'!$C$7</f>
        <v>0</v>
      </c>
      <c r="AI52" s="35">
        <f>$AA$28/'Fixed data'!$C$7</f>
        <v>0</v>
      </c>
      <c r="AJ52" s="35">
        <f>$AA$28/'Fixed data'!$C$7</f>
        <v>0</v>
      </c>
      <c r="AK52" s="35">
        <f>$AA$28/'Fixed data'!$C$7</f>
        <v>0</v>
      </c>
      <c r="AL52" s="35">
        <f>$AA$28/'Fixed data'!$C$7</f>
        <v>0</v>
      </c>
      <c r="AM52" s="35">
        <f>$AA$28/'Fixed data'!$C$7</f>
        <v>0</v>
      </c>
      <c r="AN52" s="35">
        <f>$AA$28/'Fixed data'!$C$7</f>
        <v>0</v>
      </c>
      <c r="AO52" s="35">
        <f>$AA$28/'Fixed data'!$C$7</f>
        <v>0</v>
      </c>
      <c r="AP52" s="35">
        <f>$AA$28/'Fixed data'!$C$7</f>
        <v>0</v>
      </c>
      <c r="AQ52" s="35">
        <f>$AA$28/'Fixed data'!$C$7</f>
        <v>0</v>
      </c>
      <c r="AR52" s="35">
        <f>$AA$28/'Fixed data'!$C$7</f>
        <v>0</v>
      </c>
      <c r="AS52" s="35">
        <f>$AA$28/'Fixed data'!$C$7</f>
        <v>0</v>
      </c>
      <c r="AT52" s="35">
        <f>$AA$28/'Fixed data'!$C$7</f>
        <v>0</v>
      </c>
      <c r="AU52" s="35">
        <f>$AA$28/'Fixed data'!$C$7</f>
        <v>0</v>
      </c>
      <c r="AV52" s="35">
        <f>$AA$28/'Fixed data'!$C$7</f>
        <v>0</v>
      </c>
      <c r="AW52" s="35">
        <f>$AA$28/'Fixed data'!$C$7</f>
        <v>0</v>
      </c>
      <c r="AX52" s="35">
        <f>$AA$28/'Fixed data'!$C$7</f>
        <v>0</v>
      </c>
      <c r="AY52" s="35">
        <f>$AA$28/'Fixed data'!$C$7</f>
        <v>0</v>
      </c>
      <c r="AZ52" s="35">
        <f>$AA$28/'Fixed data'!$C$7</f>
        <v>0</v>
      </c>
      <c r="BA52" s="35">
        <f>$AA$28/'Fixed data'!$C$7</f>
        <v>0</v>
      </c>
      <c r="BB52" s="35">
        <f>$AA$28/'Fixed data'!$C$7</f>
        <v>0</v>
      </c>
      <c r="BC52" s="35">
        <f>$AA$28/'Fixed data'!$C$7</f>
        <v>0</v>
      </c>
      <c r="BD52" s="35">
        <f>$AA$28/'Fixed data'!$C$7</f>
        <v>0</v>
      </c>
    </row>
    <row r="53" spans="1:56" ht="16.5" hidden="1" customHeight="1" outlineLevel="1" x14ac:dyDescent="0.35">
      <c r="A53" s="114"/>
      <c r="B53" s="9" t="s">
        <v>121</v>
      </c>
      <c r="C53" s="11" t="s">
        <v>143</v>
      </c>
      <c r="D53" s="9" t="s">
        <v>38</v>
      </c>
      <c r="F53" s="35"/>
      <c r="G53" s="35"/>
      <c r="H53" s="35"/>
      <c r="I53" s="35"/>
      <c r="J53" s="35"/>
      <c r="K53" s="35"/>
      <c r="L53" s="35"/>
      <c r="M53" s="35"/>
      <c r="N53" s="35"/>
      <c r="O53" s="35"/>
      <c r="P53" s="35"/>
      <c r="Q53" s="35"/>
      <c r="R53" s="35"/>
      <c r="S53" s="35"/>
      <c r="T53" s="35"/>
      <c r="U53" s="35"/>
      <c r="V53" s="35"/>
      <c r="W53" s="35"/>
      <c r="X53" s="35"/>
      <c r="Y53" s="35"/>
      <c r="Z53" s="35"/>
      <c r="AA53" s="35"/>
      <c r="AB53" s="35"/>
      <c r="AC53" s="35">
        <f>$AB$28/'Fixed data'!$C$7</f>
        <v>0</v>
      </c>
      <c r="AD53" s="35">
        <f>$AB$28/'Fixed data'!$C$7</f>
        <v>0</v>
      </c>
      <c r="AE53" s="35">
        <f>$AB$28/'Fixed data'!$C$7</f>
        <v>0</v>
      </c>
      <c r="AF53" s="35">
        <f>$AB$28/'Fixed data'!$C$7</f>
        <v>0</v>
      </c>
      <c r="AG53" s="35">
        <f>$AB$28/'Fixed data'!$C$7</f>
        <v>0</v>
      </c>
      <c r="AH53" s="35">
        <f>$AB$28/'Fixed data'!$C$7</f>
        <v>0</v>
      </c>
      <c r="AI53" s="35">
        <f>$AB$28/'Fixed data'!$C$7</f>
        <v>0</v>
      </c>
      <c r="AJ53" s="35">
        <f>$AB$28/'Fixed data'!$C$7</f>
        <v>0</v>
      </c>
      <c r="AK53" s="35">
        <f>$AB$28/'Fixed data'!$C$7</f>
        <v>0</v>
      </c>
      <c r="AL53" s="35">
        <f>$AB$28/'Fixed data'!$C$7</f>
        <v>0</v>
      </c>
      <c r="AM53" s="35">
        <f>$AB$28/'Fixed data'!$C$7</f>
        <v>0</v>
      </c>
      <c r="AN53" s="35">
        <f>$AB$28/'Fixed data'!$C$7</f>
        <v>0</v>
      </c>
      <c r="AO53" s="35">
        <f>$AB$28/'Fixed data'!$C$7</f>
        <v>0</v>
      </c>
      <c r="AP53" s="35">
        <f>$AB$28/'Fixed data'!$C$7</f>
        <v>0</v>
      </c>
      <c r="AQ53" s="35">
        <f>$AB$28/'Fixed data'!$C$7</f>
        <v>0</v>
      </c>
      <c r="AR53" s="35">
        <f>$AB$28/'Fixed data'!$C$7</f>
        <v>0</v>
      </c>
      <c r="AS53" s="35">
        <f>$AB$28/'Fixed data'!$C$7</f>
        <v>0</v>
      </c>
      <c r="AT53" s="35">
        <f>$AB$28/'Fixed data'!$C$7</f>
        <v>0</v>
      </c>
      <c r="AU53" s="35">
        <f>$AB$28/'Fixed data'!$C$7</f>
        <v>0</v>
      </c>
      <c r="AV53" s="35">
        <f>$AB$28/'Fixed data'!$C$7</f>
        <v>0</v>
      </c>
      <c r="AW53" s="35">
        <f>$AB$28/'Fixed data'!$C$7</f>
        <v>0</v>
      </c>
      <c r="AX53" s="35">
        <f>$AB$28/'Fixed data'!$C$7</f>
        <v>0</v>
      </c>
      <c r="AY53" s="35">
        <f>$AB$28/'Fixed data'!$C$7</f>
        <v>0</v>
      </c>
      <c r="AZ53" s="35">
        <f>$AB$28/'Fixed data'!$C$7</f>
        <v>0</v>
      </c>
      <c r="BA53" s="35">
        <f>$AB$28/'Fixed data'!$C$7</f>
        <v>0</v>
      </c>
      <c r="BB53" s="35">
        <f>$AB$28/'Fixed data'!$C$7</f>
        <v>0</v>
      </c>
      <c r="BC53" s="35">
        <f>$AB$28/'Fixed data'!$C$7</f>
        <v>0</v>
      </c>
      <c r="BD53" s="35">
        <f>$AB$28/'Fixed data'!$C$7</f>
        <v>0</v>
      </c>
    </row>
    <row r="54" spans="1:56" ht="16.5" hidden="1" customHeight="1" outlineLevel="1" x14ac:dyDescent="0.35">
      <c r="A54" s="114"/>
      <c r="B54" s="9" t="s">
        <v>122</v>
      </c>
      <c r="C54" s="11" t="s">
        <v>144</v>
      </c>
      <c r="D54" s="9" t="s">
        <v>38</v>
      </c>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f>$AC$28/'Fixed data'!$C$7</f>
        <v>0</v>
      </c>
      <c r="AE54" s="35">
        <f>$AC$28/'Fixed data'!$C$7</f>
        <v>0</v>
      </c>
      <c r="AF54" s="35">
        <f>$AC$28/'Fixed data'!$C$7</f>
        <v>0</v>
      </c>
      <c r="AG54" s="35">
        <f>$AC$28/'Fixed data'!$C$7</f>
        <v>0</v>
      </c>
      <c r="AH54" s="35">
        <f>$AC$28/'Fixed data'!$C$7</f>
        <v>0</v>
      </c>
      <c r="AI54" s="35">
        <f>$AC$28/'Fixed data'!$C$7</f>
        <v>0</v>
      </c>
      <c r="AJ54" s="35">
        <f>$AC$28/'Fixed data'!$C$7</f>
        <v>0</v>
      </c>
      <c r="AK54" s="35">
        <f>$AC$28/'Fixed data'!$C$7</f>
        <v>0</v>
      </c>
      <c r="AL54" s="35">
        <f>$AC$28/'Fixed data'!$C$7</f>
        <v>0</v>
      </c>
      <c r="AM54" s="35">
        <f>$AC$28/'Fixed data'!$C$7</f>
        <v>0</v>
      </c>
      <c r="AN54" s="35">
        <f>$AC$28/'Fixed data'!$C$7</f>
        <v>0</v>
      </c>
      <c r="AO54" s="35">
        <f>$AC$28/'Fixed data'!$C$7</f>
        <v>0</v>
      </c>
      <c r="AP54" s="35">
        <f>$AC$28/'Fixed data'!$C$7</f>
        <v>0</v>
      </c>
      <c r="AQ54" s="35">
        <f>$AC$28/'Fixed data'!$C$7</f>
        <v>0</v>
      </c>
      <c r="AR54" s="35">
        <f>$AC$28/'Fixed data'!$C$7</f>
        <v>0</v>
      </c>
      <c r="AS54" s="35">
        <f>$AC$28/'Fixed data'!$C$7</f>
        <v>0</v>
      </c>
      <c r="AT54" s="35">
        <f>$AC$28/'Fixed data'!$C$7</f>
        <v>0</v>
      </c>
      <c r="AU54" s="35">
        <f>$AC$28/'Fixed data'!$C$7</f>
        <v>0</v>
      </c>
      <c r="AV54" s="35">
        <f>$AC$28/'Fixed data'!$C$7</f>
        <v>0</v>
      </c>
      <c r="AW54" s="35">
        <f>$AC$28/'Fixed data'!$C$7</f>
        <v>0</v>
      </c>
      <c r="AX54" s="35">
        <f>$AC$28/'Fixed data'!$C$7</f>
        <v>0</v>
      </c>
      <c r="AY54" s="35">
        <f>$AC$28/'Fixed data'!$C$7</f>
        <v>0</v>
      </c>
      <c r="AZ54" s="35">
        <f>$AC$28/'Fixed data'!$C$7</f>
        <v>0</v>
      </c>
      <c r="BA54" s="35">
        <f>$AC$28/'Fixed data'!$C$7</f>
        <v>0</v>
      </c>
      <c r="BB54" s="35">
        <f>$AC$28/'Fixed data'!$C$7</f>
        <v>0</v>
      </c>
      <c r="BC54" s="35">
        <f>$AC$28/'Fixed data'!$C$7</f>
        <v>0</v>
      </c>
      <c r="BD54" s="35">
        <f>$AC$28/'Fixed data'!$C$7</f>
        <v>0</v>
      </c>
    </row>
    <row r="55" spans="1:56" ht="16.5" hidden="1" customHeight="1" outlineLevel="1" x14ac:dyDescent="0.35">
      <c r="A55" s="114"/>
      <c r="B55" s="9" t="s">
        <v>123</v>
      </c>
      <c r="C55" s="11" t="s">
        <v>145</v>
      </c>
      <c r="D55" s="9" t="s">
        <v>38</v>
      </c>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f>$AD$28/'Fixed data'!$C$7</f>
        <v>0</v>
      </c>
      <c r="AF55" s="35">
        <f>$AD$28/'Fixed data'!$C$7</f>
        <v>0</v>
      </c>
      <c r="AG55" s="35">
        <f>$AD$28/'Fixed data'!$C$7</f>
        <v>0</v>
      </c>
      <c r="AH55" s="35">
        <f>$AD$28/'Fixed data'!$C$7</f>
        <v>0</v>
      </c>
      <c r="AI55" s="35">
        <f>$AD$28/'Fixed data'!$C$7</f>
        <v>0</v>
      </c>
      <c r="AJ55" s="35">
        <f>$AD$28/'Fixed data'!$C$7</f>
        <v>0</v>
      </c>
      <c r="AK55" s="35">
        <f>$AD$28/'Fixed data'!$C$7</f>
        <v>0</v>
      </c>
      <c r="AL55" s="35">
        <f>$AD$28/'Fixed data'!$C$7</f>
        <v>0</v>
      </c>
      <c r="AM55" s="35">
        <f>$AD$28/'Fixed data'!$C$7</f>
        <v>0</v>
      </c>
      <c r="AN55" s="35">
        <f>$AD$28/'Fixed data'!$C$7</f>
        <v>0</v>
      </c>
      <c r="AO55" s="35">
        <f>$AD$28/'Fixed data'!$C$7</f>
        <v>0</v>
      </c>
      <c r="AP55" s="35">
        <f>$AD$28/'Fixed data'!$C$7</f>
        <v>0</v>
      </c>
      <c r="AQ55" s="35">
        <f>$AD$28/'Fixed data'!$C$7</f>
        <v>0</v>
      </c>
      <c r="AR55" s="35">
        <f>$AD$28/'Fixed data'!$C$7</f>
        <v>0</v>
      </c>
      <c r="AS55" s="35">
        <f>$AD$28/'Fixed data'!$C$7</f>
        <v>0</v>
      </c>
      <c r="AT55" s="35">
        <f>$AD$28/'Fixed data'!$C$7</f>
        <v>0</v>
      </c>
      <c r="AU55" s="35">
        <f>$AD$28/'Fixed data'!$C$7</f>
        <v>0</v>
      </c>
      <c r="AV55" s="35">
        <f>$AD$28/'Fixed data'!$C$7</f>
        <v>0</v>
      </c>
      <c r="AW55" s="35">
        <f>$AD$28/'Fixed data'!$C$7</f>
        <v>0</v>
      </c>
      <c r="AX55" s="35">
        <f>$AD$28/'Fixed data'!$C$7</f>
        <v>0</v>
      </c>
      <c r="AY55" s="35">
        <f>$AD$28/'Fixed data'!$C$7</f>
        <v>0</v>
      </c>
      <c r="AZ55" s="35">
        <f>$AD$28/'Fixed data'!$C$7</f>
        <v>0</v>
      </c>
      <c r="BA55" s="35">
        <f>$AD$28/'Fixed data'!$C$7</f>
        <v>0</v>
      </c>
      <c r="BB55" s="35">
        <f>$AD$28/'Fixed data'!$C$7</f>
        <v>0</v>
      </c>
      <c r="BC55" s="35">
        <f>$AD$28/'Fixed data'!$C$7</f>
        <v>0</v>
      </c>
      <c r="BD55" s="35">
        <f>$AD$28/'Fixed data'!$C$7</f>
        <v>0</v>
      </c>
    </row>
    <row r="56" spans="1:56" ht="16.5" hidden="1" customHeight="1" outlineLevel="1" x14ac:dyDescent="0.35">
      <c r="A56" s="114"/>
      <c r="B56" s="9" t="s">
        <v>124</v>
      </c>
      <c r="C56" s="11" t="s">
        <v>146</v>
      </c>
      <c r="D56" s="9" t="s">
        <v>38</v>
      </c>
      <c r="F56" s="35"/>
      <c r="G56" s="35"/>
      <c r="H56" s="35"/>
      <c r="I56" s="35"/>
      <c r="J56" s="35"/>
      <c r="K56" s="35"/>
      <c r="L56" s="35"/>
      <c r="M56" s="35"/>
      <c r="N56" s="35"/>
      <c r="O56" s="35"/>
      <c r="P56" s="35"/>
      <c r="Q56" s="35"/>
      <c r="R56" s="35"/>
      <c r="S56" s="35"/>
      <c r="T56" s="35"/>
      <c r="U56" s="35"/>
      <c r="V56" s="35"/>
      <c r="W56" s="35"/>
      <c r="X56" s="35"/>
      <c r="Y56" s="35"/>
      <c r="Z56" s="35"/>
      <c r="AA56" s="35"/>
      <c r="AB56" s="35"/>
      <c r="AC56" s="35"/>
      <c r="AD56" s="35"/>
      <c r="AE56" s="35"/>
      <c r="AF56" s="35">
        <f>$AE$28/'Fixed data'!$C$7</f>
        <v>0</v>
      </c>
      <c r="AG56" s="35">
        <f>$AE$28/'Fixed data'!$C$7</f>
        <v>0</v>
      </c>
      <c r="AH56" s="35">
        <f>$AE$28/'Fixed data'!$C$7</f>
        <v>0</v>
      </c>
      <c r="AI56" s="35">
        <f>$AE$28/'Fixed data'!$C$7</f>
        <v>0</v>
      </c>
      <c r="AJ56" s="35">
        <f>$AE$28/'Fixed data'!$C$7</f>
        <v>0</v>
      </c>
      <c r="AK56" s="35">
        <f>$AE$28/'Fixed data'!$C$7</f>
        <v>0</v>
      </c>
      <c r="AL56" s="35">
        <f>$AE$28/'Fixed data'!$C$7</f>
        <v>0</v>
      </c>
      <c r="AM56" s="35">
        <f>$AE$28/'Fixed data'!$C$7</f>
        <v>0</v>
      </c>
      <c r="AN56" s="35">
        <f>$AE$28/'Fixed data'!$C$7</f>
        <v>0</v>
      </c>
      <c r="AO56" s="35">
        <f>$AE$28/'Fixed data'!$C$7</f>
        <v>0</v>
      </c>
      <c r="AP56" s="35">
        <f>$AE$28/'Fixed data'!$C$7</f>
        <v>0</v>
      </c>
      <c r="AQ56" s="35">
        <f>$AE$28/'Fixed data'!$C$7</f>
        <v>0</v>
      </c>
      <c r="AR56" s="35">
        <f>$AE$28/'Fixed data'!$C$7</f>
        <v>0</v>
      </c>
      <c r="AS56" s="35">
        <f>$AE$28/'Fixed data'!$C$7</f>
        <v>0</v>
      </c>
      <c r="AT56" s="35">
        <f>$AE$28/'Fixed data'!$C$7</f>
        <v>0</v>
      </c>
      <c r="AU56" s="35">
        <f>$AE$28/'Fixed data'!$C$7</f>
        <v>0</v>
      </c>
      <c r="AV56" s="35">
        <f>$AE$28/'Fixed data'!$C$7</f>
        <v>0</v>
      </c>
      <c r="AW56" s="35">
        <f>$AE$28/'Fixed data'!$C$7</f>
        <v>0</v>
      </c>
      <c r="AX56" s="35">
        <f>$AE$28/'Fixed data'!$C$7</f>
        <v>0</v>
      </c>
      <c r="AY56" s="35">
        <f>$AE$28/'Fixed data'!$C$7</f>
        <v>0</v>
      </c>
      <c r="AZ56" s="35">
        <f>$AE$28/'Fixed data'!$C$7</f>
        <v>0</v>
      </c>
      <c r="BA56" s="35">
        <f>$AE$28/'Fixed data'!$C$7</f>
        <v>0</v>
      </c>
      <c r="BB56" s="35">
        <f>$AE$28/'Fixed data'!$C$7</f>
        <v>0</v>
      </c>
      <c r="BC56" s="35">
        <f>$AE$28/'Fixed data'!$C$7</f>
        <v>0</v>
      </c>
      <c r="BD56" s="35">
        <f>$AE$28/'Fixed data'!$C$7</f>
        <v>0</v>
      </c>
    </row>
    <row r="57" spans="1:56" ht="16.5" hidden="1" customHeight="1" outlineLevel="1" x14ac:dyDescent="0.35">
      <c r="A57" s="114"/>
      <c r="B57" s="9" t="s">
        <v>125</v>
      </c>
      <c r="C57" s="11" t="s">
        <v>147</v>
      </c>
      <c r="D57" s="9" t="s">
        <v>38</v>
      </c>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f>$AF$28/'Fixed data'!$C$7</f>
        <v>0</v>
      </c>
      <c r="AH57" s="35">
        <f>$AF$28/'Fixed data'!$C$7</f>
        <v>0</v>
      </c>
      <c r="AI57" s="35">
        <f>$AF$28/'Fixed data'!$C$7</f>
        <v>0</v>
      </c>
      <c r="AJ57" s="35">
        <f>$AF$28/'Fixed data'!$C$7</f>
        <v>0</v>
      </c>
      <c r="AK57" s="35">
        <f>$AF$28/'Fixed data'!$C$7</f>
        <v>0</v>
      </c>
      <c r="AL57" s="35">
        <f>$AF$28/'Fixed data'!$C$7</f>
        <v>0</v>
      </c>
      <c r="AM57" s="35">
        <f>$AF$28/'Fixed data'!$C$7</f>
        <v>0</v>
      </c>
      <c r="AN57" s="35">
        <f>$AF$28/'Fixed data'!$C$7</f>
        <v>0</v>
      </c>
      <c r="AO57" s="35">
        <f>$AF$28/'Fixed data'!$C$7</f>
        <v>0</v>
      </c>
      <c r="AP57" s="35">
        <f>$AF$28/'Fixed data'!$C$7</f>
        <v>0</v>
      </c>
      <c r="AQ57" s="35">
        <f>$AF$28/'Fixed data'!$C$7</f>
        <v>0</v>
      </c>
      <c r="AR57" s="35">
        <f>$AF$28/'Fixed data'!$C$7</f>
        <v>0</v>
      </c>
      <c r="AS57" s="35">
        <f>$AF$28/'Fixed data'!$C$7</f>
        <v>0</v>
      </c>
      <c r="AT57" s="35">
        <f>$AF$28/'Fixed data'!$C$7</f>
        <v>0</v>
      </c>
      <c r="AU57" s="35">
        <f>$AF$28/'Fixed data'!$C$7</f>
        <v>0</v>
      </c>
      <c r="AV57" s="35">
        <f>$AF$28/'Fixed data'!$C$7</f>
        <v>0</v>
      </c>
      <c r="AW57" s="35">
        <f>$AF$28/'Fixed data'!$C$7</f>
        <v>0</v>
      </c>
      <c r="AX57" s="35">
        <f>$AF$28/'Fixed data'!$C$7</f>
        <v>0</v>
      </c>
      <c r="AY57" s="35">
        <f>$AF$28/'Fixed data'!$C$7</f>
        <v>0</v>
      </c>
      <c r="AZ57" s="35">
        <f>$AF$28/'Fixed data'!$C$7</f>
        <v>0</v>
      </c>
      <c r="BA57" s="35">
        <f>$AF$28/'Fixed data'!$C$7</f>
        <v>0</v>
      </c>
      <c r="BB57" s="35">
        <f>$AF$28/'Fixed data'!$C$7</f>
        <v>0</v>
      </c>
      <c r="BC57" s="35">
        <f>$AF$28/'Fixed data'!$C$7</f>
        <v>0</v>
      </c>
      <c r="BD57" s="35">
        <f>$AF$28/'Fixed data'!$C$7</f>
        <v>0</v>
      </c>
    </row>
    <row r="58" spans="1:56" ht="16.5" hidden="1" customHeight="1" outlineLevel="1" x14ac:dyDescent="0.35">
      <c r="A58" s="114"/>
      <c r="B58" s="9" t="s">
        <v>126</v>
      </c>
      <c r="C58" s="11" t="s">
        <v>148</v>
      </c>
      <c r="D58" s="9" t="s">
        <v>38</v>
      </c>
      <c r="F58" s="35"/>
      <c r="G58" s="35"/>
      <c r="H58" s="35"/>
      <c r="I58" s="35"/>
      <c r="J58" s="35"/>
      <c r="K58" s="35"/>
      <c r="L58" s="35"/>
      <c r="M58" s="35"/>
      <c r="N58" s="35"/>
      <c r="O58" s="35"/>
      <c r="P58" s="35"/>
      <c r="Q58" s="35"/>
      <c r="R58" s="35"/>
      <c r="S58" s="35"/>
      <c r="T58" s="35"/>
      <c r="U58" s="35"/>
      <c r="V58" s="35"/>
      <c r="W58" s="35"/>
      <c r="X58" s="35"/>
      <c r="Y58" s="35"/>
      <c r="Z58" s="35"/>
      <c r="AA58" s="35"/>
      <c r="AB58" s="35"/>
      <c r="AC58" s="35"/>
      <c r="AD58" s="35"/>
      <c r="AE58" s="35"/>
      <c r="AF58" s="35"/>
      <c r="AG58" s="35"/>
      <c r="AH58" s="35">
        <f>$AG$28/'Fixed data'!$C$7</f>
        <v>0</v>
      </c>
      <c r="AI58" s="35">
        <f>$AG$28/'Fixed data'!$C$7</f>
        <v>0</v>
      </c>
      <c r="AJ58" s="35">
        <f>$AG$28/'Fixed data'!$C$7</f>
        <v>0</v>
      </c>
      <c r="AK58" s="35">
        <f>$AG$28/'Fixed data'!$C$7</f>
        <v>0</v>
      </c>
      <c r="AL58" s="35">
        <f>$AG$28/'Fixed data'!$C$7</f>
        <v>0</v>
      </c>
      <c r="AM58" s="35">
        <f>$AG$28/'Fixed data'!$C$7</f>
        <v>0</v>
      </c>
      <c r="AN58" s="35">
        <f>$AG$28/'Fixed data'!$C$7</f>
        <v>0</v>
      </c>
      <c r="AO58" s="35">
        <f>$AG$28/'Fixed data'!$C$7</f>
        <v>0</v>
      </c>
      <c r="AP58" s="35">
        <f>$AG$28/'Fixed data'!$C$7</f>
        <v>0</v>
      </c>
      <c r="AQ58" s="35">
        <f>$AG$28/'Fixed data'!$C$7</f>
        <v>0</v>
      </c>
      <c r="AR58" s="35">
        <f>$AG$28/'Fixed data'!$C$7</f>
        <v>0</v>
      </c>
      <c r="AS58" s="35">
        <f>$AG$28/'Fixed data'!$C$7</f>
        <v>0</v>
      </c>
      <c r="AT58" s="35">
        <f>$AG$28/'Fixed data'!$C$7</f>
        <v>0</v>
      </c>
      <c r="AU58" s="35">
        <f>$AG$28/'Fixed data'!$C$7</f>
        <v>0</v>
      </c>
      <c r="AV58" s="35">
        <f>$AG$28/'Fixed data'!$C$7</f>
        <v>0</v>
      </c>
      <c r="AW58" s="35">
        <f>$AG$28/'Fixed data'!$C$7</f>
        <v>0</v>
      </c>
      <c r="AX58" s="35">
        <f>$AG$28/'Fixed data'!$C$7</f>
        <v>0</v>
      </c>
      <c r="AY58" s="35">
        <f>$AG$28/'Fixed data'!$C$7</f>
        <v>0</v>
      </c>
      <c r="AZ58" s="35">
        <f>$AG$28/'Fixed data'!$C$7</f>
        <v>0</v>
      </c>
      <c r="BA58" s="35">
        <f>$AG$28/'Fixed data'!$C$7</f>
        <v>0</v>
      </c>
      <c r="BB58" s="35">
        <f>$AG$28/'Fixed data'!$C$7</f>
        <v>0</v>
      </c>
      <c r="BC58" s="35">
        <f>$AG$28/'Fixed data'!$C$7</f>
        <v>0</v>
      </c>
      <c r="BD58" s="35">
        <f>$AG$28/'Fixed data'!$C$7</f>
        <v>0</v>
      </c>
    </row>
    <row r="59" spans="1:56" ht="16.5" hidden="1" customHeight="1" outlineLevel="1" x14ac:dyDescent="0.35">
      <c r="A59" s="114"/>
      <c r="B59" s="9" t="s">
        <v>127</v>
      </c>
      <c r="C59" s="11" t="s">
        <v>149</v>
      </c>
      <c r="D59" s="9" t="s">
        <v>38</v>
      </c>
      <c r="F59" s="35"/>
      <c r="G59" s="35"/>
      <c r="H59" s="35"/>
      <c r="I59" s="35"/>
      <c r="J59" s="35"/>
      <c r="K59" s="35"/>
      <c r="L59" s="35"/>
      <c r="M59" s="35"/>
      <c r="N59" s="35"/>
      <c r="O59" s="35"/>
      <c r="P59" s="35"/>
      <c r="Q59" s="35"/>
      <c r="R59" s="35"/>
      <c r="S59" s="35"/>
      <c r="T59" s="35"/>
      <c r="U59" s="35"/>
      <c r="V59" s="35"/>
      <c r="W59" s="35"/>
      <c r="X59" s="35"/>
      <c r="Y59" s="35"/>
      <c r="Z59" s="35"/>
      <c r="AA59" s="35"/>
      <c r="AB59" s="35"/>
      <c r="AC59" s="35"/>
      <c r="AD59" s="35"/>
      <c r="AE59" s="35"/>
      <c r="AF59" s="35"/>
      <c r="AG59" s="35"/>
      <c r="AH59" s="35"/>
      <c r="AI59" s="35">
        <f>$AH$28/'Fixed data'!$C$7</f>
        <v>0</v>
      </c>
      <c r="AJ59" s="35">
        <f>$AH$28/'Fixed data'!$C$7</f>
        <v>0</v>
      </c>
      <c r="AK59" s="35">
        <f>$AH$28/'Fixed data'!$C$7</f>
        <v>0</v>
      </c>
      <c r="AL59" s="35">
        <f>$AH$28/'Fixed data'!$C$7</f>
        <v>0</v>
      </c>
      <c r="AM59" s="35">
        <f>$AH$28/'Fixed data'!$C$7</f>
        <v>0</v>
      </c>
      <c r="AN59" s="35">
        <f>$AH$28/'Fixed data'!$C$7</f>
        <v>0</v>
      </c>
      <c r="AO59" s="35">
        <f>$AH$28/'Fixed data'!$C$7</f>
        <v>0</v>
      </c>
      <c r="AP59" s="35">
        <f>$AH$28/'Fixed data'!$C$7</f>
        <v>0</v>
      </c>
      <c r="AQ59" s="35">
        <f>$AH$28/'Fixed data'!$C$7</f>
        <v>0</v>
      </c>
      <c r="AR59" s="35">
        <f>$AH$28/'Fixed data'!$C$7</f>
        <v>0</v>
      </c>
      <c r="AS59" s="35">
        <f>$AH$28/'Fixed data'!$C$7</f>
        <v>0</v>
      </c>
      <c r="AT59" s="35">
        <f>$AH$28/'Fixed data'!$C$7</f>
        <v>0</v>
      </c>
      <c r="AU59" s="35">
        <f>$AH$28/'Fixed data'!$C$7</f>
        <v>0</v>
      </c>
      <c r="AV59" s="35">
        <f>$AH$28/'Fixed data'!$C$7</f>
        <v>0</v>
      </c>
      <c r="AW59" s="35">
        <f>$AH$28/'Fixed data'!$C$7</f>
        <v>0</v>
      </c>
      <c r="AX59" s="35">
        <f>$AH$28/'Fixed data'!$C$7</f>
        <v>0</v>
      </c>
      <c r="AY59" s="35">
        <f>$AH$28/'Fixed data'!$C$7</f>
        <v>0</v>
      </c>
      <c r="AZ59" s="35">
        <f>$AH$28/'Fixed data'!$C$7</f>
        <v>0</v>
      </c>
      <c r="BA59" s="35">
        <f>$AH$28/'Fixed data'!$C$7</f>
        <v>0</v>
      </c>
      <c r="BB59" s="35">
        <f>$AH$28/'Fixed data'!$C$7</f>
        <v>0</v>
      </c>
      <c r="BC59" s="35">
        <f>$AH$28/'Fixed data'!$C$7</f>
        <v>0</v>
      </c>
      <c r="BD59" s="35">
        <f>$AH$28/'Fixed data'!$C$7</f>
        <v>0</v>
      </c>
    </row>
    <row r="60" spans="1:56" ht="16.5" collapsed="1" x14ac:dyDescent="0.35">
      <c r="A60" s="114"/>
      <c r="B60" s="9" t="s">
        <v>7</v>
      </c>
      <c r="C60" s="9" t="s">
        <v>58</v>
      </c>
      <c r="D60" s="9" t="s">
        <v>38</v>
      </c>
      <c r="E60" s="35">
        <f>SUM(E30:E59)</f>
        <v>0</v>
      </c>
      <c r="F60" s="35">
        <f t="shared" ref="F60:BD60" si="5">SUM(F30:F59)</f>
        <v>-3.470526577777777E-4</v>
      </c>
      <c r="G60" s="35">
        <f t="shared" si="5"/>
        <v>-3.470526577777777E-4</v>
      </c>
      <c r="H60" s="35">
        <f t="shared" si="5"/>
        <v>-3.470526577777777E-4</v>
      </c>
      <c r="I60" s="35">
        <f t="shared" si="5"/>
        <v>-3.470526577777777E-4</v>
      </c>
      <c r="J60" s="35">
        <f t="shared" si="5"/>
        <v>-3.470526577777777E-4</v>
      </c>
      <c r="K60" s="35">
        <f t="shared" si="5"/>
        <v>-3.470526577777777E-4</v>
      </c>
      <c r="L60" s="35">
        <f t="shared" si="5"/>
        <v>-3.470526577777777E-4</v>
      </c>
      <c r="M60" s="35">
        <f t="shared" si="5"/>
        <v>-3.470526577777777E-4</v>
      </c>
      <c r="N60" s="35">
        <f t="shared" si="5"/>
        <v>-3.470526577777777E-4</v>
      </c>
      <c r="O60" s="35">
        <f t="shared" si="5"/>
        <v>-3.470526577777777E-4</v>
      </c>
      <c r="P60" s="35">
        <f t="shared" si="5"/>
        <v>-3.470526577777777E-4</v>
      </c>
      <c r="Q60" s="35">
        <f t="shared" si="5"/>
        <v>-3.470526577777777E-4</v>
      </c>
      <c r="R60" s="35">
        <f t="shared" si="5"/>
        <v>-3.470526577777777E-4</v>
      </c>
      <c r="S60" s="35">
        <f t="shared" si="5"/>
        <v>-3.470526577777777E-4</v>
      </c>
      <c r="T60" s="35">
        <f t="shared" si="5"/>
        <v>-3.470526577777777E-4</v>
      </c>
      <c r="U60" s="35">
        <f t="shared" si="5"/>
        <v>-3.470526577777777E-4</v>
      </c>
      <c r="V60" s="35">
        <f t="shared" si="5"/>
        <v>-3.470526577777777E-4</v>
      </c>
      <c r="W60" s="35">
        <f t="shared" si="5"/>
        <v>-3.470526577777777E-4</v>
      </c>
      <c r="X60" s="35">
        <f t="shared" si="5"/>
        <v>-3.470526577777777E-4</v>
      </c>
      <c r="Y60" s="35">
        <f t="shared" si="5"/>
        <v>-3.470526577777777E-4</v>
      </c>
      <c r="Z60" s="35">
        <f t="shared" si="5"/>
        <v>-3.470526577777777E-4</v>
      </c>
      <c r="AA60" s="35">
        <f t="shared" si="5"/>
        <v>-3.470526577777777E-4</v>
      </c>
      <c r="AB60" s="35">
        <f t="shared" si="5"/>
        <v>-3.470526577777777E-4</v>
      </c>
      <c r="AC60" s="35">
        <f t="shared" si="5"/>
        <v>-3.470526577777777E-4</v>
      </c>
      <c r="AD60" s="35">
        <f t="shared" si="5"/>
        <v>-3.470526577777777E-4</v>
      </c>
      <c r="AE60" s="35">
        <f t="shared" si="5"/>
        <v>-3.470526577777777E-4</v>
      </c>
      <c r="AF60" s="35">
        <f t="shared" si="5"/>
        <v>-3.470526577777777E-4</v>
      </c>
      <c r="AG60" s="35">
        <f t="shared" si="5"/>
        <v>-3.470526577777777E-4</v>
      </c>
      <c r="AH60" s="35">
        <f t="shared" si="5"/>
        <v>-3.470526577777777E-4</v>
      </c>
      <c r="AI60" s="35">
        <f t="shared" si="5"/>
        <v>-3.470526577777777E-4</v>
      </c>
      <c r="AJ60" s="35">
        <f t="shared" si="5"/>
        <v>-3.470526577777777E-4</v>
      </c>
      <c r="AK60" s="35">
        <f t="shared" si="5"/>
        <v>-3.470526577777777E-4</v>
      </c>
      <c r="AL60" s="35">
        <f t="shared" si="5"/>
        <v>-3.470526577777777E-4</v>
      </c>
      <c r="AM60" s="35">
        <f t="shared" si="5"/>
        <v>-3.470526577777777E-4</v>
      </c>
      <c r="AN60" s="35">
        <f t="shared" si="5"/>
        <v>-3.470526577777777E-4</v>
      </c>
      <c r="AO60" s="35">
        <f t="shared" si="5"/>
        <v>-3.470526577777777E-4</v>
      </c>
      <c r="AP60" s="35">
        <f t="shared" si="5"/>
        <v>-3.470526577777777E-4</v>
      </c>
      <c r="AQ60" s="35">
        <f t="shared" si="5"/>
        <v>-3.470526577777777E-4</v>
      </c>
      <c r="AR60" s="35">
        <f t="shared" si="5"/>
        <v>-3.470526577777777E-4</v>
      </c>
      <c r="AS60" s="35">
        <f t="shared" si="5"/>
        <v>-3.470526577777777E-4</v>
      </c>
      <c r="AT60" s="35">
        <f t="shared" si="5"/>
        <v>-3.470526577777777E-4</v>
      </c>
      <c r="AU60" s="35">
        <f t="shared" si="5"/>
        <v>-3.470526577777777E-4</v>
      </c>
      <c r="AV60" s="35">
        <f t="shared" si="5"/>
        <v>-3.470526577777777E-4</v>
      </c>
      <c r="AW60" s="35">
        <f t="shared" si="5"/>
        <v>-3.470526577777777E-4</v>
      </c>
      <c r="AX60" s="35">
        <f t="shared" si="5"/>
        <v>-3.470526577777777E-4</v>
      </c>
      <c r="AY60" s="35">
        <f t="shared" si="5"/>
        <v>0</v>
      </c>
      <c r="AZ60" s="35">
        <f t="shared" si="5"/>
        <v>0</v>
      </c>
      <c r="BA60" s="35">
        <f t="shared" si="5"/>
        <v>0</v>
      </c>
      <c r="BB60" s="35">
        <f t="shared" si="5"/>
        <v>0</v>
      </c>
      <c r="BC60" s="35">
        <f t="shared" si="5"/>
        <v>0</v>
      </c>
      <c r="BD60" s="35">
        <f t="shared" si="5"/>
        <v>0</v>
      </c>
    </row>
    <row r="61" spans="1:56" ht="17.25" hidden="1" customHeight="1" outlineLevel="1" x14ac:dyDescent="0.35">
      <c r="A61" s="114"/>
      <c r="B61" s="9" t="s">
        <v>34</v>
      </c>
      <c r="C61" s="9" t="s">
        <v>59</v>
      </c>
      <c r="D61" s="9" t="s">
        <v>38</v>
      </c>
      <c r="E61" s="35">
        <v>0</v>
      </c>
      <c r="F61" s="35">
        <f>E62</f>
        <v>-1.5617369599999997E-2</v>
      </c>
      <c r="G61" s="35">
        <f t="shared" ref="G61:BD61" si="6">F62</f>
        <v>-1.5270316942222219E-2</v>
      </c>
      <c r="H61" s="35">
        <f t="shared" si="6"/>
        <v>-1.4923264284444442E-2</v>
      </c>
      <c r="I61" s="35">
        <f t="shared" si="6"/>
        <v>-1.4576211626666665E-2</v>
      </c>
      <c r="J61" s="35">
        <f t="shared" si="6"/>
        <v>-1.4229158968888888E-2</v>
      </c>
      <c r="K61" s="35">
        <f t="shared" si="6"/>
        <v>-1.3882106311111111E-2</v>
      </c>
      <c r="L61" s="35">
        <f t="shared" si="6"/>
        <v>-1.3535053653333334E-2</v>
      </c>
      <c r="M61" s="35">
        <f t="shared" si="6"/>
        <v>-1.3188000995555556E-2</v>
      </c>
      <c r="N61" s="35">
        <f t="shared" si="6"/>
        <v>-1.2840948337777779E-2</v>
      </c>
      <c r="O61" s="35">
        <f t="shared" si="6"/>
        <v>-1.2493895680000002E-2</v>
      </c>
      <c r="P61" s="35">
        <f t="shared" si="6"/>
        <v>-1.2146843022222225E-2</v>
      </c>
      <c r="Q61" s="35">
        <f t="shared" si="6"/>
        <v>-1.1799790364444448E-2</v>
      </c>
      <c r="R61" s="35">
        <f t="shared" si="6"/>
        <v>-1.1452737706666671E-2</v>
      </c>
      <c r="S61" s="35">
        <f t="shared" si="6"/>
        <v>-1.1105685048888893E-2</v>
      </c>
      <c r="T61" s="35">
        <f t="shared" si="6"/>
        <v>-1.0758632391111116E-2</v>
      </c>
      <c r="U61" s="35">
        <f t="shared" si="6"/>
        <v>-1.0411579733333339E-2</v>
      </c>
      <c r="V61" s="35">
        <f t="shared" si="6"/>
        <v>-1.0064527075555562E-2</v>
      </c>
      <c r="W61" s="35">
        <f t="shared" si="6"/>
        <v>-9.7174744177777848E-3</v>
      </c>
      <c r="X61" s="35">
        <f t="shared" si="6"/>
        <v>-9.3704217600000077E-3</v>
      </c>
      <c r="Y61" s="35">
        <f t="shared" si="6"/>
        <v>-9.0233691022222305E-3</v>
      </c>
      <c r="Z61" s="35">
        <f t="shared" si="6"/>
        <v>-8.6763164444444534E-3</v>
      </c>
      <c r="AA61" s="35">
        <f t="shared" si="6"/>
        <v>-8.3292637866666762E-3</v>
      </c>
      <c r="AB61" s="35">
        <f t="shared" si="6"/>
        <v>-7.982211128888899E-3</v>
      </c>
      <c r="AC61" s="35">
        <f t="shared" si="6"/>
        <v>-7.635158471111121E-3</v>
      </c>
      <c r="AD61" s="35">
        <f t="shared" si="6"/>
        <v>-7.288105813333343E-3</v>
      </c>
      <c r="AE61" s="35">
        <f t="shared" si="6"/>
        <v>-6.9410531555555649E-3</v>
      </c>
      <c r="AF61" s="35">
        <f t="shared" si="6"/>
        <v>-6.5940004977777869E-3</v>
      </c>
      <c r="AG61" s="35">
        <f t="shared" si="6"/>
        <v>-6.2469478400000089E-3</v>
      </c>
      <c r="AH61" s="35">
        <f t="shared" si="6"/>
        <v>-5.8998951822222308E-3</v>
      </c>
      <c r="AI61" s="35">
        <f t="shared" si="6"/>
        <v>-5.5528425244444528E-3</v>
      </c>
      <c r="AJ61" s="35">
        <f t="shared" si="6"/>
        <v>-5.2057898666666748E-3</v>
      </c>
      <c r="AK61" s="35">
        <f t="shared" si="6"/>
        <v>-4.8587372088888968E-3</v>
      </c>
      <c r="AL61" s="35">
        <f t="shared" si="6"/>
        <v>-4.5116845511111187E-3</v>
      </c>
      <c r="AM61" s="35">
        <f t="shared" si="6"/>
        <v>-4.1646318933333407E-3</v>
      </c>
      <c r="AN61" s="35">
        <f t="shared" si="6"/>
        <v>-3.8175792355555631E-3</v>
      </c>
      <c r="AO61" s="35">
        <f t="shared" si="6"/>
        <v>-3.4705265777777855E-3</v>
      </c>
      <c r="AP61" s="35">
        <f t="shared" si="6"/>
        <v>-3.1234739200000079E-3</v>
      </c>
      <c r="AQ61" s="35">
        <f t="shared" si="6"/>
        <v>-2.7764212622222303E-3</v>
      </c>
      <c r="AR61" s="35">
        <f t="shared" si="6"/>
        <v>-2.4293686044444527E-3</v>
      </c>
      <c r="AS61" s="35">
        <f t="shared" si="6"/>
        <v>-2.0823159466666751E-3</v>
      </c>
      <c r="AT61" s="35">
        <f t="shared" si="6"/>
        <v>-1.7352632888888975E-3</v>
      </c>
      <c r="AU61" s="35">
        <f t="shared" si="6"/>
        <v>-1.3882106311111199E-3</v>
      </c>
      <c r="AV61" s="35">
        <f t="shared" si="6"/>
        <v>-1.0411579733333423E-3</v>
      </c>
      <c r="AW61" s="35">
        <f t="shared" si="6"/>
        <v>-6.9410531555556463E-4</v>
      </c>
      <c r="AX61" s="35">
        <f t="shared" si="6"/>
        <v>-3.4705265777778692E-4</v>
      </c>
      <c r="AY61" s="35">
        <f t="shared" si="6"/>
        <v>-9.2157184661267877E-18</v>
      </c>
      <c r="AZ61" s="35">
        <f t="shared" si="6"/>
        <v>-9.2157184661267877E-18</v>
      </c>
      <c r="BA61" s="35">
        <f t="shared" si="6"/>
        <v>-9.2157184661267877E-18</v>
      </c>
      <c r="BB61" s="35">
        <f t="shared" si="6"/>
        <v>-9.2157184661267877E-18</v>
      </c>
      <c r="BC61" s="35">
        <f t="shared" si="6"/>
        <v>-9.2157184661267877E-18</v>
      </c>
      <c r="BD61" s="35">
        <f t="shared" si="6"/>
        <v>-9.2157184661267877E-18</v>
      </c>
    </row>
    <row r="62" spans="1:56" ht="16.5" hidden="1" customHeight="1" outlineLevel="1" x14ac:dyDescent="0.3">
      <c r="A62" s="114"/>
      <c r="B62" s="9" t="s">
        <v>33</v>
      </c>
      <c r="C62" s="9" t="s">
        <v>66</v>
      </c>
      <c r="D62" s="9" t="s">
        <v>38</v>
      </c>
      <c r="E62" s="35">
        <f t="shared" ref="E62:BD62" si="7">E28-E60+E61</f>
        <v>-1.5617369599999997E-2</v>
      </c>
      <c r="F62" s="35">
        <f t="shared" si="7"/>
        <v>-1.5270316942222219E-2</v>
      </c>
      <c r="G62" s="35">
        <f t="shared" si="7"/>
        <v>-1.4923264284444442E-2</v>
      </c>
      <c r="H62" s="35">
        <f t="shared" si="7"/>
        <v>-1.4576211626666665E-2</v>
      </c>
      <c r="I62" s="35">
        <f t="shared" si="7"/>
        <v>-1.4229158968888888E-2</v>
      </c>
      <c r="J62" s="35">
        <f t="shared" si="7"/>
        <v>-1.3882106311111111E-2</v>
      </c>
      <c r="K62" s="35">
        <f t="shared" si="7"/>
        <v>-1.3535053653333334E-2</v>
      </c>
      <c r="L62" s="35">
        <f t="shared" si="7"/>
        <v>-1.3188000995555556E-2</v>
      </c>
      <c r="M62" s="35">
        <f t="shared" si="7"/>
        <v>-1.2840948337777779E-2</v>
      </c>
      <c r="N62" s="35">
        <f t="shared" si="7"/>
        <v>-1.2493895680000002E-2</v>
      </c>
      <c r="O62" s="35">
        <f t="shared" si="7"/>
        <v>-1.2146843022222225E-2</v>
      </c>
      <c r="P62" s="35">
        <f t="shared" si="7"/>
        <v>-1.1799790364444448E-2</v>
      </c>
      <c r="Q62" s="35">
        <f t="shared" si="7"/>
        <v>-1.1452737706666671E-2</v>
      </c>
      <c r="R62" s="35">
        <f t="shared" si="7"/>
        <v>-1.1105685048888893E-2</v>
      </c>
      <c r="S62" s="35">
        <f t="shared" si="7"/>
        <v>-1.0758632391111116E-2</v>
      </c>
      <c r="T62" s="35">
        <f t="shared" si="7"/>
        <v>-1.0411579733333339E-2</v>
      </c>
      <c r="U62" s="35">
        <f t="shared" si="7"/>
        <v>-1.0064527075555562E-2</v>
      </c>
      <c r="V62" s="35">
        <f t="shared" si="7"/>
        <v>-9.7174744177777848E-3</v>
      </c>
      <c r="W62" s="35">
        <f t="shared" si="7"/>
        <v>-9.3704217600000077E-3</v>
      </c>
      <c r="X62" s="35">
        <f t="shared" si="7"/>
        <v>-9.0233691022222305E-3</v>
      </c>
      <c r="Y62" s="35">
        <f t="shared" si="7"/>
        <v>-8.6763164444444534E-3</v>
      </c>
      <c r="Z62" s="35">
        <f t="shared" si="7"/>
        <v>-8.3292637866666762E-3</v>
      </c>
      <c r="AA62" s="35">
        <f t="shared" si="7"/>
        <v>-7.982211128888899E-3</v>
      </c>
      <c r="AB62" s="35">
        <f t="shared" si="7"/>
        <v>-7.635158471111121E-3</v>
      </c>
      <c r="AC62" s="35">
        <f t="shared" si="7"/>
        <v>-7.288105813333343E-3</v>
      </c>
      <c r="AD62" s="35">
        <f t="shared" si="7"/>
        <v>-6.9410531555555649E-3</v>
      </c>
      <c r="AE62" s="35">
        <f t="shared" si="7"/>
        <v>-6.5940004977777869E-3</v>
      </c>
      <c r="AF62" s="35">
        <f t="shared" si="7"/>
        <v>-6.2469478400000089E-3</v>
      </c>
      <c r="AG62" s="35">
        <f t="shared" si="7"/>
        <v>-5.8998951822222308E-3</v>
      </c>
      <c r="AH62" s="35">
        <f t="shared" si="7"/>
        <v>-5.5528425244444528E-3</v>
      </c>
      <c r="AI62" s="35">
        <f t="shared" si="7"/>
        <v>-5.2057898666666748E-3</v>
      </c>
      <c r="AJ62" s="35">
        <f t="shared" si="7"/>
        <v>-4.8587372088888968E-3</v>
      </c>
      <c r="AK62" s="35">
        <f t="shared" si="7"/>
        <v>-4.5116845511111187E-3</v>
      </c>
      <c r="AL62" s="35">
        <f t="shared" si="7"/>
        <v>-4.1646318933333407E-3</v>
      </c>
      <c r="AM62" s="35">
        <f t="shared" si="7"/>
        <v>-3.8175792355555631E-3</v>
      </c>
      <c r="AN62" s="35">
        <f t="shared" si="7"/>
        <v>-3.4705265777777855E-3</v>
      </c>
      <c r="AO62" s="35">
        <f t="shared" si="7"/>
        <v>-3.1234739200000079E-3</v>
      </c>
      <c r="AP62" s="35">
        <f t="shared" si="7"/>
        <v>-2.7764212622222303E-3</v>
      </c>
      <c r="AQ62" s="35">
        <f t="shared" si="7"/>
        <v>-2.4293686044444527E-3</v>
      </c>
      <c r="AR62" s="35">
        <f t="shared" si="7"/>
        <v>-2.0823159466666751E-3</v>
      </c>
      <c r="AS62" s="35">
        <f t="shared" si="7"/>
        <v>-1.7352632888888975E-3</v>
      </c>
      <c r="AT62" s="35">
        <f t="shared" si="7"/>
        <v>-1.3882106311111199E-3</v>
      </c>
      <c r="AU62" s="35">
        <f t="shared" si="7"/>
        <v>-1.0411579733333423E-3</v>
      </c>
      <c r="AV62" s="35">
        <f t="shared" si="7"/>
        <v>-6.9410531555556463E-4</v>
      </c>
      <c r="AW62" s="35">
        <f t="shared" si="7"/>
        <v>-3.4705265777778692E-4</v>
      </c>
      <c r="AX62" s="35">
        <f t="shared" si="7"/>
        <v>-9.2157184661267877E-18</v>
      </c>
      <c r="AY62" s="35">
        <f t="shared" si="7"/>
        <v>-9.2157184661267877E-18</v>
      </c>
      <c r="AZ62" s="35">
        <f t="shared" si="7"/>
        <v>-9.2157184661267877E-18</v>
      </c>
      <c r="BA62" s="35">
        <f t="shared" si="7"/>
        <v>-9.2157184661267877E-18</v>
      </c>
      <c r="BB62" s="35">
        <f t="shared" si="7"/>
        <v>-9.2157184661267877E-18</v>
      </c>
      <c r="BC62" s="35">
        <f t="shared" si="7"/>
        <v>-9.2157184661267877E-18</v>
      </c>
      <c r="BD62" s="35">
        <f t="shared" si="7"/>
        <v>-9.2157184661267877E-18</v>
      </c>
    </row>
    <row r="63" spans="1:56" ht="16.5" collapsed="1" x14ac:dyDescent="0.3">
      <c r="A63" s="114"/>
      <c r="B63" s="9" t="s">
        <v>8</v>
      </c>
      <c r="C63" s="11" t="s">
        <v>65</v>
      </c>
      <c r="D63" s="9" t="s">
        <v>38</v>
      </c>
      <c r="E63" s="35">
        <f>AVERAGE(E61:E62)*'Fixed data'!$C$3</f>
        <v>-3.2796476159999995E-4</v>
      </c>
      <c r="F63" s="35">
        <f>AVERAGE(F61:F62)*'Fixed data'!$C$3</f>
        <v>-6.4864141738666661E-4</v>
      </c>
      <c r="G63" s="35">
        <f>AVERAGE(G61:G62)*'Fixed data'!$C$3</f>
        <v>-6.3406520575999992E-4</v>
      </c>
      <c r="H63" s="35">
        <f>AVERAGE(H61:H62)*'Fixed data'!$C$3</f>
        <v>-6.1948899413333334E-4</v>
      </c>
      <c r="I63" s="35">
        <f>AVERAGE(I61:I62)*'Fixed data'!$C$3</f>
        <v>-6.0491278250666665E-4</v>
      </c>
      <c r="J63" s="35">
        <f>AVERAGE(J61:J62)*'Fixed data'!$C$3</f>
        <v>-5.9033657087999996E-4</v>
      </c>
      <c r="K63" s="35">
        <f>AVERAGE(K61:K62)*'Fixed data'!$C$3</f>
        <v>-5.7576035925333338E-4</v>
      </c>
      <c r="L63" s="35">
        <f>AVERAGE(L61:L62)*'Fixed data'!$C$3</f>
        <v>-5.611841476266667E-4</v>
      </c>
      <c r="M63" s="35">
        <f>AVERAGE(M61:M62)*'Fixed data'!$C$3</f>
        <v>-5.4660793600000012E-4</v>
      </c>
      <c r="N63" s="35">
        <f>AVERAGE(N61:N62)*'Fixed data'!$C$3</f>
        <v>-5.3203172437333343E-4</v>
      </c>
      <c r="O63" s="35">
        <f>AVERAGE(O61:O62)*'Fixed data'!$C$3</f>
        <v>-5.1745551274666685E-4</v>
      </c>
      <c r="P63" s="35">
        <f>AVERAGE(P61:P62)*'Fixed data'!$C$3</f>
        <v>-5.0287930112000016E-4</v>
      </c>
      <c r="Q63" s="35">
        <f>AVERAGE(Q61:Q62)*'Fixed data'!$C$3</f>
        <v>-4.8830308949333347E-4</v>
      </c>
      <c r="R63" s="35">
        <f>AVERAGE(R61:R62)*'Fixed data'!$C$3</f>
        <v>-4.7372687786666689E-4</v>
      </c>
      <c r="S63" s="35">
        <f>AVERAGE(S61:S62)*'Fixed data'!$C$3</f>
        <v>-4.5915066624000026E-4</v>
      </c>
      <c r="T63" s="35">
        <f>AVERAGE(T61:T62)*'Fixed data'!$C$3</f>
        <v>-4.4457445461333357E-4</v>
      </c>
      <c r="U63" s="35">
        <f>AVERAGE(U61:U62)*'Fixed data'!$C$3</f>
        <v>-4.2999824298666693E-4</v>
      </c>
      <c r="V63" s="35">
        <f>AVERAGE(V61:V62)*'Fixed data'!$C$3</f>
        <v>-4.154220313600003E-4</v>
      </c>
      <c r="W63" s="35">
        <f>AVERAGE(W61:W62)*'Fixed data'!$C$3</f>
        <v>-4.0084581973333366E-4</v>
      </c>
      <c r="X63" s="35">
        <f>AVERAGE(X61:X62)*'Fixed data'!$C$3</f>
        <v>-3.8626960810666703E-4</v>
      </c>
      <c r="Y63" s="35">
        <f>AVERAGE(Y61:Y62)*'Fixed data'!$C$3</f>
        <v>-3.716933964800004E-4</v>
      </c>
      <c r="Z63" s="35">
        <f>AVERAGE(Z61:Z62)*'Fixed data'!$C$3</f>
        <v>-3.5711718485333376E-4</v>
      </c>
      <c r="AA63" s="35">
        <f>AVERAGE(AA61:AA62)*'Fixed data'!$C$3</f>
        <v>-3.4254097322666713E-4</v>
      </c>
      <c r="AB63" s="35">
        <f>AVERAGE(AB61:AB62)*'Fixed data'!$C$3</f>
        <v>-3.2796476160000044E-4</v>
      </c>
      <c r="AC63" s="35">
        <f>AVERAGE(AC61:AC62)*'Fixed data'!$C$3</f>
        <v>-3.1338854997333375E-4</v>
      </c>
      <c r="AD63" s="35">
        <f>AVERAGE(AD61:AD62)*'Fixed data'!$C$3</f>
        <v>-2.9881233834666711E-4</v>
      </c>
      <c r="AE63" s="35">
        <f>AVERAGE(AE61:AE62)*'Fixed data'!$C$3</f>
        <v>-2.8423612672000037E-4</v>
      </c>
      <c r="AF63" s="35">
        <f>AVERAGE(AF61:AF62)*'Fixed data'!$C$3</f>
        <v>-2.6965991509333374E-4</v>
      </c>
      <c r="AG63" s="35">
        <f>AVERAGE(AG61:AG62)*'Fixed data'!$C$3</f>
        <v>-2.5508370346666705E-4</v>
      </c>
      <c r="AH63" s="35">
        <f>AVERAGE(AH61:AH62)*'Fixed data'!$C$3</f>
        <v>-2.4050749184000039E-4</v>
      </c>
      <c r="AI63" s="35">
        <f>AVERAGE(AI61:AI62)*'Fixed data'!$C$3</f>
        <v>-2.2593128021333367E-4</v>
      </c>
      <c r="AJ63" s="35">
        <f>AVERAGE(AJ61:AJ62)*'Fixed data'!$C$3</f>
        <v>-2.1135506858666704E-4</v>
      </c>
      <c r="AK63" s="35">
        <f>AVERAGE(AK61:AK62)*'Fixed data'!$C$3</f>
        <v>-1.9677885696000032E-4</v>
      </c>
      <c r="AL63" s="35">
        <f>AVERAGE(AL61:AL62)*'Fixed data'!$C$3</f>
        <v>-1.8220264533333369E-4</v>
      </c>
      <c r="AM63" s="35">
        <f>AVERAGE(AM61:AM62)*'Fixed data'!$C$3</f>
        <v>-1.67626433706667E-4</v>
      </c>
      <c r="AN63" s="35">
        <f>AVERAGE(AN61:AN62)*'Fixed data'!$C$3</f>
        <v>-1.5305022208000031E-4</v>
      </c>
      <c r="AO63" s="35">
        <f>AVERAGE(AO61:AO62)*'Fixed data'!$C$3</f>
        <v>-1.3847401045333368E-4</v>
      </c>
      <c r="AP63" s="35">
        <f>AVERAGE(AP61:AP62)*'Fixed data'!$C$3</f>
        <v>-1.2389779882666699E-4</v>
      </c>
      <c r="AQ63" s="35">
        <f>AVERAGE(AQ61:AQ62)*'Fixed data'!$C$3</f>
        <v>-1.0932158720000035E-4</v>
      </c>
      <c r="AR63" s="35">
        <f>AVERAGE(AR61:AR62)*'Fixed data'!$C$3</f>
        <v>-9.4745375573333679E-5</v>
      </c>
      <c r="AS63" s="35">
        <f>AVERAGE(AS61:AS62)*'Fixed data'!$C$3</f>
        <v>-8.0169163946667031E-5</v>
      </c>
      <c r="AT63" s="35">
        <f>AVERAGE(AT61:AT62)*'Fixed data'!$C$3</f>
        <v>-6.5592952320000369E-5</v>
      </c>
      <c r="AU63" s="35">
        <f>AVERAGE(AU61:AU62)*'Fixed data'!$C$3</f>
        <v>-5.1016740693333708E-5</v>
      </c>
      <c r="AV63" s="35">
        <f>AVERAGE(AV61:AV62)*'Fixed data'!$C$3</f>
        <v>-3.6440529066667053E-5</v>
      </c>
      <c r="AW63" s="35">
        <f>AVERAGE(AW61:AW62)*'Fixed data'!$C$3</f>
        <v>-2.1864317440000382E-5</v>
      </c>
      <c r="AX63" s="35">
        <f>AVERAGE(AX61:AX62)*'Fixed data'!$C$3</f>
        <v>-7.2881058133337195E-6</v>
      </c>
      <c r="AY63" s="35">
        <f>AVERAGE(AY61:AY62)*'Fixed data'!$C$3</f>
        <v>-3.8706017557732511E-19</v>
      </c>
      <c r="AZ63" s="35">
        <f>AVERAGE(AZ61:AZ62)*'Fixed data'!$C$3</f>
        <v>-3.8706017557732511E-19</v>
      </c>
      <c r="BA63" s="35">
        <f>AVERAGE(BA61:BA62)*'Fixed data'!$C$3</f>
        <v>-3.8706017557732511E-19</v>
      </c>
      <c r="BB63" s="35">
        <f>AVERAGE(BB61:BB62)*'Fixed data'!$C$3</f>
        <v>-3.8706017557732511E-19</v>
      </c>
      <c r="BC63" s="35">
        <f>AVERAGE(BC61:BC62)*'Fixed data'!$C$3</f>
        <v>-3.8706017557732511E-19</v>
      </c>
      <c r="BD63" s="35">
        <f>AVERAGE(BD61:BD62)*'Fixed data'!$C$3</f>
        <v>-3.8706017557732511E-19</v>
      </c>
    </row>
    <row r="64" spans="1:56" ht="15.75" thickBot="1" x14ac:dyDescent="0.35">
      <c r="A64" s="113"/>
      <c r="B64" s="12" t="s">
        <v>91</v>
      </c>
      <c r="C64" s="12" t="s">
        <v>43</v>
      </c>
      <c r="D64" s="12" t="s">
        <v>38</v>
      </c>
      <c r="E64" s="53">
        <f t="shared" ref="E64:BD64" si="8">E29+E60+E63</f>
        <v>-7.0211231615999996E-3</v>
      </c>
      <c r="F64" s="53">
        <f t="shared" si="8"/>
        <v>-9.9569407516444421E-4</v>
      </c>
      <c r="G64" s="53">
        <f t="shared" si="8"/>
        <v>-9.8111786353777763E-4</v>
      </c>
      <c r="H64" s="53">
        <f t="shared" si="8"/>
        <v>-9.6654165191111105E-4</v>
      </c>
      <c r="I64" s="53">
        <f t="shared" si="8"/>
        <v>-9.5196544028444436E-4</v>
      </c>
      <c r="J64" s="53">
        <f t="shared" si="8"/>
        <v>-9.3738922865777767E-4</v>
      </c>
      <c r="K64" s="53">
        <f t="shared" si="8"/>
        <v>-9.2281301703111109E-4</v>
      </c>
      <c r="L64" s="53">
        <f t="shared" si="8"/>
        <v>-9.082368054044444E-4</v>
      </c>
      <c r="M64" s="53">
        <f t="shared" si="8"/>
        <v>-8.9366059377777782E-4</v>
      </c>
      <c r="N64" s="53">
        <f t="shared" si="8"/>
        <v>-8.7908438215111113E-4</v>
      </c>
      <c r="O64" s="53">
        <f t="shared" si="8"/>
        <v>-8.6450817052444455E-4</v>
      </c>
      <c r="P64" s="53">
        <f t="shared" si="8"/>
        <v>-8.4993195889777786E-4</v>
      </c>
      <c r="Q64" s="53">
        <f t="shared" si="8"/>
        <v>-8.3535574727111117E-4</v>
      </c>
      <c r="R64" s="53">
        <f t="shared" si="8"/>
        <v>-8.2077953564444459E-4</v>
      </c>
      <c r="S64" s="53">
        <f t="shared" si="8"/>
        <v>-8.0620332401777801E-4</v>
      </c>
      <c r="T64" s="53">
        <f t="shared" si="8"/>
        <v>-7.9162711239111122E-4</v>
      </c>
      <c r="U64" s="53">
        <f t="shared" si="8"/>
        <v>-7.7705090076444464E-4</v>
      </c>
      <c r="V64" s="53">
        <f t="shared" si="8"/>
        <v>-7.6247468913777806E-4</v>
      </c>
      <c r="W64" s="53">
        <f t="shared" si="8"/>
        <v>-7.4789847751111137E-4</v>
      </c>
      <c r="X64" s="53">
        <f t="shared" si="8"/>
        <v>-7.3332226588444468E-4</v>
      </c>
      <c r="Y64" s="53">
        <f t="shared" si="8"/>
        <v>-7.187460542577781E-4</v>
      </c>
      <c r="Z64" s="53">
        <f t="shared" si="8"/>
        <v>-7.0416984263111152E-4</v>
      </c>
      <c r="AA64" s="53">
        <f t="shared" si="8"/>
        <v>-6.8959363100444483E-4</v>
      </c>
      <c r="AB64" s="53">
        <f t="shared" si="8"/>
        <v>-6.7501741937777814E-4</v>
      </c>
      <c r="AC64" s="53">
        <f t="shared" si="8"/>
        <v>-6.6044120775111145E-4</v>
      </c>
      <c r="AD64" s="53">
        <f t="shared" si="8"/>
        <v>-6.4586499612444477E-4</v>
      </c>
      <c r="AE64" s="53">
        <f t="shared" si="8"/>
        <v>-6.3128878449777808E-4</v>
      </c>
      <c r="AF64" s="53">
        <f t="shared" si="8"/>
        <v>-6.1671257287111139E-4</v>
      </c>
      <c r="AG64" s="53">
        <f t="shared" si="8"/>
        <v>-6.0213636124444481E-4</v>
      </c>
      <c r="AH64" s="53">
        <f t="shared" si="8"/>
        <v>-5.8756014961777812E-4</v>
      </c>
      <c r="AI64" s="53">
        <f t="shared" si="8"/>
        <v>-5.7298393799111143E-4</v>
      </c>
      <c r="AJ64" s="53">
        <f t="shared" si="8"/>
        <v>-5.5840772636444474E-4</v>
      </c>
      <c r="AK64" s="53">
        <f t="shared" si="8"/>
        <v>-5.4383151473777805E-4</v>
      </c>
      <c r="AL64" s="53">
        <f t="shared" si="8"/>
        <v>-5.2925530311111137E-4</v>
      </c>
      <c r="AM64" s="53">
        <f t="shared" si="8"/>
        <v>-5.1467909148444468E-4</v>
      </c>
      <c r="AN64" s="53">
        <f t="shared" si="8"/>
        <v>-5.0010287985777799E-4</v>
      </c>
      <c r="AO64" s="53">
        <f t="shared" si="8"/>
        <v>-4.8552666823111141E-4</v>
      </c>
      <c r="AP64" s="53">
        <f t="shared" si="8"/>
        <v>-4.7095045660444472E-4</v>
      </c>
      <c r="AQ64" s="53">
        <f t="shared" si="8"/>
        <v>-4.5637424497777803E-4</v>
      </c>
      <c r="AR64" s="53">
        <f t="shared" si="8"/>
        <v>-4.417980333511114E-4</v>
      </c>
      <c r="AS64" s="53">
        <f t="shared" si="8"/>
        <v>-4.2722182172444476E-4</v>
      </c>
      <c r="AT64" s="53">
        <f t="shared" si="8"/>
        <v>-4.1264561009777807E-4</v>
      </c>
      <c r="AU64" s="53">
        <f t="shared" si="8"/>
        <v>-3.9806939847111139E-4</v>
      </c>
      <c r="AV64" s="53">
        <f t="shared" si="8"/>
        <v>-3.8349318684444475E-4</v>
      </c>
      <c r="AW64" s="53">
        <f t="shared" si="8"/>
        <v>-3.6891697521777806E-4</v>
      </c>
      <c r="AX64" s="53">
        <f t="shared" si="8"/>
        <v>-3.5434076359111143E-4</v>
      </c>
      <c r="AY64" s="53">
        <f t="shared" si="8"/>
        <v>-3.8706017557732511E-19</v>
      </c>
      <c r="AZ64" s="53">
        <f t="shared" si="8"/>
        <v>-3.8706017557732511E-19</v>
      </c>
      <c r="BA64" s="53">
        <f t="shared" si="8"/>
        <v>-3.8706017557732511E-19</v>
      </c>
      <c r="BB64" s="53">
        <f t="shared" si="8"/>
        <v>-3.8706017557732511E-19</v>
      </c>
      <c r="BC64" s="53">
        <f t="shared" si="8"/>
        <v>-3.8706017557732511E-19</v>
      </c>
      <c r="BD64" s="53">
        <f t="shared" si="8"/>
        <v>-3.8706017557732511E-19</v>
      </c>
    </row>
    <row r="65" spans="1:56" ht="12.75" customHeight="1" x14ac:dyDescent="0.3">
      <c r="A65" s="190" t="s">
        <v>226</v>
      </c>
      <c r="B65" s="9" t="s">
        <v>35</v>
      </c>
      <c r="D65" s="4" t="s">
        <v>38</v>
      </c>
      <c r="E65" s="35">
        <f>'Fixed data'!$G$6*E86/1000000</f>
        <v>9.4277671327372165E-4</v>
      </c>
      <c r="F65" s="35">
        <f>'Fixed data'!$G$6*F86/1000000</f>
        <v>9.4277671327372165E-4</v>
      </c>
      <c r="G65" s="35">
        <f>'Fixed data'!$G$6*G86/1000000</f>
        <v>9.4277671327372165E-4</v>
      </c>
      <c r="H65" s="35">
        <f>'Fixed data'!$G$6*H86/1000000</f>
        <v>9.4277671327372165E-4</v>
      </c>
      <c r="I65" s="35">
        <f>'Fixed data'!$G$6*I86/1000000</f>
        <v>9.4277671327372165E-4</v>
      </c>
      <c r="J65" s="35">
        <f>'Fixed data'!$G$6*J86/1000000</f>
        <v>9.4277671327372165E-4</v>
      </c>
      <c r="K65" s="35">
        <f>'Fixed data'!$G$6*K86/1000000</f>
        <v>9.4277671327372165E-4</v>
      </c>
      <c r="L65" s="35">
        <f>'Fixed data'!$G$6*L86/1000000</f>
        <v>9.4277671327372165E-4</v>
      </c>
      <c r="M65" s="35">
        <f>'Fixed data'!$G$6*M86/1000000</f>
        <v>9.4277671327372165E-4</v>
      </c>
      <c r="N65" s="35">
        <f>'Fixed data'!$G$6*N86/1000000</f>
        <v>9.4277671327372165E-4</v>
      </c>
      <c r="O65" s="35">
        <f>'Fixed data'!$G$6*O86/1000000</f>
        <v>9.4277671327372165E-4</v>
      </c>
      <c r="P65" s="35">
        <f>'Fixed data'!$G$6*P86/1000000</f>
        <v>9.4277671327372165E-4</v>
      </c>
      <c r="Q65" s="35">
        <f>'Fixed data'!$G$6*Q86/1000000</f>
        <v>9.4277671327372165E-4</v>
      </c>
      <c r="R65" s="35">
        <f>'Fixed data'!$G$6*R86/1000000</f>
        <v>9.4277671327372165E-4</v>
      </c>
      <c r="S65" s="35">
        <f>'Fixed data'!$G$6*S86/1000000</f>
        <v>9.4277671327372165E-4</v>
      </c>
      <c r="T65" s="35">
        <f>'Fixed data'!$G$6*T86/1000000</f>
        <v>9.4277671327372165E-4</v>
      </c>
      <c r="U65" s="35">
        <f>'Fixed data'!$G$6*U86/1000000</f>
        <v>9.4277671327372165E-4</v>
      </c>
      <c r="V65" s="35">
        <f>'Fixed data'!$G$6*V86/1000000</f>
        <v>9.4277671327372165E-4</v>
      </c>
      <c r="W65" s="35">
        <f>'Fixed data'!$G$6*W86/1000000</f>
        <v>9.4277671327372165E-4</v>
      </c>
      <c r="X65" s="35">
        <f>'Fixed data'!$G$6*X86/1000000</f>
        <v>9.4277671327372165E-4</v>
      </c>
      <c r="Y65" s="35">
        <f>'Fixed data'!$G$6*Y86/1000000</f>
        <v>9.4277671327372165E-4</v>
      </c>
      <c r="Z65" s="35">
        <f>'Fixed data'!$G$6*Z86/1000000</f>
        <v>9.4277671327372165E-4</v>
      </c>
      <c r="AA65" s="35">
        <f>'Fixed data'!$G$6*AA86/1000000</f>
        <v>9.4277671327372165E-4</v>
      </c>
      <c r="AB65" s="35">
        <f>'Fixed data'!$G$6*AB86/1000000</f>
        <v>9.4277671327372165E-4</v>
      </c>
      <c r="AC65" s="35">
        <f>'Fixed data'!$G$6*AC86/1000000</f>
        <v>9.4277671327372165E-4</v>
      </c>
      <c r="AD65" s="35">
        <f>'Fixed data'!$G$6*AD86/1000000</f>
        <v>9.4277671327372165E-4</v>
      </c>
      <c r="AE65" s="35">
        <f>'Fixed data'!$G$6*AE86/1000000</f>
        <v>9.4277671327372165E-4</v>
      </c>
      <c r="AF65" s="35">
        <f>'Fixed data'!$G$6*AF86/1000000</f>
        <v>9.4277671327372165E-4</v>
      </c>
      <c r="AG65" s="35">
        <f>'Fixed data'!$G$6*AG86/1000000</f>
        <v>9.4277671327372165E-4</v>
      </c>
      <c r="AH65" s="35">
        <f>'Fixed data'!$G$6*AH86/1000000</f>
        <v>9.4277671327372165E-4</v>
      </c>
      <c r="AI65" s="35">
        <f>'Fixed data'!$G$6*AI86/1000000</f>
        <v>9.4277671327372165E-4</v>
      </c>
      <c r="AJ65" s="35">
        <f>'Fixed data'!$G$6*AJ86/1000000</f>
        <v>9.4277671327372165E-4</v>
      </c>
      <c r="AK65" s="35">
        <f>'Fixed data'!$G$6*AK86/1000000</f>
        <v>9.4277671327372165E-4</v>
      </c>
      <c r="AL65" s="35">
        <f>'Fixed data'!$G$6*AL86/1000000</f>
        <v>9.4277671327372165E-4</v>
      </c>
      <c r="AM65" s="35">
        <f>'Fixed data'!$G$6*AM86/1000000</f>
        <v>9.4277671327372165E-4</v>
      </c>
      <c r="AN65" s="35">
        <f>'Fixed data'!$G$6*AN86/1000000</f>
        <v>9.4277671327372165E-4</v>
      </c>
      <c r="AO65" s="35">
        <f>'Fixed data'!$G$6*AO86/1000000</f>
        <v>9.4277671327372165E-4</v>
      </c>
      <c r="AP65" s="35">
        <f>'Fixed data'!$G$6*AP86/1000000</f>
        <v>9.4277671327372165E-4</v>
      </c>
      <c r="AQ65" s="35">
        <f>'Fixed data'!$G$6*AQ86/1000000</f>
        <v>9.4277671327372165E-4</v>
      </c>
      <c r="AR65" s="35">
        <f>'Fixed data'!$G$6*AR86/1000000</f>
        <v>9.4277671327372165E-4</v>
      </c>
      <c r="AS65" s="35">
        <f>'Fixed data'!$G$6*AS86/1000000</f>
        <v>0</v>
      </c>
      <c r="AT65" s="35">
        <f>'Fixed data'!$G$6*AT86/1000000</f>
        <v>0</v>
      </c>
      <c r="AU65" s="35">
        <f>'Fixed data'!$G$6*AU86/1000000</f>
        <v>0</v>
      </c>
      <c r="AV65" s="35">
        <f>'Fixed data'!$G$6*AV86/1000000</f>
        <v>0</v>
      </c>
      <c r="AW65" s="35">
        <f>'Fixed data'!$G$6*AW86/1000000</f>
        <v>0</v>
      </c>
      <c r="AX65" s="35">
        <f>'Fixed data'!$G$6*AX86/1000000</f>
        <v>0</v>
      </c>
      <c r="AY65" s="35">
        <f>'Fixed data'!$G$6*AY86/1000000</f>
        <v>0</v>
      </c>
      <c r="AZ65" s="35">
        <f>'Fixed data'!$G$6*AZ86/1000000</f>
        <v>0</v>
      </c>
      <c r="BA65" s="35">
        <f>'Fixed data'!$G$6*BA86/1000000</f>
        <v>0</v>
      </c>
      <c r="BB65" s="35">
        <f>'Fixed data'!$G$6*BB86/1000000</f>
        <v>0</v>
      </c>
      <c r="BC65" s="35">
        <f>'Fixed data'!$G$6*BC86/1000000</f>
        <v>0</v>
      </c>
      <c r="BD65" s="35">
        <f>'Fixed data'!$G$6*BD86/1000000</f>
        <v>0</v>
      </c>
    </row>
    <row r="66" spans="1:56" ht="15" customHeight="1" x14ac:dyDescent="0.3">
      <c r="A66" s="191"/>
      <c r="B66" s="9" t="s">
        <v>198</v>
      </c>
      <c r="D66" s="4" t="s">
        <v>38</v>
      </c>
      <c r="E66" s="35">
        <f>E87*'Fixed data'!H$5/1000000</f>
        <v>7.1503049708874098E-5</v>
      </c>
      <c r="F66" s="35">
        <f>F87*'Fixed data'!I$5/1000000</f>
        <v>7.2934478304590748E-5</v>
      </c>
      <c r="G66" s="35">
        <f>G87*'Fixed data'!J$5/1000000</f>
        <v>7.5254996828385889E-5</v>
      </c>
      <c r="H66" s="35">
        <f>H87*'Fixed data'!K$5/1000000</f>
        <v>7.7590973219294061E-5</v>
      </c>
      <c r="I66" s="35">
        <f>I87*'Fixed data'!L$5/1000000</f>
        <v>8.0008542596535895E-5</v>
      </c>
      <c r="J66" s="35">
        <f>J87*'Fixed data'!M$5/1000000</f>
        <v>1.3814590800769979E-4</v>
      </c>
      <c r="K66" s="35">
        <f>K87*'Fixed data'!N$5/1000000</f>
        <v>1.9219134788025388E-4</v>
      </c>
      <c r="L66" s="35">
        <f>L87*'Fixed data'!O$5/1000000</f>
        <v>2.4214486221419828E-4</v>
      </c>
      <c r="M66" s="35">
        <f>M87*'Fixed data'!P$5/1000000</f>
        <v>2.8800645100953288E-4</v>
      </c>
      <c r="N66" s="35">
        <f>N87*'Fixed data'!Q$5/1000000</f>
        <v>3.297761142662578E-4</v>
      </c>
      <c r="O66" s="35">
        <f>O87*'Fixed data'!R$5/1000000</f>
        <v>3.6745385198437287E-4</v>
      </c>
      <c r="P66" s="35">
        <f>P87*'Fixed data'!S$5/1000000</f>
        <v>4.0103966416387825E-4</v>
      </c>
      <c r="Q66" s="35">
        <f>Q87*'Fixed data'!T$5/1000000</f>
        <v>4.3053355080477384E-4</v>
      </c>
      <c r="R66" s="35">
        <f>R87*'Fixed data'!U$5/1000000</f>
        <v>4.559355119070598E-4</v>
      </c>
      <c r="S66" s="35">
        <f>S87*'Fixed data'!V$5/1000000</f>
        <v>4.772455474707359E-4</v>
      </c>
      <c r="T66" s="35">
        <f>T87*'Fixed data'!W$5/1000000</f>
        <v>4.8629864323895079E-4</v>
      </c>
      <c r="U66" s="35">
        <f>U87*'Fixed data'!X$5/1000000</f>
        <v>5.0149215330008744E-4</v>
      </c>
      <c r="V66" s="35">
        <f>V87*'Fixed data'!Y$5/1000000</f>
        <v>5.1241688858175041E-4</v>
      </c>
      <c r="W66" s="35">
        <f>W87*'Fixed data'!Z$5/1000000</f>
        <v>5.1907284908393964E-4</v>
      </c>
      <c r="X66" s="35">
        <f>X87*'Fixed data'!AA$5/1000000</f>
        <v>5.2146003480665535E-4</v>
      </c>
      <c r="Y66" s="35">
        <f>Y87*'Fixed data'!AB$5/1000000</f>
        <v>5.1957844574989731E-4</v>
      </c>
      <c r="Z66" s="35">
        <f>Z87*'Fixed data'!AC$5/1000000</f>
        <v>5.092538698655871E-4</v>
      </c>
      <c r="AA66" s="35">
        <f>AA87*'Fixed data'!AD$5/1000000</f>
        <v>4.9913964373412992E-4</v>
      </c>
      <c r="AB66" s="35">
        <f>AB87*'Fixed data'!AE$5/1000000</f>
        <v>4.84756642823199E-4</v>
      </c>
      <c r="AC66" s="35">
        <f>AC87*'Fixed data'!AF$5/1000000</f>
        <v>4.6610486713279456E-4</v>
      </c>
      <c r="AD66" s="35">
        <f>AD87*'Fixed data'!AG$5/1000000</f>
        <v>4.4318431666291632E-4</v>
      </c>
      <c r="AE66" s="35">
        <f>AE87*'Fixed data'!AH$5/1000000</f>
        <v>4.1599499141356457E-4</v>
      </c>
      <c r="AF66" s="35">
        <f>AF87*'Fixed data'!AI$5/1000000</f>
        <v>3.8453689138473896E-4</v>
      </c>
      <c r="AG66" s="35">
        <f>AG87*'Fixed data'!AJ$5/1000000</f>
        <v>3.4881001657643978E-4</v>
      </c>
      <c r="AH66" s="35">
        <f>AH87*'Fixed data'!AK$5/1000000</f>
        <v>3.0881436698866691E-4</v>
      </c>
      <c r="AI66" s="35">
        <f>AI87*'Fixed data'!AL$5/1000000</f>
        <v>2.6311994293157481E-4</v>
      </c>
      <c r="AJ66" s="35">
        <f>AJ87*'Fixed data'!AM$5/1000000</f>
        <v>2.1489165626910285E-4</v>
      </c>
      <c r="AK66" s="35">
        <f>AK87*'Fixed data'!AN$5/1000000</f>
        <v>1.623945948271571E-4</v>
      </c>
      <c r="AL66" s="35">
        <f>AL87*'Fixed data'!AO$5/1000000</f>
        <v>1.0562875860573777E-4</v>
      </c>
      <c r="AM66" s="35">
        <f>AM87*'Fixed data'!AP$5/1000000</f>
        <v>4.4594147604843672E-5</v>
      </c>
      <c r="AN66" s="35">
        <f>AN87*'Fixed data'!AQ$5/1000000</f>
        <v>4.6276945627667962E-5</v>
      </c>
      <c r="AO66" s="35">
        <f>AO87*'Fixed data'!AR$5/1000000</f>
        <v>4.7749393897639217E-5</v>
      </c>
      <c r="AP66" s="35">
        <f>AP87*'Fixed data'!AS$5/1000000</f>
        <v>4.9221842167610471E-5</v>
      </c>
      <c r="AQ66" s="35">
        <f>AQ87*'Fixed data'!AT$5/1000000</f>
        <v>5.0694290437581719E-5</v>
      </c>
      <c r="AR66" s="35">
        <f>AR87*'Fixed data'!AU$5/1000000</f>
        <v>5.2166738707552974E-5</v>
      </c>
      <c r="AS66" s="35">
        <f>AS87*'Fixed data'!AV$5/1000000</f>
        <v>0</v>
      </c>
      <c r="AT66" s="35">
        <f>AT87*'Fixed data'!AW$5/1000000</f>
        <v>0</v>
      </c>
      <c r="AU66" s="35">
        <f>AU87*'Fixed data'!AX$5/1000000</f>
        <v>0</v>
      </c>
      <c r="AV66" s="35">
        <f>AV87*'Fixed data'!AY$5/1000000</f>
        <v>0</v>
      </c>
      <c r="AW66" s="35">
        <f>AW87*'Fixed data'!AZ$5/1000000</f>
        <v>0</v>
      </c>
      <c r="AX66" s="35">
        <f>AX87*'Fixed data'!BA$5/1000000</f>
        <v>0</v>
      </c>
      <c r="AY66" s="35">
        <f>AY87*'Fixed data'!BB$5/1000000</f>
        <v>0</v>
      </c>
      <c r="AZ66" s="35">
        <f>AZ87*'Fixed data'!BC$5/1000000</f>
        <v>0</v>
      </c>
      <c r="BA66" s="35">
        <f>BA87*'Fixed data'!BD$5/1000000</f>
        <v>0</v>
      </c>
      <c r="BB66" s="35">
        <f>BB87*'Fixed data'!BE$5/1000000</f>
        <v>0</v>
      </c>
      <c r="BC66" s="35">
        <f>BC87*'Fixed data'!BF$5/1000000</f>
        <v>0</v>
      </c>
      <c r="BD66" s="35">
        <f>BD87*'Fixed data'!BG$5/1000000</f>
        <v>0</v>
      </c>
    </row>
    <row r="67" spans="1:56" ht="15" customHeight="1" x14ac:dyDescent="0.3">
      <c r="A67" s="191"/>
      <c r="B67" s="9" t="s">
        <v>294</v>
      </c>
      <c r="C67" s="11"/>
      <c r="D67" s="11" t="s">
        <v>38</v>
      </c>
      <c r="E67" s="82">
        <f>'Fixed data'!$G$7*E$88/1000000</f>
        <v>0</v>
      </c>
      <c r="F67" s="82">
        <f>'Fixed data'!$G$7*F$88/1000000</f>
        <v>0</v>
      </c>
      <c r="G67" s="82">
        <f>'Fixed data'!$G$7*G$88/1000000</f>
        <v>0</v>
      </c>
      <c r="H67" s="82">
        <f>'Fixed data'!$G$7*H$88/1000000</f>
        <v>0</v>
      </c>
      <c r="I67" s="82">
        <f>'Fixed data'!$G$7*I$88/1000000</f>
        <v>0</v>
      </c>
      <c r="J67" s="82">
        <f>'Fixed data'!$G$7*J$88/1000000</f>
        <v>0</v>
      </c>
      <c r="K67" s="82">
        <f>'Fixed data'!$G$7*K$88/1000000</f>
        <v>0</v>
      </c>
      <c r="L67" s="82">
        <f>'Fixed data'!$G$7*L$88/1000000</f>
        <v>0</v>
      </c>
      <c r="M67" s="82">
        <f>'Fixed data'!$G$7*M$88/1000000</f>
        <v>0</v>
      </c>
      <c r="N67" s="82">
        <f>'Fixed data'!$G$7*N$88/1000000</f>
        <v>0</v>
      </c>
      <c r="O67" s="82">
        <f>'Fixed data'!$G$7*O$88/1000000</f>
        <v>0</v>
      </c>
      <c r="P67" s="82">
        <f>'Fixed data'!$G$7*P$88/1000000</f>
        <v>0</v>
      </c>
      <c r="Q67" s="82">
        <f>'Fixed data'!$G$7*Q$88/1000000</f>
        <v>0</v>
      </c>
      <c r="R67" s="82">
        <f>'Fixed data'!$G$7*R$88/1000000</f>
        <v>0</v>
      </c>
      <c r="S67" s="82">
        <f>'Fixed data'!$G$7*S$88/1000000</f>
        <v>0</v>
      </c>
      <c r="T67" s="82">
        <f>'Fixed data'!$G$7*T$88/1000000</f>
        <v>0</v>
      </c>
      <c r="U67" s="82">
        <f>'Fixed data'!$G$7*U$88/1000000</f>
        <v>0</v>
      </c>
      <c r="V67" s="82">
        <f>'Fixed data'!$G$7*V$88/1000000</f>
        <v>0</v>
      </c>
      <c r="W67" s="82">
        <f>'Fixed data'!$G$7*W$88/1000000</f>
        <v>0</v>
      </c>
      <c r="X67" s="82">
        <f>'Fixed data'!$G$7*X$88/1000000</f>
        <v>0</v>
      </c>
      <c r="Y67" s="82">
        <f>'Fixed data'!$G$7*Y$88/1000000</f>
        <v>0</v>
      </c>
      <c r="Z67" s="82">
        <f>'Fixed data'!$G$7*Z$88/1000000</f>
        <v>0</v>
      </c>
      <c r="AA67" s="82">
        <f>'Fixed data'!$G$7*AA$88/1000000</f>
        <v>0</v>
      </c>
      <c r="AB67" s="82">
        <f>'Fixed data'!$G$7*AB$88/1000000</f>
        <v>0</v>
      </c>
      <c r="AC67" s="82">
        <f>'Fixed data'!$G$7*AC$88/1000000</f>
        <v>0</v>
      </c>
      <c r="AD67" s="82">
        <f>'Fixed data'!$G$7*AD$88/1000000</f>
        <v>0</v>
      </c>
      <c r="AE67" s="82">
        <f>'Fixed data'!$G$7*AE$88/1000000</f>
        <v>0</v>
      </c>
      <c r="AF67" s="82">
        <f>'Fixed data'!$G$7*AF$88/1000000</f>
        <v>0</v>
      </c>
      <c r="AG67" s="82">
        <f>'Fixed data'!$G$7*AG$88/1000000</f>
        <v>0</v>
      </c>
      <c r="AH67" s="82">
        <f>'Fixed data'!$G$7*AH$88/1000000</f>
        <v>0</v>
      </c>
      <c r="AI67" s="82">
        <f>'Fixed data'!$G$7*AI$88/1000000</f>
        <v>0</v>
      </c>
      <c r="AJ67" s="82">
        <f>'Fixed data'!$G$7*AJ$88/1000000</f>
        <v>0</v>
      </c>
      <c r="AK67" s="82">
        <f>'Fixed data'!$G$7*AK$88/1000000</f>
        <v>0</v>
      </c>
      <c r="AL67" s="82">
        <f>'Fixed data'!$G$7*AL$88/1000000</f>
        <v>0</v>
      </c>
      <c r="AM67" s="82">
        <f>'Fixed data'!$G$7*AM$88/1000000</f>
        <v>0</v>
      </c>
      <c r="AN67" s="82">
        <f>'Fixed data'!$G$7*AN$88/1000000</f>
        <v>0</v>
      </c>
      <c r="AO67" s="82">
        <f>'Fixed data'!$G$7*AO$88/1000000</f>
        <v>0</v>
      </c>
      <c r="AP67" s="82">
        <f>'Fixed data'!$G$7*AP$88/1000000</f>
        <v>0</v>
      </c>
      <c r="AQ67" s="82">
        <f>'Fixed data'!$G$7*AQ$88/1000000</f>
        <v>0</v>
      </c>
      <c r="AR67" s="82">
        <f>'Fixed data'!$G$7*AR$88/1000000</f>
        <v>0</v>
      </c>
      <c r="AS67" s="82">
        <f>'Fixed data'!$G$7*AS$88/1000000</f>
        <v>0</v>
      </c>
      <c r="AT67" s="82">
        <f>'Fixed data'!$G$7*AT$88/1000000</f>
        <v>0</v>
      </c>
      <c r="AU67" s="82">
        <f>'Fixed data'!$G$7*AU$88/1000000</f>
        <v>0</v>
      </c>
      <c r="AV67" s="82">
        <f>'Fixed data'!$G$7*AV$88/1000000</f>
        <v>0</v>
      </c>
      <c r="AW67" s="82">
        <f>'Fixed data'!$G$7*AW$88/1000000</f>
        <v>0</v>
      </c>
      <c r="AX67" s="82">
        <f>'Fixed data'!$G$7*AX$88/1000000</f>
        <v>0</v>
      </c>
      <c r="AY67" s="82">
        <f>'Fixed data'!$G$7*AY$88/1000000</f>
        <v>0</v>
      </c>
      <c r="AZ67" s="82">
        <f>'Fixed data'!$G$7*AZ$88/1000000</f>
        <v>0</v>
      </c>
      <c r="BA67" s="82">
        <f>'Fixed data'!$G$7*BA$88/1000000</f>
        <v>0</v>
      </c>
      <c r="BB67" s="82">
        <f>'Fixed data'!$G$7*BB$88/1000000</f>
        <v>0</v>
      </c>
      <c r="BC67" s="82">
        <f>'Fixed data'!$G$7*BC$88/1000000</f>
        <v>0</v>
      </c>
      <c r="BD67" s="82">
        <f>'Fixed data'!$G$7*BD$88/1000000</f>
        <v>0</v>
      </c>
    </row>
    <row r="68" spans="1:56" ht="15" customHeight="1" x14ac:dyDescent="0.3">
      <c r="A68" s="191"/>
      <c r="B68" s="9" t="s">
        <v>295</v>
      </c>
      <c r="C68" s="9"/>
      <c r="D68" s="9" t="s">
        <v>38</v>
      </c>
      <c r="E68" s="82">
        <f>'Fixed data'!$G$8*E89/1000000</f>
        <v>0</v>
      </c>
      <c r="F68" s="82">
        <f>'Fixed data'!$G$8*F89/1000000</f>
        <v>0</v>
      </c>
      <c r="G68" s="82">
        <f>'Fixed data'!$G$8*G89/1000000</f>
        <v>0</v>
      </c>
      <c r="H68" s="82">
        <f>'Fixed data'!$G$8*H89/1000000</f>
        <v>0</v>
      </c>
      <c r="I68" s="82">
        <f>'Fixed data'!$G$8*I89/1000000</f>
        <v>0</v>
      </c>
      <c r="J68" s="82">
        <f>'Fixed data'!$G$8*J89/1000000</f>
        <v>0</v>
      </c>
      <c r="K68" s="82">
        <f>'Fixed data'!$G$8*K89/1000000</f>
        <v>0</v>
      </c>
      <c r="L68" s="82">
        <f>'Fixed data'!$G$8*L89/1000000</f>
        <v>0</v>
      </c>
      <c r="M68" s="82">
        <f>'Fixed data'!$G$8*M89/1000000</f>
        <v>0</v>
      </c>
      <c r="N68" s="82">
        <f>'Fixed data'!$G$8*N89/1000000</f>
        <v>0</v>
      </c>
      <c r="O68" s="82">
        <f>'Fixed data'!$G$8*O89/1000000</f>
        <v>0</v>
      </c>
      <c r="P68" s="82">
        <f>'Fixed data'!$G$8*P89/1000000</f>
        <v>0</v>
      </c>
      <c r="Q68" s="82">
        <f>'Fixed data'!$G$8*Q89/1000000</f>
        <v>0</v>
      </c>
      <c r="R68" s="82">
        <f>'Fixed data'!$G$8*R89/1000000</f>
        <v>0</v>
      </c>
      <c r="S68" s="82">
        <f>'Fixed data'!$G$8*S89/1000000</f>
        <v>0</v>
      </c>
      <c r="T68" s="82">
        <f>'Fixed data'!$G$8*T89/1000000</f>
        <v>0</v>
      </c>
      <c r="U68" s="82">
        <f>'Fixed data'!$G$8*U89/1000000</f>
        <v>0</v>
      </c>
      <c r="V68" s="82">
        <f>'Fixed data'!$G$8*V89/1000000</f>
        <v>0</v>
      </c>
      <c r="W68" s="82">
        <f>'Fixed data'!$G$8*W89/1000000</f>
        <v>0</v>
      </c>
      <c r="X68" s="82">
        <f>'Fixed data'!$G$8*X89/1000000</f>
        <v>0</v>
      </c>
      <c r="Y68" s="82">
        <f>'Fixed data'!$G$8*Y89/1000000</f>
        <v>0</v>
      </c>
      <c r="Z68" s="82">
        <f>'Fixed data'!$G$8*Z89/1000000</f>
        <v>0</v>
      </c>
      <c r="AA68" s="82">
        <f>'Fixed data'!$G$8*AA89/1000000</f>
        <v>0</v>
      </c>
      <c r="AB68" s="82">
        <f>'Fixed data'!$G$8*AB89/1000000</f>
        <v>0</v>
      </c>
      <c r="AC68" s="82">
        <f>'Fixed data'!$G$8*AC89/1000000</f>
        <v>0</v>
      </c>
      <c r="AD68" s="82">
        <f>'Fixed data'!$G$8*AD89/1000000</f>
        <v>0</v>
      </c>
      <c r="AE68" s="82">
        <f>'Fixed data'!$G$8*AE89/1000000</f>
        <v>0</v>
      </c>
      <c r="AF68" s="82">
        <f>'Fixed data'!$G$8*AF89/1000000</f>
        <v>0</v>
      </c>
      <c r="AG68" s="82">
        <f>'Fixed data'!$G$8*AG89/1000000</f>
        <v>0</v>
      </c>
      <c r="AH68" s="82">
        <f>'Fixed data'!$G$8*AH89/1000000</f>
        <v>0</v>
      </c>
      <c r="AI68" s="82">
        <f>'Fixed data'!$G$8*AI89/1000000</f>
        <v>0</v>
      </c>
      <c r="AJ68" s="82">
        <f>'Fixed data'!$G$8*AJ89/1000000</f>
        <v>0</v>
      </c>
      <c r="AK68" s="82">
        <f>'Fixed data'!$G$8*AK89/1000000</f>
        <v>0</v>
      </c>
      <c r="AL68" s="82">
        <f>'Fixed data'!$G$8*AL89/1000000</f>
        <v>0</v>
      </c>
      <c r="AM68" s="82">
        <f>'Fixed data'!$G$8*AM89/1000000</f>
        <v>0</v>
      </c>
      <c r="AN68" s="82">
        <f>'Fixed data'!$G$8*AN89/1000000</f>
        <v>0</v>
      </c>
      <c r="AO68" s="82">
        <f>'Fixed data'!$G$8*AO89/1000000</f>
        <v>0</v>
      </c>
      <c r="AP68" s="82">
        <f>'Fixed data'!$G$8*AP89/1000000</f>
        <v>0</v>
      </c>
      <c r="AQ68" s="82">
        <f>'Fixed data'!$G$8*AQ89/1000000</f>
        <v>0</v>
      </c>
      <c r="AR68" s="82">
        <f>'Fixed data'!$G$8*AR89/1000000</f>
        <v>0</v>
      </c>
      <c r="AS68" s="82">
        <f>'Fixed data'!$G$8*AS89/1000000</f>
        <v>0</v>
      </c>
      <c r="AT68" s="82">
        <f>'Fixed data'!$G$8*AT89/1000000</f>
        <v>0</v>
      </c>
      <c r="AU68" s="82">
        <f>'Fixed data'!$G$8*AU89/1000000</f>
        <v>0</v>
      </c>
      <c r="AV68" s="82">
        <f>'Fixed data'!$G$8*AV89/1000000</f>
        <v>0</v>
      </c>
      <c r="AW68" s="82">
        <f>'Fixed data'!$G$8*AW89/1000000</f>
        <v>0</v>
      </c>
      <c r="AX68" s="82">
        <f>'Fixed data'!$G$8*AX89/1000000</f>
        <v>0</v>
      </c>
      <c r="AY68" s="82">
        <f>'Fixed data'!$G$8*AY89/1000000</f>
        <v>0</v>
      </c>
      <c r="AZ68" s="82">
        <f>'Fixed data'!$G$8*AZ89/1000000</f>
        <v>0</v>
      </c>
      <c r="BA68" s="82">
        <f>'Fixed data'!$G$8*BA89/1000000</f>
        <v>0</v>
      </c>
      <c r="BB68" s="82">
        <f>'Fixed data'!$G$8*BB89/1000000</f>
        <v>0</v>
      </c>
      <c r="BC68" s="82">
        <f>'Fixed data'!$G$8*BC89/1000000</f>
        <v>0</v>
      </c>
      <c r="BD68" s="82">
        <f>'Fixed data'!$G$8*BD89/1000000</f>
        <v>0</v>
      </c>
    </row>
    <row r="69" spans="1:56" ht="15" customHeight="1" x14ac:dyDescent="0.3">
      <c r="A69" s="191"/>
      <c r="B69" s="4" t="s">
        <v>199</v>
      </c>
      <c r="D69" s="9" t="s">
        <v>38</v>
      </c>
      <c r="E69" s="35">
        <f>E90*'Fixed data'!H$5/1000000</f>
        <v>0</v>
      </c>
      <c r="F69" s="35">
        <f>F90*'Fixed data'!I$5/1000000</f>
        <v>0</v>
      </c>
      <c r="G69" s="35">
        <f>G90*'Fixed data'!J$5/1000000</f>
        <v>0</v>
      </c>
      <c r="H69" s="35">
        <f>H90*'Fixed data'!K$5/1000000</f>
        <v>0</v>
      </c>
      <c r="I69" s="35">
        <f>I90*'Fixed data'!L$5/1000000</f>
        <v>0</v>
      </c>
      <c r="J69" s="35">
        <f>J90*'Fixed data'!M$5/1000000</f>
        <v>0</v>
      </c>
      <c r="K69" s="35">
        <f>K90*'Fixed data'!N$5/1000000</f>
        <v>0</v>
      </c>
      <c r="L69" s="35">
        <f>L90*'Fixed data'!O$5/1000000</f>
        <v>0</v>
      </c>
      <c r="M69" s="35">
        <f>M90*'Fixed data'!P$5/1000000</f>
        <v>0</v>
      </c>
      <c r="N69" s="35">
        <f>N90*'Fixed data'!Q$5/1000000</f>
        <v>0</v>
      </c>
      <c r="O69" s="35">
        <f>O90*'Fixed data'!R$5/1000000</f>
        <v>0</v>
      </c>
      <c r="P69" s="35">
        <f>P90*'Fixed data'!S$5/1000000</f>
        <v>0</v>
      </c>
      <c r="Q69" s="35">
        <f>Q90*'Fixed data'!T$5/1000000</f>
        <v>0</v>
      </c>
      <c r="R69" s="35">
        <f>R90*'Fixed data'!U$5/1000000</f>
        <v>0</v>
      </c>
      <c r="S69" s="35">
        <f>S90*'Fixed data'!V$5/1000000</f>
        <v>0</v>
      </c>
      <c r="T69" s="35">
        <f>T90*'Fixed data'!W$5/1000000</f>
        <v>0</v>
      </c>
      <c r="U69" s="35">
        <f>U90*'Fixed data'!X$5/1000000</f>
        <v>0</v>
      </c>
      <c r="V69" s="35">
        <f>V90*'Fixed data'!Y$5/1000000</f>
        <v>0</v>
      </c>
      <c r="W69" s="35">
        <f>W90*'Fixed data'!Z$5/1000000</f>
        <v>0</v>
      </c>
      <c r="X69" s="35">
        <f>X90*'Fixed data'!AA$5/1000000</f>
        <v>0</v>
      </c>
      <c r="Y69" s="35">
        <f>Y90*'Fixed data'!AB$5/1000000</f>
        <v>0</v>
      </c>
      <c r="Z69" s="35">
        <f>Z90*'Fixed data'!AC$5/1000000</f>
        <v>0</v>
      </c>
      <c r="AA69" s="35">
        <f>AA90*'Fixed data'!AD$5/1000000</f>
        <v>0</v>
      </c>
      <c r="AB69" s="35">
        <f>AB90*'Fixed data'!AE$5/1000000</f>
        <v>0</v>
      </c>
      <c r="AC69" s="35">
        <f>AC90*'Fixed data'!AF$5/1000000</f>
        <v>0</v>
      </c>
      <c r="AD69" s="35">
        <f>AD90*'Fixed data'!AG$5/1000000</f>
        <v>0</v>
      </c>
      <c r="AE69" s="35">
        <f>AE90*'Fixed data'!AH$5/1000000</f>
        <v>0</v>
      </c>
      <c r="AF69" s="35">
        <f>AF90*'Fixed data'!AI$5/1000000</f>
        <v>0</v>
      </c>
      <c r="AG69" s="35">
        <f>AG90*'Fixed data'!AJ$5/1000000</f>
        <v>0</v>
      </c>
      <c r="AH69" s="35">
        <f>AH90*'Fixed data'!AK$5/1000000</f>
        <v>0</v>
      </c>
      <c r="AI69" s="35">
        <f>AI90*'Fixed data'!AL$5/1000000</f>
        <v>0</v>
      </c>
      <c r="AJ69" s="35">
        <f>AJ90*'Fixed data'!AM$5/1000000</f>
        <v>0</v>
      </c>
      <c r="AK69" s="35">
        <f>AK90*'Fixed data'!AN$5/1000000</f>
        <v>0</v>
      </c>
      <c r="AL69" s="35">
        <f>AL90*'Fixed data'!AO$5/1000000</f>
        <v>0</v>
      </c>
      <c r="AM69" s="35">
        <f>AM90*'Fixed data'!AP$5/1000000</f>
        <v>0</v>
      </c>
      <c r="AN69" s="35">
        <f>AN90*'Fixed data'!AQ$5/1000000</f>
        <v>0</v>
      </c>
      <c r="AO69" s="35">
        <f>AO90*'Fixed data'!AR$5/1000000</f>
        <v>0</v>
      </c>
      <c r="AP69" s="35">
        <f>AP90*'Fixed data'!AS$5/1000000</f>
        <v>0</v>
      </c>
      <c r="AQ69" s="35">
        <f>AQ90*'Fixed data'!AT$5/1000000</f>
        <v>0</v>
      </c>
      <c r="AR69" s="35">
        <f>AR90*'Fixed data'!AU$5/1000000</f>
        <v>0</v>
      </c>
      <c r="AS69" s="35">
        <f>AS90*'Fixed data'!AV$5/1000000</f>
        <v>0</v>
      </c>
      <c r="AT69" s="35">
        <f>AT90*'Fixed data'!AW$5/1000000</f>
        <v>0</v>
      </c>
      <c r="AU69" s="35">
        <f>AU90*'Fixed data'!AX$5/1000000</f>
        <v>0</v>
      </c>
      <c r="AV69" s="35">
        <f>AV90*'Fixed data'!AY$5/1000000</f>
        <v>0</v>
      </c>
      <c r="AW69" s="35">
        <f>AW90*'Fixed data'!AZ$5/1000000</f>
        <v>0</v>
      </c>
      <c r="AX69" s="35">
        <f>AX90*'Fixed data'!BA$5/1000000</f>
        <v>0</v>
      </c>
      <c r="AY69" s="35">
        <f>AY90*'Fixed data'!BB$5/1000000</f>
        <v>0</v>
      </c>
      <c r="AZ69" s="35">
        <f>AZ90*'Fixed data'!BC$5/1000000</f>
        <v>0</v>
      </c>
      <c r="BA69" s="35">
        <f>BA90*'Fixed data'!BD$5/1000000</f>
        <v>0</v>
      </c>
      <c r="BB69" s="35">
        <f>BB90*'Fixed data'!BE$5/1000000</f>
        <v>0</v>
      </c>
      <c r="BC69" s="35">
        <f>BC90*'Fixed data'!BF$5/1000000</f>
        <v>0</v>
      </c>
      <c r="BD69" s="35">
        <f>BD90*'Fixed data'!BG$5/1000000</f>
        <v>0</v>
      </c>
    </row>
    <row r="70" spans="1:56" ht="15" customHeight="1" x14ac:dyDescent="0.3">
      <c r="A70" s="191"/>
      <c r="B70" s="9" t="s">
        <v>67</v>
      </c>
      <c r="C70" s="9"/>
      <c r="D70" s="4" t="s">
        <v>38</v>
      </c>
      <c r="E70" s="35">
        <f>E91*'Fixed data'!$G$9</f>
        <v>0</v>
      </c>
      <c r="F70" s="35">
        <f>F91*'Fixed data'!$G$9</f>
        <v>0</v>
      </c>
      <c r="G70" s="35">
        <f>G91*'Fixed data'!$G$9</f>
        <v>0</v>
      </c>
      <c r="H70" s="35">
        <f>H91*'Fixed data'!$G$9</f>
        <v>0</v>
      </c>
      <c r="I70" s="35">
        <f>I91*'Fixed data'!$G$9</f>
        <v>0</v>
      </c>
      <c r="J70" s="35">
        <f>J91*'Fixed data'!$G$9</f>
        <v>0</v>
      </c>
      <c r="K70" s="35">
        <f>K91*'Fixed data'!$G$9</f>
        <v>0</v>
      </c>
      <c r="L70" s="35">
        <f>L91*'Fixed data'!$G$9</f>
        <v>0</v>
      </c>
      <c r="M70" s="35">
        <f>M91*'Fixed data'!$G$9</f>
        <v>0</v>
      </c>
      <c r="N70" s="35">
        <f>N91*'Fixed data'!$G$9</f>
        <v>0</v>
      </c>
      <c r="O70" s="35">
        <f>O91*'Fixed data'!$G$9</f>
        <v>0</v>
      </c>
      <c r="P70" s="35">
        <f>P91*'Fixed data'!$G$9</f>
        <v>0</v>
      </c>
      <c r="Q70" s="35">
        <f>Q91*'Fixed data'!$G$9</f>
        <v>0</v>
      </c>
      <c r="R70" s="35">
        <f>R91*'Fixed data'!$G$9</f>
        <v>0</v>
      </c>
      <c r="S70" s="35">
        <f>S91*'Fixed data'!$G$9</f>
        <v>0</v>
      </c>
      <c r="T70" s="35">
        <f>T91*'Fixed data'!$G$9</f>
        <v>0</v>
      </c>
      <c r="U70" s="35">
        <f>U91*'Fixed data'!$G$9</f>
        <v>0</v>
      </c>
      <c r="V70" s="35">
        <f>V91*'Fixed data'!$G$9</f>
        <v>0</v>
      </c>
      <c r="W70" s="35">
        <f>W91*'Fixed data'!$G$9</f>
        <v>0</v>
      </c>
      <c r="X70" s="35">
        <f>X91*'Fixed data'!$G$9</f>
        <v>0</v>
      </c>
      <c r="Y70" s="35">
        <f>Y91*'Fixed data'!$G$9</f>
        <v>0</v>
      </c>
      <c r="Z70" s="35">
        <f>Z91*'Fixed data'!$G$9</f>
        <v>0</v>
      </c>
      <c r="AA70" s="35">
        <f>AA91*'Fixed data'!$G$9</f>
        <v>0</v>
      </c>
      <c r="AB70" s="35">
        <f>AB91*'Fixed data'!$G$9</f>
        <v>0</v>
      </c>
      <c r="AC70" s="35">
        <f>AC91*'Fixed data'!$G$9</f>
        <v>0</v>
      </c>
      <c r="AD70" s="35">
        <f>AD91*'Fixed data'!$G$9</f>
        <v>0</v>
      </c>
      <c r="AE70" s="35">
        <f>AE91*'Fixed data'!$G$9</f>
        <v>0</v>
      </c>
      <c r="AF70" s="35">
        <f>AF91*'Fixed data'!$G$9</f>
        <v>0</v>
      </c>
      <c r="AG70" s="35">
        <f>AG91*'Fixed data'!$G$9</f>
        <v>0</v>
      </c>
      <c r="AH70" s="35">
        <f>AH91*'Fixed data'!$G$9</f>
        <v>0</v>
      </c>
      <c r="AI70" s="35">
        <f>AI91*'Fixed data'!$G$9</f>
        <v>0</v>
      </c>
      <c r="AJ70" s="35">
        <f>AJ91*'Fixed data'!$G$9</f>
        <v>0</v>
      </c>
      <c r="AK70" s="35">
        <f>AK91*'Fixed data'!$G$9</f>
        <v>0</v>
      </c>
      <c r="AL70" s="35">
        <f>AL91*'Fixed data'!$G$9</f>
        <v>0</v>
      </c>
      <c r="AM70" s="35">
        <f>AM91*'Fixed data'!$G$9</f>
        <v>0</v>
      </c>
      <c r="AN70" s="35">
        <f>AN91*'Fixed data'!$G$9</f>
        <v>0</v>
      </c>
      <c r="AO70" s="35">
        <f>AO91*'Fixed data'!$G$9</f>
        <v>0</v>
      </c>
      <c r="AP70" s="35">
        <f>AP91*'Fixed data'!$G$9</f>
        <v>0</v>
      </c>
      <c r="AQ70" s="35">
        <f>AQ91*'Fixed data'!$G$9</f>
        <v>0</v>
      </c>
      <c r="AR70" s="35">
        <f>AR91*'Fixed data'!$G$9</f>
        <v>0</v>
      </c>
      <c r="AS70" s="35">
        <f>AS91*'Fixed data'!$G$9</f>
        <v>0</v>
      </c>
      <c r="AT70" s="35">
        <f>AT91*'Fixed data'!$G$9</f>
        <v>0</v>
      </c>
      <c r="AU70" s="35">
        <f>AU91*'Fixed data'!$G$9</f>
        <v>0</v>
      </c>
      <c r="AV70" s="35">
        <f>AV91*'Fixed data'!$G$9</f>
        <v>0</v>
      </c>
      <c r="AW70" s="35">
        <f>AW91*'Fixed data'!$G$9</f>
        <v>0</v>
      </c>
      <c r="AX70" s="35">
        <f>AX91*'Fixed data'!$G$9</f>
        <v>0</v>
      </c>
      <c r="AY70" s="35">
        <f>AY91*'Fixed data'!$G$9</f>
        <v>0</v>
      </c>
      <c r="AZ70" s="35">
        <f>AZ91*'Fixed data'!$G$9</f>
        <v>0</v>
      </c>
      <c r="BA70" s="35">
        <f>BA91*'Fixed data'!$G$9</f>
        <v>0</v>
      </c>
      <c r="BB70" s="35">
        <f>BB91*'Fixed data'!$G$9</f>
        <v>0</v>
      </c>
      <c r="BC70" s="35">
        <f>BC91*'Fixed data'!$G$9</f>
        <v>0</v>
      </c>
      <c r="BD70" s="35">
        <f>BD91*'Fixed data'!$G$9</f>
        <v>0</v>
      </c>
    </row>
    <row r="71" spans="1:56" ht="15" customHeight="1" x14ac:dyDescent="0.3">
      <c r="A71" s="191"/>
      <c r="B71" s="9" t="s">
        <v>68</v>
      </c>
      <c r="C71" s="9"/>
      <c r="D71" s="4" t="s">
        <v>38</v>
      </c>
      <c r="E71" s="35">
        <f>E92*'Fixed data'!$G$10</f>
        <v>0</v>
      </c>
      <c r="F71" s="35">
        <f>F92*'Fixed data'!$G$10</f>
        <v>0</v>
      </c>
      <c r="G71" s="35">
        <f>G92*'Fixed data'!$G$10</f>
        <v>0</v>
      </c>
      <c r="H71" s="35">
        <f>H92*'Fixed data'!$G$10</f>
        <v>0</v>
      </c>
      <c r="I71" s="35">
        <f>I92*'Fixed data'!$G$10</f>
        <v>0</v>
      </c>
      <c r="J71" s="35">
        <f>J92*'Fixed data'!$G$10</f>
        <v>0</v>
      </c>
      <c r="K71" s="35">
        <f>K92*'Fixed data'!$G$10</f>
        <v>0</v>
      </c>
      <c r="L71" s="35">
        <f>L92*'Fixed data'!$G$10</f>
        <v>0</v>
      </c>
      <c r="M71" s="35">
        <f>M92*'Fixed data'!$G$10</f>
        <v>0</v>
      </c>
      <c r="N71" s="35">
        <f>N92*'Fixed data'!$G$10</f>
        <v>0</v>
      </c>
      <c r="O71" s="35">
        <f>O92*'Fixed data'!$G$10</f>
        <v>0</v>
      </c>
      <c r="P71" s="35">
        <f>P92*'Fixed data'!$G$10</f>
        <v>0</v>
      </c>
      <c r="Q71" s="35">
        <f>Q92*'Fixed data'!$G$10</f>
        <v>0</v>
      </c>
      <c r="R71" s="35">
        <f>R92*'Fixed data'!$G$10</f>
        <v>0</v>
      </c>
      <c r="S71" s="35">
        <f>S92*'Fixed data'!$G$10</f>
        <v>0</v>
      </c>
      <c r="T71" s="35">
        <f>T92*'Fixed data'!$G$10</f>
        <v>0</v>
      </c>
      <c r="U71" s="35">
        <f>U92*'Fixed data'!$G$10</f>
        <v>0</v>
      </c>
      <c r="V71" s="35">
        <f>V92*'Fixed data'!$G$10</f>
        <v>0</v>
      </c>
      <c r="W71" s="35">
        <f>W92*'Fixed data'!$G$10</f>
        <v>0</v>
      </c>
      <c r="X71" s="35">
        <f>X92*'Fixed data'!$G$10</f>
        <v>0</v>
      </c>
      <c r="Y71" s="35">
        <f>Y92*'Fixed data'!$G$10</f>
        <v>0</v>
      </c>
      <c r="Z71" s="35">
        <f>Z92*'Fixed data'!$G$10</f>
        <v>0</v>
      </c>
      <c r="AA71" s="35">
        <f>AA92*'Fixed data'!$G$10</f>
        <v>0</v>
      </c>
      <c r="AB71" s="35">
        <f>AB92*'Fixed data'!$G$10</f>
        <v>0</v>
      </c>
      <c r="AC71" s="35">
        <f>AC92*'Fixed data'!$G$10</f>
        <v>0</v>
      </c>
      <c r="AD71" s="35">
        <f>AD92*'Fixed data'!$G$10</f>
        <v>0</v>
      </c>
      <c r="AE71" s="35">
        <f>AE92*'Fixed data'!$G$10</f>
        <v>0</v>
      </c>
      <c r="AF71" s="35">
        <f>AF92*'Fixed data'!$G$10</f>
        <v>0</v>
      </c>
      <c r="AG71" s="35">
        <f>AG92*'Fixed data'!$G$10</f>
        <v>0</v>
      </c>
      <c r="AH71" s="35">
        <f>AH92*'Fixed data'!$G$10</f>
        <v>0</v>
      </c>
      <c r="AI71" s="35">
        <f>AI92*'Fixed data'!$G$10</f>
        <v>0</v>
      </c>
      <c r="AJ71" s="35">
        <f>AJ92*'Fixed data'!$G$10</f>
        <v>0</v>
      </c>
      <c r="AK71" s="35">
        <f>AK92*'Fixed data'!$G$10</f>
        <v>0</v>
      </c>
      <c r="AL71" s="35">
        <f>AL92*'Fixed data'!$G$10</f>
        <v>0</v>
      </c>
      <c r="AM71" s="35">
        <f>AM92*'Fixed data'!$G$10</f>
        <v>0</v>
      </c>
      <c r="AN71" s="35">
        <f>AN92*'Fixed data'!$G$10</f>
        <v>0</v>
      </c>
      <c r="AO71" s="35">
        <f>AO92*'Fixed data'!$G$10</f>
        <v>0</v>
      </c>
      <c r="AP71" s="35">
        <f>AP92*'Fixed data'!$G$10</f>
        <v>0</v>
      </c>
      <c r="AQ71" s="35">
        <f>AQ92*'Fixed data'!$G$10</f>
        <v>0</v>
      </c>
      <c r="AR71" s="35">
        <f>AR92*'Fixed data'!$G$10</f>
        <v>0</v>
      </c>
      <c r="AS71" s="35">
        <f>AS92*'Fixed data'!$G$10</f>
        <v>0</v>
      </c>
      <c r="AT71" s="35">
        <f>AT92*'Fixed data'!$G$10</f>
        <v>0</v>
      </c>
      <c r="AU71" s="35">
        <f>AU92*'Fixed data'!$G$10</f>
        <v>0</v>
      </c>
      <c r="AV71" s="35">
        <f>AV92*'Fixed data'!$G$10</f>
        <v>0</v>
      </c>
      <c r="AW71" s="35">
        <f>AW92*'Fixed data'!$G$10</f>
        <v>0</v>
      </c>
      <c r="AX71" s="35">
        <f>AX92*'Fixed data'!$G$10</f>
        <v>0</v>
      </c>
      <c r="AY71" s="35">
        <f>AY92*'Fixed data'!$G$10</f>
        <v>0</v>
      </c>
      <c r="AZ71" s="35">
        <f>AZ92*'Fixed data'!$G$10</f>
        <v>0</v>
      </c>
      <c r="BA71" s="35">
        <f>BA92*'Fixed data'!$G$10</f>
        <v>0</v>
      </c>
      <c r="BB71" s="35">
        <f>BB92*'Fixed data'!$G$10</f>
        <v>0</v>
      </c>
      <c r="BC71" s="35">
        <f>BC92*'Fixed data'!$G$10</f>
        <v>0</v>
      </c>
      <c r="BD71" s="35">
        <f>BD92*'Fixed data'!$G$10</f>
        <v>0</v>
      </c>
    </row>
    <row r="72" spans="1:56" ht="15" customHeight="1" x14ac:dyDescent="0.3">
      <c r="A72" s="191"/>
      <c r="B72" s="4" t="s">
        <v>80</v>
      </c>
      <c r="D72" s="9" t="s">
        <v>38</v>
      </c>
      <c r="E72" s="35">
        <f>'Fixed data'!$G$11*E93/1000000</f>
        <v>0</v>
      </c>
      <c r="F72" s="35">
        <f>'Fixed data'!$G$11*F93/1000000</f>
        <v>0</v>
      </c>
      <c r="G72" s="35">
        <f>'Fixed data'!$G$11*G93/1000000</f>
        <v>0</v>
      </c>
      <c r="H72" s="35">
        <f>'Fixed data'!$G$11*H93/1000000</f>
        <v>0</v>
      </c>
      <c r="I72" s="35">
        <f>'Fixed data'!$G$11*I93/1000000</f>
        <v>0</v>
      </c>
      <c r="J72" s="35">
        <f>'Fixed data'!$G$11*J93/1000000</f>
        <v>0</v>
      </c>
      <c r="K72" s="35">
        <f>'Fixed data'!$G$11*K93/1000000</f>
        <v>0</v>
      </c>
      <c r="L72" s="35">
        <f>'Fixed data'!$G$11*L93/1000000</f>
        <v>0</v>
      </c>
      <c r="M72" s="35">
        <f>'Fixed data'!$G$11*M93/1000000</f>
        <v>0</v>
      </c>
      <c r="N72" s="35">
        <f>'Fixed data'!$G$11*N93/1000000</f>
        <v>0</v>
      </c>
      <c r="O72" s="35">
        <f>'Fixed data'!$G$11*O93/1000000</f>
        <v>0</v>
      </c>
      <c r="P72" s="35">
        <f>'Fixed data'!$G$11*P93/1000000</f>
        <v>0</v>
      </c>
      <c r="Q72" s="35">
        <f>'Fixed data'!$G$11*Q93/1000000</f>
        <v>0</v>
      </c>
      <c r="R72" s="35">
        <f>'Fixed data'!$G$11*R93/1000000</f>
        <v>0</v>
      </c>
      <c r="S72" s="35">
        <f>'Fixed data'!$G$11*S93/1000000</f>
        <v>0</v>
      </c>
      <c r="T72" s="35">
        <f>'Fixed data'!$G$11*T93/1000000</f>
        <v>0</v>
      </c>
      <c r="U72" s="35">
        <f>'Fixed data'!$G$11*U93/1000000</f>
        <v>0</v>
      </c>
      <c r="V72" s="35">
        <f>'Fixed data'!$G$11*V93/1000000</f>
        <v>0</v>
      </c>
      <c r="W72" s="35">
        <f>'Fixed data'!$G$11*W93/1000000</f>
        <v>0</v>
      </c>
      <c r="X72" s="35">
        <f>'Fixed data'!$G$11*X93/1000000</f>
        <v>0</v>
      </c>
      <c r="Y72" s="35">
        <f>'Fixed data'!$G$11*Y93/1000000</f>
        <v>0</v>
      </c>
      <c r="Z72" s="35">
        <f>'Fixed data'!$G$11*Z93/1000000</f>
        <v>0</v>
      </c>
      <c r="AA72" s="35">
        <f>'Fixed data'!$G$11*AA93/1000000</f>
        <v>0</v>
      </c>
      <c r="AB72" s="35">
        <f>'Fixed data'!$G$11*AB93/1000000</f>
        <v>0</v>
      </c>
      <c r="AC72" s="35">
        <f>'Fixed data'!$G$11*AC93/1000000</f>
        <v>0</v>
      </c>
      <c r="AD72" s="35">
        <f>'Fixed data'!$G$11*AD93/1000000</f>
        <v>0</v>
      </c>
      <c r="AE72" s="35">
        <f>'Fixed data'!$G$11*AE93/1000000</f>
        <v>0</v>
      </c>
      <c r="AF72" s="35">
        <f>'Fixed data'!$G$11*AF93/1000000</f>
        <v>0</v>
      </c>
      <c r="AG72" s="35">
        <f>'Fixed data'!$G$11*AG93/1000000</f>
        <v>0</v>
      </c>
      <c r="AH72" s="35">
        <f>'Fixed data'!$G$11*AH93/1000000</f>
        <v>0</v>
      </c>
      <c r="AI72" s="35">
        <f>'Fixed data'!$G$11*AI93/1000000</f>
        <v>0</v>
      </c>
      <c r="AJ72" s="35">
        <f>'Fixed data'!$G$11*AJ93/1000000</f>
        <v>0</v>
      </c>
      <c r="AK72" s="35">
        <f>'Fixed data'!$G$11*AK93/1000000</f>
        <v>0</v>
      </c>
      <c r="AL72" s="35">
        <f>'Fixed data'!$G$11*AL93/1000000</f>
        <v>0</v>
      </c>
      <c r="AM72" s="35">
        <f>'Fixed data'!$G$11*AM93/1000000</f>
        <v>0</v>
      </c>
      <c r="AN72" s="35">
        <f>'Fixed data'!$G$11*AN93/1000000</f>
        <v>0</v>
      </c>
      <c r="AO72" s="35">
        <f>'Fixed data'!$G$11*AO93/1000000</f>
        <v>0</v>
      </c>
      <c r="AP72" s="35">
        <f>'Fixed data'!$G$11*AP93/1000000</f>
        <v>0</v>
      </c>
      <c r="AQ72" s="35">
        <f>'Fixed data'!$G$11*AQ93/1000000</f>
        <v>0</v>
      </c>
      <c r="AR72" s="35">
        <f>'Fixed data'!$G$11*AR93/1000000</f>
        <v>0</v>
      </c>
      <c r="AS72" s="35">
        <f>'Fixed data'!$G$11*AS93/1000000</f>
        <v>0</v>
      </c>
      <c r="AT72" s="35">
        <f>'Fixed data'!$G$11*AT93/1000000</f>
        <v>0</v>
      </c>
      <c r="AU72" s="35">
        <f>'Fixed data'!$G$11*AU93/1000000</f>
        <v>0</v>
      </c>
      <c r="AV72" s="35">
        <f>'Fixed data'!$G$11*AV93/1000000</f>
        <v>0</v>
      </c>
      <c r="AW72" s="35">
        <f>'Fixed data'!$G$11*AW93/1000000</f>
        <v>0</v>
      </c>
      <c r="AX72" s="35">
        <f>'Fixed data'!$G$11*AX93/1000000</f>
        <v>0</v>
      </c>
      <c r="AY72" s="35">
        <f>'Fixed data'!$G$11*AY93/1000000</f>
        <v>0</v>
      </c>
      <c r="AZ72" s="35">
        <f>'Fixed data'!$G$11*AZ93/1000000</f>
        <v>0</v>
      </c>
      <c r="BA72" s="35">
        <f>'Fixed data'!$G$11*BA93/1000000</f>
        <v>0</v>
      </c>
      <c r="BB72" s="35">
        <f>'Fixed data'!$G$11*BB93/1000000</f>
        <v>0</v>
      </c>
      <c r="BC72" s="35">
        <f>'Fixed data'!$G$11*BC93/1000000</f>
        <v>0</v>
      </c>
      <c r="BD72" s="35">
        <f>'Fixed data'!$G$11*BD93/1000000</f>
        <v>0</v>
      </c>
    </row>
    <row r="73" spans="1:56" ht="15" customHeight="1" x14ac:dyDescent="0.3">
      <c r="A73" s="191"/>
      <c r="B73" s="9" t="s">
        <v>341</v>
      </c>
      <c r="C73" s="9"/>
      <c r="D73" s="9" t="s">
        <v>38</v>
      </c>
      <c r="E73" s="34"/>
      <c r="F73" s="34"/>
      <c r="G73" s="34"/>
      <c r="H73" s="34"/>
      <c r="I73" s="34"/>
      <c r="J73" s="34"/>
      <c r="K73" s="34"/>
      <c r="L73" s="34"/>
      <c r="M73" s="44"/>
      <c r="N73" s="44"/>
      <c r="O73" s="44"/>
      <c r="P73" s="44"/>
      <c r="Q73" s="44"/>
      <c r="R73" s="44"/>
      <c r="S73" s="44"/>
      <c r="T73" s="44"/>
      <c r="U73" s="44"/>
      <c r="V73" s="44"/>
      <c r="W73" s="44"/>
      <c r="X73" s="44"/>
      <c r="Y73" s="44"/>
      <c r="Z73" s="44"/>
      <c r="AA73" s="44"/>
      <c r="AB73" s="44"/>
      <c r="AC73" s="44"/>
      <c r="AD73" s="44"/>
      <c r="AE73" s="44"/>
      <c r="AF73" s="44"/>
      <c r="AG73" s="44"/>
      <c r="AH73" s="44"/>
      <c r="AI73" s="44"/>
      <c r="AJ73" s="44"/>
      <c r="AK73" s="44"/>
      <c r="AL73" s="44"/>
      <c r="AM73" s="44"/>
      <c r="AN73" s="44"/>
      <c r="AO73" s="44"/>
      <c r="AP73" s="44"/>
      <c r="AQ73" s="44"/>
      <c r="AR73" s="44"/>
      <c r="AS73" s="44"/>
      <c r="AT73" s="44"/>
      <c r="AU73" s="44"/>
      <c r="AV73" s="44"/>
      <c r="AW73" s="44"/>
      <c r="AX73" s="44"/>
      <c r="AY73" s="44"/>
      <c r="AZ73" s="44"/>
      <c r="BA73" s="44"/>
      <c r="BB73" s="44"/>
      <c r="BC73" s="44"/>
      <c r="BD73" s="44"/>
    </row>
    <row r="74" spans="1:56" ht="15" customHeight="1" x14ac:dyDescent="0.3">
      <c r="A74" s="191"/>
      <c r="B74" s="9" t="s">
        <v>36</v>
      </c>
      <c r="C74" s="9"/>
      <c r="D74" s="9" t="s">
        <v>38</v>
      </c>
      <c r="E74" s="44"/>
      <c r="F74" s="44"/>
      <c r="G74" s="44"/>
      <c r="H74" s="44"/>
      <c r="I74" s="44"/>
      <c r="J74" s="44"/>
      <c r="K74" s="44"/>
      <c r="L74" s="44"/>
      <c r="M74" s="44"/>
      <c r="N74" s="44"/>
      <c r="O74" s="44"/>
      <c r="P74" s="44"/>
      <c r="Q74" s="44"/>
      <c r="R74" s="44"/>
      <c r="S74" s="44"/>
      <c r="T74" s="44"/>
      <c r="U74" s="44"/>
      <c r="V74" s="44"/>
      <c r="W74" s="44"/>
      <c r="X74" s="44"/>
      <c r="Y74" s="44"/>
      <c r="Z74" s="44"/>
      <c r="AA74" s="44"/>
      <c r="AB74" s="44"/>
      <c r="AC74" s="44"/>
      <c r="AD74" s="44"/>
      <c r="AE74" s="44"/>
      <c r="AF74" s="44"/>
      <c r="AG74" s="44"/>
      <c r="AH74" s="44"/>
      <c r="AI74" s="44"/>
      <c r="AJ74" s="44"/>
      <c r="AK74" s="44"/>
      <c r="AL74" s="44"/>
      <c r="AM74" s="44"/>
      <c r="AN74" s="44"/>
      <c r="AO74" s="44"/>
      <c r="AP74" s="44"/>
      <c r="AQ74" s="44"/>
      <c r="AR74" s="44"/>
      <c r="AS74" s="44"/>
      <c r="AT74" s="44"/>
      <c r="AU74" s="44"/>
      <c r="AV74" s="44"/>
      <c r="AW74" s="44"/>
      <c r="AX74" s="44"/>
      <c r="AY74" s="44"/>
      <c r="AZ74" s="44"/>
      <c r="BA74" s="44"/>
      <c r="BB74" s="44"/>
      <c r="BC74" s="44"/>
      <c r="BD74" s="44"/>
    </row>
    <row r="75" spans="1:56" ht="15" customHeight="1" x14ac:dyDescent="0.3">
      <c r="A75" s="191"/>
      <c r="B75" s="9" t="s">
        <v>207</v>
      </c>
      <c r="C75" s="9"/>
      <c r="D75" s="9" t="s">
        <v>38</v>
      </c>
      <c r="E75" s="44"/>
      <c r="F75" s="44"/>
      <c r="G75" s="44"/>
      <c r="H75" s="44"/>
      <c r="I75" s="44"/>
      <c r="J75" s="44"/>
      <c r="K75" s="44"/>
      <c r="L75" s="44"/>
      <c r="M75" s="44"/>
      <c r="N75" s="44"/>
      <c r="O75" s="44"/>
      <c r="P75" s="44"/>
      <c r="Q75" s="44"/>
      <c r="R75" s="44"/>
      <c r="S75" s="44"/>
      <c r="T75" s="44"/>
      <c r="U75" s="44"/>
      <c r="V75" s="44"/>
      <c r="W75" s="44"/>
      <c r="X75" s="44"/>
      <c r="Y75" s="44"/>
      <c r="Z75" s="44"/>
      <c r="AA75" s="44"/>
      <c r="AB75" s="44"/>
      <c r="AC75" s="44"/>
      <c r="AD75" s="44"/>
      <c r="AE75" s="44"/>
      <c r="AF75" s="44"/>
      <c r="AG75" s="44"/>
      <c r="AH75" s="44"/>
      <c r="AI75" s="44"/>
      <c r="AJ75" s="44"/>
      <c r="AK75" s="44"/>
      <c r="AL75" s="44"/>
      <c r="AM75" s="44"/>
      <c r="AN75" s="44"/>
      <c r="AO75" s="44"/>
      <c r="AP75" s="44"/>
      <c r="AQ75" s="44"/>
      <c r="AR75" s="44"/>
      <c r="AS75" s="44"/>
      <c r="AT75" s="44"/>
      <c r="AU75" s="44"/>
      <c r="AV75" s="44"/>
      <c r="AW75" s="44"/>
      <c r="AX75" s="44"/>
      <c r="AY75" s="44"/>
      <c r="AZ75" s="44"/>
      <c r="BA75" s="44"/>
      <c r="BB75" s="44"/>
      <c r="BC75" s="44"/>
      <c r="BD75" s="44"/>
    </row>
    <row r="76" spans="1:56" ht="15.75" customHeight="1" thickBot="1" x14ac:dyDescent="0.35">
      <c r="A76" s="192"/>
      <c r="B76" s="13" t="s">
        <v>97</v>
      </c>
      <c r="C76" s="13"/>
      <c r="D76" s="13" t="s">
        <v>38</v>
      </c>
      <c r="E76" s="53">
        <f>SUM(E65:E75)</f>
        <v>1.0142797629825958E-3</v>
      </c>
      <c r="F76" s="53">
        <f t="shared" ref="F76:BD76" si="9">SUM(F65:F75)</f>
        <v>1.0157111915783123E-3</v>
      </c>
      <c r="G76" s="53">
        <f t="shared" si="9"/>
        <v>1.0180317101021075E-3</v>
      </c>
      <c r="H76" s="53">
        <f t="shared" si="9"/>
        <v>1.0203676864930158E-3</v>
      </c>
      <c r="I76" s="53">
        <f t="shared" si="9"/>
        <v>1.0227852558702575E-3</v>
      </c>
      <c r="J76" s="53">
        <f t="shared" si="9"/>
        <v>1.0809226212814215E-3</v>
      </c>
      <c r="K76" s="53">
        <f t="shared" si="9"/>
        <v>1.1349680611539756E-3</v>
      </c>
      <c r="L76" s="53">
        <f t="shared" si="9"/>
        <v>1.1849215754879199E-3</v>
      </c>
      <c r="M76" s="53">
        <f t="shared" si="9"/>
        <v>1.2307831642832546E-3</v>
      </c>
      <c r="N76" s="53">
        <f t="shared" si="9"/>
        <v>1.2725528275399794E-3</v>
      </c>
      <c r="O76" s="53">
        <f t="shared" si="9"/>
        <v>1.3102305652580946E-3</v>
      </c>
      <c r="P76" s="53">
        <f t="shared" si="9"/>
        <v>1.3438163774375999E-3</v>
      </c>
      <c r="Q76" s="53">
        <f t="shared" si="9"/>
        <v>1.3733102640784956E-3</v>
      </c>
      <c r="R76" s="53">
        <f t="shared" si="9"/>
        <v>1.3987122251807814E-3</v>
      </c>
      <c r="S76" s="53">
        <f t="shared" si="9"/>
        <v>1.4200222607444577E-3</v>
      </c>
      <c r="T76" s="53">
        <f t="shared" si="9"/>
        <v>1.4290753565126724E-3</v>
      </c>
      <c r="U76" s="53">
        <f t="shared" si="9"/>
        <v>1.4442688665738091E-3</v>
      </c>
      <c r="V76" s="53">
        <f t="shared" si="9"/>
        <v>1.4551936018554722E-3</v>
      </c>
      <c r="W76" s="53">
        <f t="shared" si="9"/>
        <v>1.4618495623576612E-3</v>
      </c>
      <c r="X76" s="53">
        <f t="shared" si="9"/>
        <v>1.464236748080377E-3</v>
      </c>
      <c r="Y76" s="53">
        <f t="shared" si="9"/>
        <v>1.462355159023619E-3</v>
      </c>
      <c r="Z76" s="53">
        <f t="shared" si="9"/>
        <v>1.4520305831393087E-3</v>
      </c>
      <c r="AA76" s="53">
        <f t="shared" si="9"/>
        <v>1.4419163570078516E-3</v>
      </c>
      <c r="AB76" s="53">
        <f t="shared" si="9"/>
        <v>1.4275333560969205E-3</v>
      </c>
      <c r="AC76" s="53">
        <f t="shared" si="9"/>
        <v>1.4088815804065161E-3</v>
      </c>
      <c r="AD76" s="53">
        <f t="shared" si="9"/>
        <v>1.385961029936638E-3</v>
      </c>
      <c r="AE76" s="53">
        <f t="shared" si="9"/>
        <v>1.3587717046872863E-3</v>
      </c>
      <c r="AF76" s="53">
        <f t="shared" si="9"/>
        <v>1.3273136046584606E-3</v>
      </c>
      <c r="AG76" s="53">
        <f t="shared" si="9"/>
        <v>1.2915867298501614E-3</v>
      </c>
      <c r="AH76" s="53">
        <f t="shared" si="9"/>
        <v>1.2515910802623886E-3</v>
      </c>
      <c r="AI76" s="53">
        <f t="shared" si="9"/>
        <v>1.2058966562052964E-3</v>
      </c>
      <c r="AJ76" s="53">
        <f t="shared" si="9"/>
        <v>1.1576683695428244E-3</v>
      </c>
      <c r="AK76" s="53">
        <f t="shared" si="9"/>
        <v>1.1051713081008789E-3</v>
      </c>
      <c r="AL76" s="53">
        <f t="shared" si="9"/>
        <v>1.0484054718794594E-3</v>
      </c>
      <c r="AM76" s="53">
        <f t="shared" si="9"/>
        <v>9.8737086087856527E-4</v>
      </c>
      <c r="AN76" s="53">
        <f t="shared" si="9"/>
        <v>9.8905365890138955E-4</v>
      </c>
      <c r="AO76" s="53">
        <f t="shared" si="9"/>
        <v>9.905261071713608E-4</v>
      </c>
      <c r="AP76" s="53">
        <f t="shared" si="9"/>
        <v>9.9199855544133205E-4</v>
      </c>
      <c r="AQ76" s="53">
        <f t="shared" si="9"/>
        <v>9.9347100371130329E-4</v>
      </c>
      <c r="AR76" s="53">
        <f t="shared" si="9"/>
        <v>9.9494345198127454E-4</v>
      </c>
      <c r="AS76" s="53">
        <f t="shared" si="9"/>
        <v>0</v>
      </c>
      <c r="AT76" s="53">
        <f t="shared" si="9"/>
        <v>0</v>
      </c>
      <c r="AU76" s="53">
        <f t="shared" si="9"/>
        <v>0</v>
      </c>
      <c r="AV76" s="53">
        <f t="shared" si="9"/>
        <v>0</v>
      </c>
      <c r="AW76" s="53">
        <f t="shared" si="9"/>
        <v>0</v>
      </c>
      <c r="AX76" s="53">
        <f t="shared" si="9"/>
        <v>0</v>
      </c>
      <c r="AY76" s="53">
        <f t="shared" si="9"/>
        <v>0</v>
      </c>
      <c r="AZ76" s="53">
        <f t="shared" si="9"/>
        <v>0</v>
      </c>
      <c r="BA76" s="53">
        <f t="shared" si="9"/>
        <v>0</v>
      </c>
      <c r="BB76" s="53">
        <f t="shared" si="9"/>
        <v>0</v>
      </c>
      <c r="BC76" s="53">
        <f t="shared" si="9"/>
        <v>0</v>
      </c>
      <c r="BD76" s="53">
        <f t="shared" si="9"/>
        <v>0</v>
      </c>
    </row>
    <row r="77" spans="1:56" x14ac:dyDescent="0.3">
      <c r="A77" s="75"/>
      <c r="B77" s="14" t="s">
        <v>16</v>
      </c>
      <c r="C77" s="14"/>
      <c r="D77" s="14" t="s">
        <v>38</v>
      </c>
      <c r="E77" s="54">
        <f>IF('Fixed data'!$G$19=FALSE,E64+E76,E64)</f>
        <v>-6.0068433986174043E-3</v>
      </c>
      <c r="F77" s="54">
        <f>IF('Fixed data'!$G$19=FALSE,F64+F76,F64)</f>
        <v>2.0017116413868124E-5</v>
      </c>
      <c r="G77" s="54">
        <f>IF('Fixed data'!$G$19=FALSE,G64+G76,G64)</f>
        <v>3.6913846564329885E-5</v>
      </c>
      <c r="H77" s="54">
        <f>IF('Fixed data'!$G$19=FALSE,H64+H76,H64)</f>
        <v>5.3826034581904705E-5</v>
      </c>
      <c r="I77" s="54">
        <f>IF('Fixed data'!$G$19=FALSE,I64+I76,I64)</f>
        <v>7.0819815585813147E-5</v>
      </c>
      <c r="J77" s="54">
        <f>IF('Fixed data'!$G$19=FALSE,J64+J76,J64)</f>
        <v>1.4353339262364383E-4</v>
      </c>
      <c r="K77" s="54">
        <f>IF('Fixed data'!$G$19=FALSE,K64+K76,K64)</f>
        <v>2.1215504412286455E-4</v>
      </c>
      <c r="L77" s="54">
        <f>IF('Fixed data'!$G$19=FALSE,L64+L76,L64)</f>
        <v>2.7668477008347553E-4</v>
      </c>
      <c r="M77" s="54">
        <f>IF('Fixed data'!$G$19=FALSE,M64+M76,M64)</f>
        <v>3.3712257050547677E-4</v>
      </c>
      <c r="N77" s="54">
        <f>IF('Fixed data'!$G$19=FALSE,N64+N76,N64)</f>
        <v>3.9346844538886826E-4</v>
      </c>
      <c r="O77" s="54">
        <f>IF('Fixed data'!$G$19=FALSE,O64+O76,O64)</f>
        <v>4.4572239473365002E-4</v>
      </c>
      <c r="P77" s="54">
        <f>IF('Fixed data'!$G$19=FALSE,P64+P76,P64)</f>
        <v>4.9388441853982204E-4</v>
      </c>
      <c r="Q77" s="54">
        <f>IF('Fixed data'!$G$19=FALSE,Q64+Q76,Q64)</f>
        <v>5.3795451680738442E-4</v>
      </c>
      <c r="R77" s="54">
        <f>IF('Fixed data'!$G$19=FALSE,R64+R76,R64)</f>
        <v>5.7793268953633685E-4</v>
      </c>
      <c r="S77" s="54">
        <f>IF('Fixed data'!$G$19=FALSE,S64+S76,S64)</f>
        <v>6.1381893672667965E-4</v>
      </c>
      <c r="T77" s="54">
        <f>IF('Fixed data'!$G$19=FALSE,T64+T76,T64)</f>
        <v>6.3744824412156117E-4</v>
      </c>
      <c r="U77" s="54">
        <f>IF('Fixed data'!$G$19=FALSE,U64+U76,U64)</f>
        <v>6.6721796580936446E-4</v>
      </c>
      <c r="V77" s="54">
        <f>IF('Fixed data'!$G$19=FALSE,V64+V76,V64)</f>
        <v>6.9271891271769411E-4</v>
      </c>
      <c r="W77" s="54">
        <f>IF('Fixed data'!$G$19=FALSE,W64+W76,W64)</f>
        <v>7.1395108484654981E-4</v>
      </c>
      <c r="X77" s="54">
        <f>IF('Fixed data'!$G$19=FALSE,X64+X76,X64)</f>
        <v>7.3091448219593231E-4</v>
      </c>
      <c r="Y77" s="54">
        <f>IF('Fixed data'!$G$19=FALSE,Y64+Y76,Y64)</f>
        <v>7.4360910476584086E-4</v>
      </c>
      <c r="Z77" s="54">
        <f>IF('Fixed data'!$G$19=FALSE,Z64+Z76,Z64)</f>
        <v>7.4786074050819723E-4</v>
      </c>
      <c r="AA77" s="54">
        <f>IF('Fixed data'!$G$19=FALSE,AA64+AA76,AA64)</f>
        <v>7.5232272600340674E-4</v>
      </c>
      <c r="AB77" s="54">
        <f>IF('Fixed data'!$G$19=FALSE,AB64+AB76,AB64)</f>
        <v>7.525159367191424E-4</v>
      </c>
      <c r="AC77" s="54">
        <f>IF('Fixed data'!$G$19=FALSE,AC64+AC76,AC64)</f>
        <v>7.4844037265540465E-4</v>
      </c>
      <c r="AD77" s="54">
        <f>IF('Fixed data'!$G$19=FALSE,AD64+AD76,AD64)</f>
        <v>7.4009603381219326E-4</v>
      </c>
      <c r="AE77" s="54">
        <f>IF('Fixed data'!$G$19=FALSE,AE64+AE76,AE64)</f>
        <v>7.2748292018950825E-4</v>
      </c>
      <c r="AF77" s="54">
        <f>IF('Fixed data'!$G$19=FALSE,AF64+AF76,AF64)</f>
        <v>7.1060103178734917E-4</v>
      </c>
      <c r="AG77" s="54">
        <f>IF('Fixed data'!$G$19=FALSE,AG64+AG76,AG64)</f>
        <v>6.8945036860571657E-4</v>
      </c>
      <c r="AH77" s="54">
        <f>IF('Fixed data'!$G$19=FALSE,AH64+AH76,AH64)</f>
        <v>6.6403093064461044E-4</v>
      </c>
      <c r="AI77" s="54">
        <f>IF('Fixed data'!$G$19=FALSE,AI64+AI76,AI64)</f>
        <v>6.3291271821418497E-4</v>
      </c>
      <c r="AJ77" s="54">
        <f>IF('Fixed data'!$G$19=FALSE,AJ64+AJ76,AJ64)</f>
        <v>5.992606431783797E-4</v>
      </c>
      <c r="AK77" s="54">
        <f>IF('Fixed data'!$G$19=FALSE,AK64+AK76,AK64)</f>
        <v>5.613397933631008E-4</v>
      </c>
      <c r="AL77" s="54">
        <f>IF('Fixed data'!$G$19=FALSE,AL64+AL76,AL64)</f>
        <v>5.1915016876834805E-4</v>
      </c>
      <c r="AM77" s="54">
        <f>IF('Fixed data'!$G$19=FALSE,AM64+AM76,AM64)</f>
        <v>4.7269176939412059E-4</v>
      </c>
      <c r="AN77" s="54">
        <f>IF('Fixed data'!$G$19=FALSE,AN64+AN76,AN64)</f>
        <v>4.8895077904361156E-4</v>
      </c>
      <c r="AO77" s="54">
        <f>IF('Fixed data'!$G$19=FALSE,AO64+AO76,AO64)</f>
        <v>5.0499943894024939E-4</v>
      </c>
      <c r="AP77" s="54">
        <f>IF('Fixed data'!$G$19=FALSE,AP64+AP76,AP64)</f>
        <v>5.2104809883688733E-4</v>
      </c>
      <c r="AQ77" s="54">
        <f>IF('Fixed data'!$G$19=FALSE,AQ64+AQ76,AQ64)</f>
        <v>5.3709675873352526E-4</v>
      </c>
      <c r="AR77" s="54">
        <f>IF('Fixed data'!$G$19=FALSE,AR64+AR76,AR64)</f>
        <v>5.531454186301632E-4</v>
      </c>
      <c r="AS77" s="54">
        <f>IF('Fixed data'!$G$19=FALSE,AS64+AS76,AS64)</f>
        <v>-4.2722182172444476E-4</v>
      </c>
      <c r="AT77" s="54">
        <f>IF('Fixed data'!$G$19=FALSE,AT64+AT76,AT64)</f>
        <v>-4.1264561009777807E-4</v>
      </c>
      <c r="AU77" s="54">
        <f>IF('Fixed data'!$G$19=FALSE,AU64+AU76,AU64)</f>
        <v>-3.9806939847111139E-4</v>
      </c>
      <c r="AV77" s="54">
        <f>IF('Fixed data'!$G$19=FALSE,AV64+AV76,AV64)</f>
        <v>-3.8349318684444475E-4</v>
      </c>
      <c r="AW77" s="54">
        <f>IF('Fixed data'!$G$19=FALSE,AW64+AW76,AW64)</f>
        <v>-3.6891697521777806E-4</v>
      </c>
      <c r="AX77" s="54">
        <f>IF('Fixed data'!$G$19=FALSE,AX64+AX76,AX64)</f>
        <v>-3.5434076359111143E-4</v>
      </c>
      <c r="AY77" s="54">
        <f>IF('Fixed data'!$G$19=FALSE,AY64+AY76,AY64)</f>
        <v>-3.8706017557732511E-19</v>
      </c>
      <c r="AZ77" s="54">
        <f>IF('Fixed data'!$G$19=FALSE,AZ64+AZ76,AZ64)</f>
        <v>-3.8706017557732511E-19</v>
      </c>
      <c r="BA77" s="54">
        <f>IF('Fixed data'!$G$19=FALSE,BA64+BA76,BA64)</f>
        <v>-3.8706017557732511E-19</v>
      </c>
      <c r="BB77" s="54">
        <f>IF('Fixed data'!$G$19=FALSE,BB64+BB76,BB64)</f>
        <v>-3.8706017557732511E-19</v>
      </c>
      <c r="BC77" s="54">
        <f>IF('Fixed data'!$G$19=FALSE,BC64+BC76,BC64)</f>
        <v>-3.8706017557732511E-19</v>
      </c>
      <c r="BD77" s="54">
        <f>IF('Fixed data'!$G$19=FALSE,BD64+BD76,BD64)</f>
        <v>-3.8706017557732511E-19</v>
      </c>
    </row>
    <row r="78" spans="1:56" ht="15.75" outlineLevel="1" x14ac:dyDescent="0.3">
      <c r="A78" s="75"/>
      <c r="B78" s="4" t="s">
        <v>61</v>
      </c>
      <c r="C78" s="19" t="s">
        <v>62</v>
      </c>
      <c r="D78" s="9"/>
      <c r="E78" s="55">
        <f>1/(1+'Fixed data'!$C$4)^E11</f>
        <v>0.96618357487922713</v>
      </c>
      <c r="F78" s="55">
        <f>1/(1+'Fixed data'!$C$4)^F11</f>
        <v>0.93351070036640305</v>
      </c>
      <c r="G78" s="55">
        <f>1/(1+'Fixed data'!$C$4)^G11</f>
        <v>0.90194270566802237</v>
      </c>
      <c r="H78" s="55">
        <f>1/(1+'Fixed data'!$C$4)^H11</f>
        <v>0.87144222769857238</v>
      </c>
      <c r="I78" s="55">
        <f>1/(1+'Fixed data'!$C$4)^I11</f>
        <v>0.84197316685852419</v>
      </c>
      <c r="J78" s="55">
        <f>1/(1+'Fixed data'!$C$4)^J11</f>
        <v>0.81350064430775282</v>
      </c>
      <c r="K78" s="55">
        <f>1/(1+'Fixed data'!$C$4)^K11</f>
        <v>0.78599096068381913</v>
      </c>
      <c r="L78" s="55">
        <f>1/(1+'Fixed data'!$C$4)^L11</f>
        <v>0.75941155621625056</v>
      </c>
      <c r="M78" s="55">
        <f>1/(1+'Fixed data'!$C$4)^M11</f>
        <v>0.73373097218961414</v>
      </c>
      <c r="N78" s="55">
        <f>1/(1+'Fixed data'!$C$4)^N11</f>
        <v>0.70891881370977217</v>
      </c>
      <c r="O78" s="55">
        <f>1/(1+'Fixed data'!$C$4)^O11</f>
        <v>0.68494571372924851</v>
      </c>
      <c r="P78" s="55">
        <f>1/(1+'Fixed data'!$C$4)^P11</f>
        <v>0.66178329828912896</v>
      </c>
      <c r="Q78" s="55">
        <f>1/(1+'Fixed data'!$C$4)^Q11</f>
        <v>0.63940415293635666</v>
      </c>
      <c r="R78" s="55">
        <f>1/(1+'Fixed data'!$C$4)^R11</f>
        <v>0.61778179027667302</v>
      </c>
      <c r="S78" s="55">
        <f>1/(1+'Fixed data'!$C$4)^S11</f>
        <v>0.59689061862480497</v>
      </c>
      <c r="T78" s="55">
        <f>1/(1+'Fixed data'!$C$4)^T11</f>
        <v>0.57670591171478747</v>
      </c>
      <c r="U78" s="55">
        <f>1/(1+'Fixed data'!$C$4)^U11</f>
        <v>0.55720377943457733</v>
      </c>
      <c r="V78" s="55">
        <f>1/(1+'Fixed data'!$C$4)^V11</f>
        <v>0.53836113955031628</v>
      </c>
      <c r="W78" s="55">
        <f>1/(1+'Fixed data'!$C$4)^W11</f>
        <v>0.52015569038677911</v>
      </c>
      <c r="X78" s="55">
        <f>1/(1+'Fixed data'!$C$4)^X11</f>
        <v>0.50256588443167061</v>
      </c>
      <c r="Y78" s="55">
        <f>1/(1+'Fixed data'!$C$4)^Y11</f>
        <v>0.48557090283253213</v>
      </c>
      <c r="Z78" s="55">
        <f>1/(1+'Fixed data'!$C$4)^Z11</f>
        <v>0.46915063075606966</v>
      </c>
      <c r="AA78" s="55">
        <f>1/(1+'Fixed data'!$C$4)^AA11</f>
        <v>0.45328563358074364</v>
      </c>
      <c r="AB78" s="55">
        <f>1/(1+'Fixed data'!$C$4)^AB11</f>
        <v>0.43795713389443841</v>
      </c>
      <c r="AC78" s="55">
        <f>1/(1+'Fixed data'!$C$4)^AC11</f>
        <v>0.42314698926998884</v>
      </c>
      <c r="AD78" s="55">
        <f>1/(1+'Fixed data'!$C$4)^AD11</f>
        <v>0.40883767079225974</v>
      </c>
      <c r="AE78" s="55">
        <f>1/(1+'Fixed data'!$C$4)^AE11</f>
        <v>0.39501224231136206</v>
      </c>
      <c r="AF78" s="55">
        <f>1/(1+'Fixed data'!$C$4)^AF11</f>
        <v>0.38165434039745127</v>
      </c>
      <c r="AG78" s="55">
        <f>1/(1+'Fixed data'!$C$4)^AG11</f>
        <v>0.36874815497338298</v>
      </c>
      <c r="AH78" s="55">
        <f>1/(1+'Fixed data'!$C$4)^AH11</f>
        <v>0.35627841060230236</v>
      </c>
      <c r="AI78" s="55">
        <f>1/(1+'Fixed data'!$C$5)^AI11</f>
        <v>0.39998714516107459</v>
      </c>
      <c r="AJ78" s="55">
        <f>1/(1+'Fixed data'!$C$5)^AJ11</f>
        <v>0.38833703413696569</v>
      </c>
      <c r="AK78" s="55">
        <f>1/(1+'Fixed data'!$C$5)^AK11</f>
        <v>0.37702624673491814</v>
      </c>
      <c r="AL78" s="55">
        <f>1/(1+'Fixed data'!$C$5)^AL11</f>
        <v>0.36604489974263904</v>
      </c>
      <c r="AM78" s="55">
        <f>1/(1+'Fixed data'!$C$5)^AM11</f>
        <v>0.35538339780838735</v>
      </c>
      <c r="AN78" s="55">
        <f>1/(1+'Fixed data'!$C$5)^AN11</f>
        <v>0.34503242505668674</v>
      </c>
      <c r="AO78" s="55">
        <f>1/(1+'Fixed data'!$C$5)^AO11</f>
        <v>0.33498293694823961</v>
      </c>
      <c r="AP78" s="55">
        <f>1/(1+'Fixed data'!$C$5)^AP11</f>
        <v>0.3252261523769317</v>
      </c>
      <c r="AQ78" s="55">
        <f>1/(1+'Fixed data'!$C$5)^AQ11</f>
        <v>0.31575354599702099</v>
      </c>
      <c r="AR78" s="55">
        <f>1/(1+'Fixed data'!$C$5)^AR11</f>
        <v>0.30655684077380685</v>
      </c>
      <c r="AS78" s="55">
        <f>1/(1+'Fixed data'!$C$5)^AS11</f>
        <v>0.29762800075126877</v>
      </c>
      <c r="AT78" s="55">
        <f>1/(1+'Fixed data'!$C$5)^AT11</f>
        <v>0.28895922403035801</v>
      </c>
      <c r="AU78" s="55">
        <f>1/(1+'Fixed data'!$C$5)^AU11</f>
        <v>0.28054293595180391</v>
      </c>
      <c r="AV78" s="55">
        <f>1/(1+'Fixed data'!$C$5)^AV11</f>
        <v>0.27237178247747956</v>
      </c>
      <c r="AW78" s="55">
        <f>1/(1+'Fixed data'!$C$5)^AW11</f>
        <v>0.26443862376454325</v>
      </c>
      <c r="AX78" s="55">
        <f>1/(1+'Fixed data'!$C$5)^AX11</f>
        <v>0.25673652792674101</v>
      </c>
      <c r="AY78" s="55">
        <f>1/(1+'Fixed data'!$C$5)^AY11</f>
        <v>0.24925876497741845</v>
      </c>
      <c r="AZ78" s="55">
        <f>1/(1+'Fixed data'!$C$5)^AZ11</f>
        <v>0.24199880094894996</v>
      </c>
      <c r="BA78" s="55">
        <f>1/(1+'Fixed data'!$C$5)^BA11</f>
        <v>0.2349502921834466</v>
      </c>
      <c r="BB78" s="55">
        <f>1/(1+'Fixed data'!$C$5)^BB11</f>
        <v>0.22810707978975397</v>
      </c>
      <c r="BC78" s="55">
        <f>1/(1+'Fixed data'!$C$5)^BC11</f>
        <v>0.22146318426189707</v>
      </c>
      <c r="BD78" s="55">
        <f>1/(1+'Fixed data'!$C$5)^BD11</f>
        <v>0.215012800254269</v>
      </c>
    </row>
    <row r="79" spans="1:56" ht="15.75" outlineLevel="1" x14ac:dyDescent="0.3">
      <c r="A79" s="75"/>
      <c r="B79" s="51" t="s">
        <v>73</v>
      </c>
      <c r="C79" s="52" t="s">
        <v>74</v>
      </c>
      <c r="D79" s="39"/>
      <c r="E79" s="55">
        <f>1/(1+'Fixed data'!$C$6)^E11</f>
        <v>0.98522167487684742</v>
      </c>
      <c r="F79" s="55">
        <f>1/(1+'Fixed data'!$C$6)^F11</f>
        <v>0.9706617486471405</v>
      </c>
      <c r="G79" s="55">
        <f>1/(1+'Fixed data'!$C$6)^G11</f>
        <v>0.95631699374102519</v>
      </c>
      <c r="H79" s="55">
        <f>1/(1+'Fixed data'!$C$6)^H11</f>
        <v>0.94218423028672449</v>
      </c>
      <c r="I79" s="55">
        <f>1/(1+'Fixed data'!$C$6)^I11</f>
        <v>0.92826032540563996</v>
      </c>
      <c r="J79" s="55">
        <f>1/(1+'Fixed data'!$C$6)^J11</f>
        <v>0.91454219251787205</v>
      </c>
      <c r="K79" s="55">
        <f>1/(1+'Fixed data'!$C$6)^K11</f>
        <v>0.90102679065800217</v>
      </c>
      <c r="L79" s="55">
        <f>1/(1+'Fixed data'!$C$6)^L11</f>
        <v>0.88771112380098749</v>
      </c>
      <c r="M79" s="55">
        <f>1/(1+'Fixed data'!$C$6)^M11</f>
        <v>0.87459224019801729</v>
      </c>
      <c r="N79" s="55">
        <f>1/(1+'Fixed data'!$C$6)^N11</f>
        <v>0.86166723172218462</v>
      </c>
      <c r="O79" s="55">
        <f>1/(1+'Fixed data'!$C$6)^O11</f>
        <v>0.8489332332238273</v>
      </c>
      <c r="P79" s="55">
        <f>1/(1+'Fixed data'!$C$6)^P11</f>
        <v>0.83638742189539661</v>
      </c>
      <c r="Q79" s="55">
        <f>1/(1+'Fixed data'!$C$6)^Q11</f>
        <v>0.82402701664571099</v>
      </c>
      <c r="R79" s="55">
        <f>1/(1+'Fixed data'!$C$6)^R11</f>
        <v>0.81184927748345925</v>
      </c>
      <c r="S79" s="55">
        <f>1/(1+'Fixed data'!$C$6)^S11</f>
        <v>0.79985150490981216</v>
      </c>
      <c r="T79" s="55">
        <f>1/(1+'Fixed data'!$C$6)^T11</f>
        <v>0.78803103932001206</v>
      </c>
      <c r="U79" s="55">
        <f>1/(1+'Fixed data'!$C$6)^U11</f>
        <v>0.77638526041380518</v>
      </c>
      <c r="V79" s="55">
        <f>1/(1+'Fixed data'!$C$6)^V11</f>
        <v>0.76491158661458636</v>
      </c>
      <c r="W79" s="55">
        <f>1/(1+'Fixed data'!$C$6)^W11</f>
        <v>0.7536074744971295</v>
      </c>
      <c r="X79" s="55">
        <f>1/(1+'Fixed data'!$C$6)^X11</f>
        <v>0.74247041822377313</v>
      </c>
      <c r="Y79" s="55">
        <f>1/(1+'Fixed data'!$C$6)^Y11</f>
        <v>0.73149794898893916</v>
      </c>
      <c r="Z79" s="55">
        <f>1/(1+'Fixed data'!$C$6)^Z11</f>
        <v>0.72068763447186135</v>
      </c>
      <c r="AA79" s="55">
        <f>1/(1+'Fixed data'!$C$6)^AA11</f>
        <v>0.71003707829740037</v>
      </c>
      <c r="AB79" s="55">
        <f>1/(1+'Fixed data'!$C$6)^AB11</f>
        <v>0.69954391950482808</v>
      </c>
      <c r="AC79" s="55">
        <f>1/(1+'Fixed data'!$C$6)^AC11</f>
        <v>0.68920583202446117</v>
      </c>
      <c r="AD79" s="55">
        <f>1/(1+'Fixed data'!$C$6)^AD11</f>
        <v>0.67902052416203085</v>
      </c>
      <c r="AE79" s="55">
        <f>1/(1+'Fixed data'!$C$6)^AE11</f>
        <v>0.66898573809067086</v>
      </c>
      <c r="AF79" s="55">
        <f>1/(1+'Fixed data'!$C$6)^AF11</f>
        <v>0.65909924935041486</v>
      </c>
      <c r="AG79" s="55">
        <f>1/(1+'Fixed data'!$C$6)^AG11</f>
        <v>0.64935886635508844</v>
      </c>
      <c r="AH79" s="55">
        <f>1/(1+'Fixed data'!$C$6)^AH11</f>
        <v>0.63976242990649135</v>
      </c>
      <c r="AI79" s="55">
        <f>1/(1+'Fixed data'!$C$6)^AI11</f>
        <v>0.63030781271575509</v>
      </c>
      <c r="AJ79" s="55">
        <f>1/(1+'Fixed data'!$C$6)^AJ11</f>
        <v>0.62099291893177844</v>
      </c>
      <c r="AK79" s="55">
        <f>1/(1+'Fixed data'!$C$6)^AK11</f>
        <v>0.61181568367662909</v>
      </c>
      <c r="AL79" s="55">
        <f>1/(1+'Fixed data'!$C$6)^AL11</f>
        <v>0.60277407258781202</v>
      </c>
      <c r="AM79" s="55">
        <f>1/(1+'Fixed data'!$C$6)^AM11</f>
        <v>0.59386608136730257</v>
      </c>
      <c r="AN79" s="55">
        <f>1/(1+'Fixed data'!$C$6)^AN11</f>
        <v>0.58508973533724395</v>
      </c>
      <c r="AO79" s="55">
        <f>1/(1+'Fixed data'!$C$6)^AO11</f>
        <v>0.57644308900221086</v>
      </c>
      <c r="AP79" s="55">
        <f>1/(1+'Fixed data'!$C$6)^AP11</f>
        <v>0.56792422561794187</v>
      </c>
      <c r="AQ79" s="55">
        <f>1/(1+'Fixed data'!$C$6)^AQ11</f>
        <v>0.55953125676644533</v>
      </c>
      <c r="AR79" s="55">
        <f>1/(1+'Fixed data'!$C$6)^AR11</f>
        <v>0.55126232193738456</v>
      </c>
      <c r="AS79" s="55">
        <f>1/(1+'Fixed data'!$C$6)^AS11</f>
        <v>0.54311558811564986</v>
      </c>
      <c r="AT79" s="55">
        <f>1/(1+'Fixed data'!$C$6)^AT11</f>
        <v>0.53508924937502456</v>
      </c>
      <c r="AU79" s="55">
        <f>1/(1+'Fixed data'!$C$6)^AU11</f>
        <v>0.52718152647785677</v>
      </c>
      <c r="AV79" s="55">
        <f>1/(1+'Fixed data'!$C$6)^AV11</f>
        <v>0.51939066648064725</v>
      </c>
      <c r="AW79" s="55">
        <f>1/(1+'Fixed data'!$C$6)^AW11</f>
        <v>0.51171494234546522</v>
      </c>
      <c r="AX79" s="55">
        <f>1/(1+'Fixed data'!$C$6)^AX11</f>
        <v>0.50415265255710873</v>
      </c>
      <c r="AY79" s="55">
        <f>1/(1+'Fixed data'!$C$6)^AY11</f>
        <v>0.49670212074591996</v>
      </c>
      <c r="AZ79" s="55">
        <f>1/(1+'Fixed data'!$C$6)^AZ11</f>
        <v>0.4893616953161774</v>
      </c>
      <c r="BA79" s="55">
        <f>1/(1+'Fixed data'!$C$6)^BA11</f>
        <v>0.48212974907997785</v>
      </c>
      <c r="BB79" s="55">
        <f>1/(1+'Fixed data'!$C$6)^BB11</f>
        <v>0.47500467889652986</v>
      </c>
      <c r="BC79" s="55">
        <f>1/(1+'Fixed data'!$C$6)^BC11</f>
        <v>0.46798490531677822</v>
      </c>
      <c r="BD79" s="55">
        <f>1/(1+'Fixed data'!$C$6)^BD11</f>
        <v>0.46106887223327919</v>
      </c>
    </row>
    <row r="80" spans="1:56" x14ac:dyDescent="0.3">
      <c r="A80" s="75"/>
      <c r="B80" s="11" t="s">
        <v>17</v>
      </c>
      <c r="C80" s="14"/>
      <c r="D80" s="9" t="s">
        <v>38</v>
      </c>
      <c r="E80" s="55">
        <f>IF('Fixed data'!$G$19=TRUE,(E77-SUM(E70:E71))*E78+SUM(E70:E71)*E79,E77*E78)</f>
        <v>-5.8037134286158497E-3</v>
      </c>
      <c r="F80" s="55">
        <f t="shared" ref="F80:BD80" si="10">F77*F78</f>
        <v>1.8686192362825854E-5</v>
      </c>
      <c r="G80" s="55">
        <f t="shared" si="10"/>
        <v>3.3294174646845925E-5</v>
      </c>
      <c r="H80" s="55">
        <f t="shared" si="10"/>
        <v>4.6906279484235432E-5</v>
      </c>
      <c r="I80" s="55">
        <f t="shared" si="10"/>
        <v>5.9628384405123766E-5</v>
      </c>
      <c r="J80" s="55">
        <f t="shared" si="10"/>
        <v>1.167645073790119E-4</v>
      </c>
      <c r="K80" s="55">
        <f t="shared" si="10"/>
        <v>1.6675194694404835E-4</v>
      </c>
      <c r="L80" s="55">
        <f t="shared" si="10"/>
        <v>2.1011761183042764E-4</v>
      </c>
      <c r="M80" s="55">
        <f t="shared" si="10"/>
        <v>2.473572714040452E-4</v>
      </c>
      <c r="N80" s="55">
        <f t="shared" si="10"/>
        <v>2.7893718353730476E-4</v>
      </c>
      <c r="O80" s="55">
        <f t="shared" si="10"/>
        <v>3.0529564378594976E-4</v>
      </c>
      <c r="P80" s="55">
        <f t="shared" si="10"/>
        <v>3.2684445947489207E-4</v>
      </c>
      <c r="Q80" s="55">
        <f t="shared" si="10"/>
        <v>3.439703521375127E-4</v>
      </c>
      <c r="R80" s="55">
        <f t="shared" si="10"/>
        <v>3.5703629160117081E-4</v>
      </c>
      <c r="S80" s="55">
        <f t="shared" si="10"/>
        <v>3.6638276486640784E-4</v>
      </c>
      <c r="T80" s="55">
        <f t="shared" si="10"/>
        <v>3.6762017079711536E-4</v>
      </c>
      <c r="U80" s="55">
        <f t="shared" si="10"/>
        <v>3.7177637225562849E-4</v>
      </c>
      <c r="V80" s="55">
        <f t="shared" si="10"/>
        <v>3.7293294323875389E-4</v>
      </c>
      <c r="W80" s="55">
        <f t="shared" si="10"/>
        <v>3.7136571944074701E-4</v>
      </c>
      <c r="X80" s="55">
        <f t="shared" si="10"/>
        <v>3.6733268318871529E-4</v>
      </c>
      <c r="Y80" s="55">
        <f t="shared" si="10"/>
        <v>3.6107494435564031E-4</v>
      </c>
      <c r="Z80" s="55">
        <f t="shared" si="10"/>
        <v>3.5085933812712208E-4</v>
      </c>
      <c r="AA80" s="55">
        <f t="shared" si="10"/>
        <v>3.410170835136464E-4</v>
      </c>
      <c r="AB80" s="55">
        <f t="shared" si="10"/>
        <v>3.2956972285540421E-4</v>
      </c>
      <c r="AC80" s="55">
        <f t="shared" si="10"/>
        <v>3.1670029033724296E-4</v>
      </c>
      <c r="AD80" s="55">
        <f t="shared" si="10"/>
        <v>3.025791386263666E-4</v>
      </c>
      <c r="AE80" s="55">
        <f t="shared" si="10"/>
        <v>2.8736465954727532E-4</v>
      </c>
      <c r="AF80" s="55">
        <f t="shared" si="10"/>
        <v>2.7120396807254907E-4</v>
      </c>
      <c r="AG80" s="55">
        <f t="shared" si="10"/>
        <v>2.5423355136907678E-4</v>
      </c>
      <c r="AH80" s="55">
        <f t="shared" si="10"/>
        <v>2.3657988456082948E-4</v>
      </c>
      <c r="AI80" s="55">
        <f t="shared" si="10"/>
        <v>2.5315695129462748E-4</v>
      </c>
      <c r="AJ80" s="55">
        <f t="shared" si="10"/>
        <v>2.3271510084690245E-4</v>
      </c>
      <c r="AK80" s="55">
        <f t="shared" si="10"/>
        <v>2.1163983543464441E-4</v>
      </c>
      <c r="AL80" s="55">
        <f t="shared" si="10"/>
        <v>1.9003227147818409E-4</v>
      </c>
      <c r="AM80" s="55">
        <f t="shared" si="10"/>
        <v>1.6798680712334124E-4</v>
      </c>
      <c r="AN80" s="55">
        <f t="shared" si="10"/>
        <v>1.6870387302677351E-4</v>
      </c>
      <c r="AO80" s="55">
        <f t="shared" si="10"/>
        <v>1.6916619521341794E-4</v>
      </c>
      <c r="AP80" s="55">
        <f t="shared" si="10"/>
        <v>1.6945846838803608E-4</v>
      </c>
      <c r="AQ80" s="55">
        <f t="shared" si="10"/>
        <v>1.6959020611361707E-4</v>
      </c>
      <c r="AR80" s="55">
        <f t="shared" si="10"/>
        <v>1.6957051202376767E-4</v>
      </c>
      <c r="AS80" s="55">
        <f t="shared" si="10"/>
        <v>-1.2715317667716145E-4</v>
      </c>
      <c r="AT80" s="55">
        <f t="shared" si="10"/>
        <v>-1.1923775529338762E-4</v>
      </c>
      <c r="AU80" s="55">
        <f t="shared" si="10"/>
        <v>-1.1167555775965411E-4</v>
      </c>
      <c r="AV80" s="55">
        <f t="shared" si="10"/>
        <v>-1.0445272286879054E-4</v>
      </c>
      <c r="AW80" s="55">
        <f t="shared" si="10"/>
        <v>-9.7555897209967342E-5</v>
      </c>
      <c r="AX80" s="55">
        <f t="shared" si="10"/>
        <v>-9.097221734729211E-5</v>
      </c>
      <c r="AY80" s="55">
        <f t="shared" si="10"/>
        <v>-9.6478141336346795E-20</v>
      </c>
      <c r="AZ80" s="55">
        <f t="shared" si="10"/>
        <v>-9.3668098384802718E-20</v>
      </c>
      <c r="BA80" s="55">
        <f t="shared" si="10"/>
        <v>-9.093990134446868E-20</v>
      </c>
      <c r="BB80" s="55">
        <f t="shared" si="10"/>
        <v>-8.8291166353853086E-20</v>
      </c>
      <c r="BC80" s="55">
        <f t="shared" si="10"/>
        <v>-8.5719578984323379E-20</v>
      </c>
      <c r="BD80" s="55">
        <f t="shared" si="10"/>
        <v>-8.3222892217789697E-20</v>
      </c>
    </row>
    <row r="81" spans="1:56" x14ac:dyDescent="0.3">
      <c r="A81" s="75"/>
      <c r="B81" s="15" t="s">
        <v>18</v>
      </c>
      <c r="C81" s="15"/>
      <c r="D81" s="14" t="s">
        <v>38</v>
      </c>
      <c r="E81" s="56">
        <f>+E80</f>
        <v>-5.8037134286158497E-3</v>
      </c>
      <c r="F81" s="56">
        <f t="shared" ref="F81:BD81" si="11">+E81+F80</f>
        <v>-5.785027236253024E-3</v>
      </c>
      <c r="G81" s="56">
        <f t="shared" si="11"/>
        <v>-5.7517330616061778E-3</v>
      </c>
      <c r="H81" s="56">
        <f t="shared" si="11"/>
        <v>-5.7048267821219424E-3</v>
      </c>
      <c r="I81" s="56">
        <f t="shared" si="11"/>
        <v>-5.6451983977168184E-3</v>
      </c>
      <c r="J81" s="56">
        <f t="shared" si="11"/>
        <v>-5.5284338903378062E-3</v>
      </c>
      <c r="K81" s="56">
        <f t="shared" si="11"/>
        <v>-5.3616819433937582E-3</v>
      </c>
      <c r="L81" s="56">
        <f t="shared" si="11"/>
        <v>-5.1515643315633306E-3</v>
      </c>
      <c r="M81" s="56">
        <f t="shared" si="11"/>
        <v>-4.9042070601592854E-3</v>
      </c>
      <c r="N81" s="56">
        <f t="shared" si="11"/>
        <v>-4.6252698766219803E-3</v>
      </c>
      <c r="O81" s="56">
        <f t="shared" si="11"/>
        <v>-4.3199742328360307E-3</v>
      </c>
      <c r="P81" s="56">
        <f t="shared" si="11"/>
        <v>-3.9931297733611388E-3</v>
      </c>
      <c r="Q81" s="56">
        <f t="shared" si="11"/>
        <v>-3.6491594212236262E-3</v>
      </c>
      <c r="R81" s="56">
        <f t="shared" si="11"/>
        <v>-3.2921231296224552E-3</v>
      </c>
      <c r="S81" s="56">
        <f t="shared" si="11"/>
        <v>-2.9257403647560474E-3</v>
      </c>
      <c r="T81" s="56">
        <f t="shared" si="11"/>
        <v>-2.5581201939589319E-3</v>
      </c>
      <c r="U81" s="56">
        <f t="shared" si="11"/>
        <v>-2.1863438217033034E-3</v>
      </c>
      <c r="V81" s="56">
        <f t="shared" si="11"/>
        <v>-1.8134108784645495E-3</v>
      </c>
      <c r="W81" s="56">
        <f t="shared" si="11"/>
        <v>-1.4420451590238025E-3</v>
      </c>
      <c r="X81" s="56">
        <f t="shared" si="11"/>
        <v>-1.0747124758350873E-3</v>
      </c>
      <c r="Y81" s="56">
        <f t="shared" si="11"/>
        <v>-7.1363753147944697E-4</v>
      </c>
      <c r="Z81" s="56">
        <f t="shared" si="11"/>
        <v>-3.6277819335232489E-4</v>
      </c>
      <c r="AA81" s="56">
        <f t="shared" si="11"/>
        <v>-2.1761109838678487E-5</v>
      </c>
      <c r="AB81" s="56">
        <f t="shared" si="11"/>
        <v>3.0780861301672572E-4</v>
      </c>
      <c r="AC81" s="56">
        <f t="shared" si="11"/>
        <v>6.2450890335396863E-4</v>
      </c>
      <c r="AD81" s="56">
        <f t="shared" si="11"/>
        <v>9.2708804198033518E-4</v>
      </c>
      <c r="AE81" s="56">
        <f t="shared" si="11"/>
        <v>1.2144527015276105E-3</v>
      </c>
      <c r="AF81" s="56">
        <f t="shared" si="11"/>
        <v>1.4856566696001595E-3</v>
      </c>
      <c r="AG81" s="56">
        <f t="shared" si="11"/>
        <v>1.7398902209692364E-3</v>
      </c>
      <c r="AH81" s="56">
        <f t="shared" si="11"/>
        <v>1.9764701055300657E-3</v>
      </c>
      <c r="AI81" s="56">
        <f t="shared" si="11"/>
        <v>2.229627056824693E-3</v>
      </c>
      <c r="AJ81" s="56">
        <f t="shared" si="11"/>
        <v>2.4623421576715956E-3</v>
      </c>
      <c r="AK81" s="56">
        <f t="shared" si="11"/>
        <v>2.6739819931062398E-3</v>
      </c>
      <c r="AL81" s="56">
        <f t="shared" si="11"/>
        <v>2.864014264584424E-3</v>
      </c>
      <c r="AM81" s="56">
        <f t="shared" si="11"/>
        <v>3.0320010717077655E-3</v>
      </c>
      <c r="AN81" s="56">
        <f t="shared" si="11"/>
        <v>3.2007049447345388E-3</v>
      </c>
      <c r="AO81" s="56">
        <f t="shared" si="11"/>
        <v>3.3698711399479568E-3</v>
      </c>
      <c r="AP81" s="56">
        <f t="shared" si="11"/>
        <v>3.539329608335993E-3</v>
      </c>
      <c r="AQ81" s="56">
        <f t="shared" si="11"/>
        <v>3.7089198144496099E-3</v>
      </c>
      <c r="AR81" s="56">
        <f t="shared" si="11"/>
        <v>3.8784903264733775E-3</v>
      </c>
      <c r="AS81" s="56">
        <f t="shared" si="11"/>
        <v>3.7513371497962162E-3</v>
      </c>
      <c r="AT81" s="56">
        <f t="shared" si="11"/>
        <v>3.6320993945028286E-3</v>
      </c>
      <c r="AU81" s="56">
        <f t="shared" si="11"/>
        <v>3.5204238367431743E-3</v>
      </c>
      <c r="AV81" s="56">
        <f t="shared" si="11"/>
        <v>3.4159711138743837E-3</v>
      </c>
      <c r="AW81" s="56">
        <f t="shared" si="11"/>
        <v>3.3184152166644163E-3</v>
      </c>
      <c r="AX81" s="56">
        <f t="shared" si="11"/>
        <v>3.2274429993171243E-3</v>
      </c>
      <c r="AY81" s="56">
        <f t="shared" si="11"/>
        <v>3.2274429993171243E-3</v>
      </c>
      <c r="AZ81" s="56">
        <f t="shared" si="11"/>
        <v>3.2274429993171243E-3</v>
      </c>
      <c r="BA81" s="56">
        <f t="shared" si="11"/>
        <v>3.2274429993171243E-3</v>
      </c>
      <c r="BB81" s="56">
        <f t="shared" si="11"/>
        <v>3.2274429993171243E-3</v>
      </c>
      <c r="BC81" s="56">
        <f t="shared" si="11"/>
        <v>3.2274429993171243E-3</v>
      </c>
      <c r="BD81" s="56">
        <f t="shared" si="11"/>
        <v>3.2274429993171243E-3</v>
      </c>
    </row>
    <row r="82" spans="1:56" x14ac:dyDescent="0.3">
      <c r="A82" s="75"/>
      <c r="B82" s="14"/>
    </row>
    <row r="83" spans="1:56" x14ac:dyDescent="0.3">
      <c r="A83" s="75"/>
      <c r="E83" s="55"/>
    </row>
    <row r="84" spans="1:56" x14ac:dyDescent="0.3">
      <c r="A84" s="115"/>
      <c r="B84" s="122" t="s">
        <v>213</v>
      </c>
      <c r="C84" s="116"/>
      <c r="D84" s="117"/>
      <c r="E84" s="117"/>
      <c r="F84" s="117"/>
      <c r="G84" s="117"/>
      <c r="H84" s="117"/>
      <c r="I84" s="117"/>
      <c r="J84" s="117"/>
      <c r="K84" s="117"/>
      <c r="L84" s="117"/>
      <c r="M84" s="117"/>
      <c r="N84" s="117"/>
      <c r="O84" s="117"/>
      <c r="P84" s="117"/>
      <c r="Q84" s="117"/>
      <c r="R84" s="117"/>
      <c r="S84" s="117"/>
      <c r="T84" s="117"/>
      <c r="U84" s="117"/>
      <c r="V84" s="117"/>
      <c r="W84" s="117"/>
      <c r="X84" s="117"/>
      <c r="Y84" s="117"/>
      <c r="Z84" s="117"/>
      <c r="AA84" s="117"/>
      <c r="AB84" s="117"/>
      <c r="AC84" s="117"/>
      <c r="AD84" s="117"/>
      <c r="AE84" s="117"/>
      <c r="AF84" s="117"/>
      <c r="AG84" s="117"/>
      <c r="AH84" s="117"/>
      <c r="AI84" s="117"/>
      <c r="AJ84" s="117"/>
      <c r="AK84" s="117"/>
      <c r="AL84" s="117"/>
      <c r="AM84" s="117"/>
      <c r="AN84" s="117"/>
      <c r="AO84" s="117"/>
      <c r="AP84" s="117"/>
      <c r="AQ84" s="117"/>
      <c r="AR84" s="117"/>
      <c r="AS84" s="117"/>
      <c r="AT84" s="117"/>
      <c r="AU84" s="117"/>
      <c r="AV84" s="117"/>
      <c r="AW84" s="117"/>
      <c r="AX84" s="117"/>
      <c r="AY84" s="117"/>
      <c r="AZ84" s="117"/>
      <c r="BA84" s="117"/>
      <c r="BB84" s="117"/>
      <c r="BC84" s="117"/>
      <c r="BD84" s="117"/>
    </row>
    <row r="85" spans="1:56" x14ac:dyDescent="0.3">
      <c r="A85" s="118"/>
      <c r="B85" s="119" t="s">
        <v>316</v>
      </c>
      <c r="C85" s="120"/>
      <c r="D85" s="121"/>
      <c r="E85" s="121"/>
      <c r="F85" s="121"/>
      <c r="G85" s="121"/>
      <c r="H85" s="121"/>
      <c r="I85" s="121"/>
      <c r="J85" s="121"/>
      <c r="K85" s="121"/>
      <c r="L85" s="121"/>
      <c r="M85" s="121"/>
      <c r="N85" s="121"/>
      <c r="O85" s="121"/>
      <c r="P85" s="121"/>
      <c r="Q85" s="121"/>
      <c r="R85" s="121"/>
      <c r="S85" s="121"/>
      <c r="T85" s="121"/>
      <c r="U85" s="121"/>
      <c r="V85" s="121"/>
      <c r="W85" s="121"/>
      <c r="X85" s="121"/>
      <c r="Y85" s="121"/>
      <c r="Z85" s="121"/>
      <c r="AA85" s="121"/>
      <c r="AB85" s="121"/>
      <c r="AC85" s="121"/>
      <c r="AD85" s="121"/>
      <c r="AE85" s="121"/>
      <c r="AF85" s="121"/>
      <c r="AG85" s="121"/>
      <c r="AH85" s="121"/>
      <c r="AI85" s="121"/>
      <c r="AJ85" s="121"/>
      <c r="AK85" s="121"/>
      <c r="AL85" s="121"/>
      <c r="AM85" s="121"/>
      <c r="AN85" s="121"/>
      <c r="AO85" s="121"/>
      <c r="AP85" s="121"/>
      <c r="AQ85" s="121"/>
      <c r="AR85" s="121"/>
      <c r="AS85" s="121"/>
      <c r="AT85" s="121"/>
      <c r="AU85" s="121"/>
      <c r="AV85" s="121"/>
      <c r="AW85" s="121"/>
      <c r="AX85" s="121"/>
      <c r="AY85" s="121"/>
      <c r="AZ85" s="121"/>
      <c r="BA85" s="121"/>
      <c r="BB85" s="121"/>
      <c r="BC85" s="121"/>
      <c r="BD85" s="121"/>
    </row>
    <row r="86" spans="1:56" ht="12.75" customHeight="1" x14ac:dyDescent="0.3">
      <c r="A86" s="193" t="s">
        <v>296</v>
      </c>
      <c r="B86" s="4" t="s">
        <v>208</v>
      </c>
      <c r="D86" s="4" t="s">
        <v>84</v>
      </c>
      <c r="E86" s="44">
        <f>'Option workings'!$E$8</f>
        <v>19.47030153362271</v>
      </c>
      <c r="F86" s="44">
        <f>'Option workings'!$E$8</f>
        <v>19.47030153362271</v>
      </c>
      <c r="G86" s="44">
        <f>'Option workings'!$E$8</f>
        <v>19.47030153362271</v>
      </c>
      <c r="H86" s="44">
        <f>'Option workings'!$E$8</f>
        <v>19.47030153362271</v>
      </c>
      <c r="I86" s="44">
        <f>'Option workings'!$E$8</f>
        <v>19.47030153362271</v>
      </c>
      <c r="J86" s="44">
        <f>'Option workings'!$E$8</f>
        <v>19.47030153362271</v>
      </c>
      <c r="K86" s="44">
        <f>'Option workings'!$E$8</f>
        <v>19.47030153362271</v>
      </c>
      <c r="L86" s="44">
        <f>'Option workings'!$E$8</f>
        <v>19.47030153362271</v>
      </c>
      <c r="M86" s="44">
        <f>'Option workings'!$E$8</f>
        <v>19.47030153362271</v>
      </c>
      <c r="N86" s="44">
        <f>'Option workings'!$E$8</f>
        <v>19.47030153362271</v>
      </c>
      <c r="O86" s="44">
        <f>'Option workings'!$E$8</f>
        <v>19.47030153362271</v>
      </c>
      <c r="P86" s="44">
        <f>'Option workings'!$E$8</f>
        <v>19.47030153362271</v>
      </c>
      <c r="Q86" s="44">
        <f>'Option workings'!$E$8</f>
        <v>19.47030153362271</v>
      </c>
      <c r="R86" s="44">
        <f>'Option workings'!$E$8</f>
        <v>19.47030153362271</v>
      </c>
      <c r="S86" s="44">
        <f>'Option workings'!$E$8</f>
        <v>19.47030153362271</v>
      </c>
      <c r="T86" s="44">
        <f>'Option workings'!$E$8</f>
        <v>19.47030153362271</v>
      </c>
      <c r="U86" s="44">
        <f>'Option workings'!$E$8</f>
        <v>19.47030153362271</v>
      </c>
      <c r="V86" s="44">
        <f>'Option workings'!$E$8</f>
        <v>19.47030153362271</v>
      </c>
      <c r="W86" s="44">
        <f>'Option workings'!$E$8</f>
        <v>19.47030153362271</v>
      </c>
      <c r="X86" s="44">
        <f>'Option workings'!$E$8</f>
        <v>19.47030153362271</v>
      </c>
      <c r="Y86" s="44">
        <f>'Option workings'!$E$8</f>
        <v>19.47030153362271</v>
      </c>
      <c r="Z86" s="44">
        <f>'Option workings'!$E$8</f>
        <v>19.47030153362271</v>
      </c>
      <c r="AA86" s="44">
        <f>'Option workings'!$E$8</f>
        <v>19.47030153362271</v>
      </c>
      <c r="AB86" s="44">
        <f>'Option workings'!$E$8</f>
        <v>19.47030153362271</v>
      </c>
      <c r="AC86" s="44">
        <f>'Option workings'!$E$8</f>
        <v>19.47030153362271</v>
      </c>
      <c r="AD86" s="44">
        <f>'Option workings'!$E$8</f>
        <v>19.47030153362271</v>
      </c>
      <c r="AE86" s="44">
        <f>'Option workings'!$E$8</f>
        <v>19.47030153362271</v>
      </c>
      <c r="AF86" s="44">
        <f>'Option workings'!$E$8</f>
        <v>19.47030153362271</v>
      </c>
      <c r="AG86" s="44">
        <f>'Option workings'!$E$8</f>
        <v>19.47030153362271</v>
      </c>
      <c r="AH86" s="44">
        <f>'Option workings'!$E$8</f>
        <v>19.47030153362271</v>
      </c>
      <c r="AI86" s="44">
        <f>'Option workings'!$E$8</f>
        <v>19.47030153362271</v>
      </c>
      <c r="AJ86" s="44">
        <f>'Option workings'!$E$8</f>
        <v>19.47030153362271</v>
      </c>
      <c r="AK86" s="44">
        <f>'Option workings'!$E$8</f>
        <v>19.47030153362271</v>
      </c>
      <c r="AL86" s="44">
        <f>'Option workings'!$E$8</f>
        <v>19.47030153362271</v>
      </c>
      <c r="AM86" s="44">
        <f>'Option workings'!$E$8</f>
        <v>19.47030153362271</v>
      </c>
      <c r="AN86" s="44">
        <f>'Option workings'!$E$8</f>
        <v>19.47030153362271</v>
      </c>
      <c r="AO86" s="44">
        <f>'Option workings'!$E$8</f>
        <v>19.47030153362271</v>
      </c>
      <c r="AP86" s="44">
        <f>'Option workings'!$E$8</f>
        <v>19.47030153362271</v>
      </c>
      <c r="AQ86" s="44">
        <f>'Option workings'!$E$8</f>
        <v>19.47030153362271</v>
      </c>
      <c r="AR86" s="44">
        <f>'Option workings'!$E$8</f>
        <v>19.47030153362271</v>
      </c>
      <c r="AS86" s="44"/>
      <c r="AT86" s="44"/>
      <c r="AU86" s="44"/>
      <c r="AV86" s="44"/>
      <c r="AW86" s="44"/>
      <c r="AX86" s="44"/>
      <c r="AY86" s="44"/>
      <c r="AZ86" s="44"/>
      <c r="BA86" s="44"/>
      <c r="BB86" s="44"/>
      <c r="BC86" s="44"/>
      <c r="BD86" s="44"/>
    </row>
    <row r="87" spans="1:56" x14ac:dyDescent="0.3">
      <c r="A87" s="193"/>
      <c r="B87" s="4" t="s">
        <v>209</v>
      </c>
      <c r="D87" s="4" t="s">
        <v>86</v>
      </c>
      <c r="E87" s="35">
        <f>E86*'Fixed data'!H$12</f>
        <v>9.79058271527758</v>
      </c>
      <c r="F87" s="35">
        <f>F86*'Fixed data'!I$12</f>
        <v>9.5083509593969531</v>
      </c>
      <c r="G87" s="35">
        <f>G86*'Fixed data'!J$12</f>
        <v>9.2261192035163244</v>
      </c>
      <c r="H87" s="35">
        <f>H86*'Fixed data'!K$12</f>
        <v>8.9438874476356975</v>
      </c>
      <c r="I87" s="35">
        <f>I86*'Fixed data'!L$12</f>
        <v>8.6616556917550689</v>
      </c>
      <c r="J87" s="35">
        <f>J86*'Fixed data'!M$12</f>
        <v>8.379423935874442</v>
      </c>
      <c r="K87" s="35">
        <f>K86*'Fixed data'!N$12</f>
        <v>8.0971921799938134</v>
      </c>
      <c r="L87" s="35">
        <f>L86*'Fixed data'!O$12</f>
        <v>7.8149604241131856</v>
      </c>
      <c r="M87" s="35">
        <f>M86*'Fixed data'!P$12</f>
        <v>7.5327286682325578</v>
      </c>
      <c r="N87" s="35">
        <f>N86*'Fixed data'!Q$12</f>
        <v>7.2504969123519301</v>
      </c>
      <c r="O87" s="35">
        <f>O86*'Fixed data'!R$12</f>
        <v>6.9682651564713014</v>
      </c>
      <c r="P87" s="35">
        <f>P86*'Fixed data'!S$12</f>
        <v>6.6860334005906736</v>
      </c>
      <c r="Q87" s="35">
        <f>Q86*'Fixed data'!T$12</f>
        <v>6.4038016447100459</v>
      </c>
      <c r="R87" s="35">
        <f>R86*'Fixed data'!U$12</f>
        <v>6.1215698888294181</v>
      </c>
      <c r="S87" s="35">
        <f>S86*'Fixed data'!V$12</f>
        <v>5.8393381329487903</v>
      </c>
      <c r="T87" s="35">
        <f>T86*'Fixed data'!W$12</f>
        <v>5.5571063770681626</v>
      </c>
      <c r="U87" s="35">
        <f>U86*'Fixed data'!X$12</f>
        <v>5.2748746211875348</v>
      </c>
      <c r="V87" s="35">
        <f>V86*'Fixed data'!Y$12</f>
        <v>4.992642865306907</v>
      </c>
      <c r="W87" s="35">
        <f>W86*'Fixed data'!Z$12</f>
        <v>4.7104111094262793</v>
      </c>
      <c r="X87" s="35">
        <f>X86*'Fixed data'!AA$12</f>
        <v>4.4281793535456515</v>
      </c>
      <c r="Y87" s="35">
        <f>Y86*'Fixed data'!AB$12</f>
        <v>4.1459475976650237</v>
      </c>
      <c r="Z87" s="35">
        <f>Z86*'Fixed data'!AC$12</f>
        <v>3.8637158417843955</v>
      </c>
      <c r="AA87" s="35">
        <f>AA86*'Fixed data'!AD$12</f>
        <v>3.5814840859037678</v>
      </c>
      <c r="AB87" s="35">
        <f>AB86*'Fixed data'!AE$12</f>
        <v>3.29925233002314</v>
      </c>
      <c r="AC87" s="35">
        <f>AC86*'Fixed data'!AF$12</f>
        <v>3.0170205741425122</v>
      </c>
      <c r="AD87" s="35">
        <f>AD86*'Fixed data'!AG$12</f>
        <v>2.734788818261884</v>
      </c>
      <c r="AE87" s="35">
        <f>AE86*'Fixed data'!AH$12</f>
        <v>2.4525570623812563</v>
      </c>
      <c r="AF87" s="35">
        <f>AF86*'Fixed data'!AI$12</f>
        <v>2.170325306500628</v>
      </c>
      <c r="AG87" s="35">
        <f>AG86*'Fixed data'!AJ$12</f>
        <v>1.8880935506200001</v>
      </c>
      <c r="AH87" s="35">
        <f>AH86*'Fixed data'!AK$12</f>
        <v>1.6058617947393719</v>
      </c>
      <c r="AI87" s="35">
        <f>AI86*'Fixed data'!AL$12</f>
        <v>1.3236300388587436</v>
      </c>
      <c r="AJ87" s="35">
        <f>AJ86*'Fixed data'!AM$12</f>
        <v>1.0413982829781159</v>
      </c>
      <c r="AK87" s="35">
        <f>AK86*'Fixed data'!AN$12</f>
        <v>0.75916652709748778</v>
      </c>
      <c r="AL87" s="35">
        <f>AL86*'Fixed data'!AO$12</f>
        <v>0.47693477121685979</v>
      </c>
      <c r="AM87" s="35">
        <f>AM86*'Fixed data'!AP$12</f>
        <v>0.19470301533622711</v>
      </c>
      <c r="AN87" s="35">
        <f>AN86*'Fixed data'!AQ$12</f>
        <v>0.19470301533622711</v>
      </c>
      <c r="AO87" s="35">
        <f>AO86*'Fixed data'!AR$12</f>
        <v>0.19470301533622711</v>
      </c>
      <c r="AP87" s="35">
        <f>AP86*'Fixed data'!AS$12</f>
        <v>0.19470301533622711</v>
      </c>
      <c r="AQ87" s="35">
        <f>AQ86*'Fixed data'!AT$12</f>
        <v>0.19470301533622711</v>
      </c>
      <c r="AR87" s="35">
        <f>AR86*'Fixed data'!AU$12</f>
        <v>0.19470301533622711</v>
      </c>
      <c r="AS87" s="35">
        <f>AS86*'Fixed data'!AV$12</f>
        <v>0</v>
      </c>
      <c r="AT87" s="35">
        <f>AT86*'Fixed data'!AW$12</f>
        <v>0</v>
      </c>
      <c r="AU87" s="35">
        <f>AU86*'Fixed data'!AX$12</f>
        <v>0</v>
      </c>
      <c r="AV87" s="35">
        <f>AV86*'Fixed data'!AY$12</f>
        <v>0</v>
      </c>
      <c r="AW87" s="35">
        <f>AW86*'Fixed data'!AZ$12</f>
        <v>0</v>
      </c>
      <c r="AX87" s="35">
        <f>AX86*'Fixed data'!BA$12</f>
        <v>0</v>
      </c>
      <c r="AY87" s="35">
        <f>AY86*'Fixed data'!BB$12</f>
        <v>0</v>
      </c>
      <c r="AZ87" s="35">
        <f>AZ86*'Fixed data'!BC$12</f>
        <v>0</v>
      </c>
      <c r="BA87" s="35">
        <f>BA86*'Fixed data'!BD$12</f>
        <v>0</v>
      </c>
      <c r="BB87" s="35">
        <f>BB86*'Fixed data'!BE$12</f>
        <v>0</v>
      </c>
      <c r="BC87" s="35">
        <f>BC86*'Fixed data'!BF$12</f>
        <v>0</v>
      </c>
      <c r="BD87" s="35">
        <f>BD86*'Fixed data'!BG$12</f>
        <v>0</v>
      </c>
    </row>
    <row r="88" spans="1:56" ht="12.75" customHeight="1" x14ac:dyDescent="0.3">
      <c r="A88" s="193"/>
      <c r="B88" s="4" t="s">
        <v>210</v>
      </c>
      <c r="D88" s="4" t="s">
        <v>205</v>
      </c>
      <c r="E88" s="44"/>
      <c r="F88" s="44"/>
      <c r="G88" s="44"/>
      <c r="H88" s="44"/>
      <c r="I88" s="44"/>
      <c r="J88" s="44"/>
      <c r="K88" s="44"/>
      <c r="L88" s="44"/>
      <c r="M88" s="44"/>
      <c r="N88" s="44"/>
      <c r="O88" s="44"/>
      <c r="P88" s="44"/>
      <c r="Q88" s="44"/>
      <c r="R88" s="44"/>
      <c r="S88" s="44"/>
      <c r="T88" s="44"/>
      <c r="U88" s="44"/>
      <c r="V88" s="44"/>
      <c r="W88" s="44"/>
      <c r="X88" s="44"/>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row>
    <row r="89" spans="1:56" x14ac:dyDescent="0.3">
      <c r="A89" s="193"/>
      <c r="B89" s="4" t="s">
        <v>211</v>
      </c>
      <c r="D89" s="4" t="s">
        <v>85</v>
      </c>
      <c r="E89" s="44"/>
      <c r="F89" s="44"/>
      <c r="G89" s="44"/>
      <c r="H89" s="44"/>
      <c r="I89" s="44"/>
      <c r="J89" s="44"/>
      <c r="K89" s="44"/>
      <c r="L89" s="44"/>
      <c r="M89" s="44"/>
      <c r="N89" s="44"/>
      <c r="O89" s="44"/>
      <c r="P89" s="44"/>
      <c r="Q89" s="44"/>
      <c r="R89" s="44"/>
      <c r="S89" s="44"/>
      <c r="T89" s="44"/>
      <c r="U89" s="44"/>
      <c r="V89" s="44"/>
      <c r="W89" s="44"/>
      <c r="X89" s="44"/>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row>
    <row r="90" spans="1:56" ht="16.5" x14ac:dyDescent="0.3">
      <c r="A90" s="193"/>
      <c r="B90" s="4" t="s">
        <v>326</v>
      </c>
      <c r="D90" s="4" t="s">
        <v>86</v>
      </c>
      <c r="E90" s="38"/>
      <c r="F90" s="38"/>
      <c r="G90" s="38"/>
      <c r="H90" s="38"/>
      <c r="I90" s="38"/>
      <c r="J90" s="38"/>
      <c r="K90" s="38"/>
      <c r="L90" s="38"/>
      <c r="M90" s="38"/>
      <c r="N90" s="38"/>
      <c r="O90" s="38"/>
      <c r="P90" s="38"/>
      <c r="Q90" s="38"/>
      <c r="R90" s="38"/>
      <c r="S90" s="38"/>
      <c r="T90" s="38"/>
      <c r="U90" s="38"/>
      <c r="V90" s="38"/>
      <c r="W90" s="38"/>
      <c r="X90" s="38"/>
      <c r="Y90" s="38"/>
      <c r="Z90" s="38"/>
      <c r="AA90" s="38"/>
      <c r="AB90" s="38"/>
      <c r="AC90" s="38"/>
      <c r="AD90" s="38"/>
      <c r="AE90" s="38"/>
      <c r="AF90" s="38"/>
      <c r="AG90" s="38"/>
      <c r="AH90" s="38"/>
      <c r="AI90" s="38"/>
      <c r="AJ90" s="38"/>
      <c r="AK90" s="38"/>
      <c r="AL90" s="38"/>
      <c r="AM90" s="38"/>
      <c r="AN90" s="38"/>
      <c r="AO90" s="38"/>
      <c r="AP90" s="38"/>
      <c r="AQ90" s="38"/>
      <c r="AR90" s="38"/>
      <c r="AS90" s="38"/>
      <c r="AT90" s="38"/>
      <c r="AU90" s="38"/>
      <c r="AV90" s="38"/>
      <c r="AW90" s="38"/>
      <c r="AX90" s="38"/>
      <c r="AY90" s="38"/>
      <c r="AZ90" s="38"/>
      <c r="BA90" s="38"/>
      <c r="BB90" s="38"/>
      <c r="BC90" s="38"/>
      <c r="BD90" s="38"/>
    </row>
    <row r="91" spans="1:56" ht="16.5" x14ac:dyDescent="0.3">
      <c r="A91" s="193"/>
      <c r="B91" s="4" t="s">
        <v>327</v>
      </c>
      <c r="D91" s="4" t="s">
        <v>40</v>
      </c>
      <c r="E91" s="36"/>
      <c r="F91" s="36"/>
      <c r="G91" s="36"/>
      <c r="H91" s="36"/>
      <c r="I91" s="36"/>
      <c r="J91" s="36"/>
      <c r="K91" s="36"/>
      <c r="L91" s="36"/>
      <c r="M91" s="36"/>
      <c r="N91" s="36"/>
      <c r="O91" s="36"/>
      <c r="P91" s="36"/>
      <c r="Q91" s="36"/>
      <c r="R91" s="36"/>
      <c r="S91" s="36"/>
      <c r="T91" s="36"/>
      <c r="U91" s="36"/>
      <c r="V91" s="36"/>
      <c r="W91" s="36"/>
      <c r="X91" s="36"/>
      <c r="Y91" s="36"/>
      <c r="Z91" s="36"/>
      <c r="AA91" s="36"/>
      <c r="AB91" s="36"/>
      <c r="AC91" s="36"/>
      <c r="AD91" s="36"/>
      <c r="AE91" s="36"/>
      <c r="AF91" s="36"/>
      <c r="AG91" s="36"/>
      <c r="AH91" s="36"/>
      <c r="AI91" s="36"/>
      <c r="AJ91" s="36"/>
      <c r="AK91" s="36"/>
      <c r="AL91" s="36"/>
      <c r="AM91" s="36"/>
      <c r="AN91" s="36"/>
      <c r="AO91" s="36"/>
      <c r="AP91" s="36"/>
      <c r="AQ91" s="36"/>
      <c r="AR91" s="36"/>
      <c r="AS91" s="36"/>
      <c r="AT91" s="36"/>
      <c r="AU91" s="36"/>
      <c r="AV91" s="36"/>
      <c r="AW91" s="36"/>
      <c r="AX91" s="36"/>
      <c r="AY91" s="36"/>
      <c r="AZ91" s="36"/>
      <c r="BA91" s="36"/>
      <c r="BB91" s="36"/>
      <c r="BC91" s="36"/>
      <c r="BD91" s="36"/>
    </row>
    <row r="92" spans="1:56" ht="16.5" x14ac:dyDescent="0.3">
      <c r="A92" s="193"/>
      <c r="B92" s="4" t="s">
        <v>328</v>
      </c>
      <c r="D92" s="4" t="s">
        <v>40</v>
      </c>
      <c r="E92" s="36"/>
      <c r="F92" s="36"/>
      <c r="G92" s="36"/>
      <c r="H92" s="36"/>
      <c r="I92" s="36"/>
      <c r="J92" s="36"/>
      <c r="K92" s="36"/>
      <c r="L92" s="36"/>
      <c r="M92" s="36"/>
      <c r="N92" s="36"/>
      <c r="O92" s="36"/>
      <c r="P92" s="36"/>
      <c r="Q92" s="36"/>
      <c r="R92" s="36"/>
      <c r="S92" s="36"/>
      <c r="T92" s="36"/>
      <c r="U92" s="36"/>
      <c r="V92" s="36"/>
      <c r="W92" s="36"/>
      <c r="X92" s="36"/>
      <c r="Y92" s="36"/>
      <c r="Z92" s="36"/>
      <c r="AA92" s="36"/>
      <c r="AB92" s="36"/>
      <c r="AC92" s="36"/>
      <c r="AD92" s="36"/>
      <c r="AE92" s="36"/>
      <c r="AF92" s="36"/>
      <c r="AG92" s="36"/>
      <c r="AH92" s="36"/>
      <c r="AI92" s="36"/>
      <c r="AJ92" s="36"/>
      <c r="AK92" s="36"/>
      <c r="AL92" s="36"/>
      <c r="AM92" s="36"/>
      <c r="AN92" s="36"/>
      <c r="AO92" s="36"/>
      <c r="AP92" s="36"/>
      <c r="AQ92" s="36"/>
      <c r="AR92" s="36"/>
      <c r="AS92" s="36"/>
      <c r="AT92" s="36"/>
      <c r="AU92" s="36"/>
      <c r="AV92" s="36"/>
      <c r="AW92" s="36"/>
      <c r="AX92" s="36"/>
      <c r="AY92" s="36"/>
      <c r="AZ92" s="36"/>
      <c r="BA92" s="36"/>
      <c r="BB92" s="36"/>
      <c r="BC92" s="36"/>
      <c r="BD92" s="36"/>
    </row>
    <row r="93" spans="1:56" x14ac:dyDescent="0.3">
      <c r="A93" s="193"/>
      <c r="B93" s="4" t="s">
        <v>212</v>
      </c>
      <c r="D93" s="4" t="s">
        <v>87</v>
      </c>
      <c r="E93" s="69"/>
      <c r="F93" s="69"/>
      <c r="G93" s="69"/>
      <c r="H93" s="69"/>
      <c r="I93" s="69"/>
      <c r="J93" s="69"/>
      <c r="K93" s="69"/>
      <c r="L93" s="69"/>
      <c r="M93" s="69"/>
      <c r="N93" s="69"/>
      <c r="O93" s="69"/>
      <c r="P93" s="69"/>
      <c r="Q93" s="69"/>
      <c r="R93" s="69"/>
      <c r="S93" s="69"/>
      <c r="T93" s="69"/>
      <c r="U93" s="69"/>
      <c r="V93" s="69"/>
      <c r="W93" s="69"/>
      <c r="X93" s="69"/>
      <c r="Y93" s="69"/>
      <c r="Z93" s="69"/>
      <c r="AA93" s="69"/>
      <c r="AB93" s="69"/>
      <c r="AC93" s="69"/>
      <c r="AD93" s="69"/>
      <c r="AE93" s="69"/>
      <c r="AF93" s="69"/>
      <c r="AG93" s="69"/>
      <c r="AH93" s="69"/>
      <c r="AI93" s="69"/>
      <c r="AJ93" s="69"/>
      <c r="AK93" s="69"/>
      <c r="AL93" s="69"/>
      <c r="AM93" s="69"/>
      <c r="AN93" s="69"/>
      <c r="AO93" s="69"/>
      <c r="AP93" s="69"/>
      <c r="AQ93" s="69"/>
      <c r="AR93" s="69"/>
      <c r="AS93" s="69"/>
      <c r="AT93" s="69"/>
      <c r="AU93" s="69"/>
      <c r="AV93" s="69"/>
      <c r="AW93" s="69"/>
      <c r="AX93" s="69"/>
      <c r="AY93" s="69"/>
      <c r="AZ93" s="69"/>
      <c r="BA93" s="69"/>
      <c r="BB93" s="69"/>
      <c r="BC93" s="69"/>
      <c r="BD93" s="69"/>
    </row>
    <row r="94" spans="1:56" x14ac:dyDescent="0.3">
      <c r="C94" s="37"/>
    </row>
    <row r="95" spans="1:56" ht="16.5" x14ac:dyDescent="0.3">
      <c r="A95" s="86"/>
      <c r="C95" s="37"/>
    </row>
    <row r="96" spans="1:56" ht="16.5" x14ac:dyDescent="0.3">
      <c r="A96" s="86">
        <v>1</v>
      </c>
      <c r="B96" s="4" t="s">
        <v>329</v>
      </c>
    </row>
    <row r="97" spans="1:3" x14ac:dyDescent="0.3">
      <c r="B97" s="70" t="s">
        <v>151</v>
      </c>
    </row>
    <row r="98" spans="1:3" x14ac:dyDescent="0.3">
      <c r="B98" s="4" t="s">
        <v>313</v>
      </c>
    </row>
    <row r="99" spans="1:3" x14ac:dyDescent="0.3">
      <c r="B99" s="4" t="s">
        <v>330</v>
      </c>
    </row>
    <row r="100" spans="1:3" ht="16.5" x14ac:dyDescent="0.3">
      <c r="A100" s="86">
        <v>2</v>
      </c>
      <c r="B100" s="70" t="s">
        <v>150</v>
      </c>
    </row>
    <row r="105" spans="1:3" x14ac:dyDescent="0.3">
      <c r="C105" s="37"/>
    </row>
    <row r="170" spans="2:2" x14ac:dyDescent="0.3">
      <c r="B170" s="4" t="s">
        <v>194</v>
      </c>
    </row>
    <row r="171" spans="2:2" x14ac:dyDescent="0.3">
      <c r="B171" s="4" t="s">
        <v>193</v>
      </c>
    </row>
    <row r="172" spans="2:2" x14ac:dyDescent="0.3">
      <c r="B172" s="4" t="s">
        <v>314</v>
      </c>
    </row>
    <row r="173" spans="2:2" x14ac:dyDescent="0.3">
      <c r="B173" s="4" t="s">
        <v>154</v>
      </c>
    </row>
    <row r="174" spans="2:2" x14ac:dyDescent="0.3">
      <c r="B174" s="4" t="s">
        <v>155</v>
      </c>
    </row>
    <row r="175" spans="2:2" x14ac:dyDescent="0.3">
      <c r="B175" s="4" t="s">
        <v>156</v>
      </c>
    </row>
    <row r="176" spans="2:2" x14ac:dyDescent="0.3">
      <c r="B176" s="4" t="s">
        <v>157</v>
      </c>
    </row>
    <row r="177" spans="2:2" x14ac:dyDescent="0.3">
      <c r="B177" s="4" t="s">
        <v>158</v>
      </c>
    </row>
    <row r="178" spans="2:2" x14ac:dyDescent="0.3">
      <c r="B178" s="4" t="s">
        <v>159</v>
      </c>
    </row>
    <row r="179" spans="2:2" x14ac:dyDescent="0.3">
      <c r="B179" s="4" t="s">
        <v>160</v>
      </c>
    </row>
    <row r="180" spans="2:2" x14ac:dyDescent="0.3">
      <c r="B180" s="4" t="s">
        <v>161</v>
      </c>
    </row>
    <row r="181" spans="2:2" x14ac:dyDescent="0.3">
      <c r="B181" s="4" t="s">
        <v>162</v>
      </c>
    </row>
    <row r="182" spans="2:2" x14ac:dyDescent="0.3">
      <c r="B182" s="4" t="s">
        <v>195</v>
      </c>
    </row>
    <row r="183" spans="2:2" x14ac:dyDescent="0.3">
      <c r="B183" s="4" t="s">
        <v>163</v>
      </c>
    </row>
    <row r="184" spans="2:2" x14ac:dyDescent="0.3">
      <c r="B184" s="4" t="s">
        <v>164</v>
      </c>
    </row>
    <row r="185" spans="2:2" x14ac:dyDescent="0.3">
      <c r="B185" s="4" t="s">
        <v>165</v>
      </c>
    </row>
    <row r="186" spans="2:2" x14ac:dyDescent="0.3">
      <c r="B186" s="4" t="s">
        <v>166</v>
      </c>
    </row>
    <row r="187" spans="2:2" x14ac:dyDescent="0.3">
      <c r="B187" s="4" t="s">
        <v>167</v>
      </c>
    </row>
    <row r="188" spans="2:2" x14ac:dyDescent="0.3">
      <c r="B188" s="4" t="s">
        <v>168</v>
      </c>
    </row>
    <row r="189" spans="2:2" x14ac:dyDescent="0.3">
      <c r="B189" s="4" t="s">
        <v>169</v>
      </c>
    </row>
    <row r="190" spans="2:2" x14ac:dyDescent="0.3">
      <c r="B190" s="4" t="s">
        <v>170</v>
      </c>
    </row>
    <row r="191" spans="2:2" x14ac:dyDescent="0.3">
      <c r="B191" s="4" t="s">
        <v>171</v>
      </c>
    </row>
    <row r="192" spans="2:2" x14ac:dyDescent="0.3">
      <c r="B192" s="4" t="s">
        <v>196</v>
      </c>
    </row>
    <row r="193" spans="2:2" x14ac:dyDescent="0.3">
      <c r="B193" s="4" t="s">
        <v>197</v>
      </c>
    </row>
    <row r="194" spans="2:2" x14ac:dyDescent="0.3">
      <c r="B194" s="4" t="s">
        <v>172</v>
      </c>
    </row>
    <row r="195" spans="2:2" x14ac:dyDescent="0.3">
      <c r="B195" s="4" t="s">
        <v>173</v>
      </c>
    </row>
    <row r="196" spans="2:2" x14ac:dyDescent="0.3">
      <c r="B196" s="4" t="s">
        <v>174</v>
      </c>
    </row>
    <row r="197" spans="2:2" x14ac:dyDescent="0.3">
      <c r="B197" s="4" t="s">
        <v>175</v>
      </c>
    </row>
    <row r="198" spans="2:2" x14ac:dyDescent="0.3">
      <c r="B198" s="4" t="s">
        <v>176</v>
      </c>
    </row>
    <row r="199" spans="2:2" x14ac:dyDescent="0.3">
      <c r="B199" s="4" t="s">
        <v>177</v>
      </c>
    </row>
    <row r="200" spans="2:2" x14ac:dyDescent="0.3">
      <c r="B200" s="4" t="s">
        <v>178</v>
      </c>
    </row>
    <row r="201" spans="2:2" x14ac:dyDescent="0.3">
      <c r="B201" s="4" t="s">
        <v>179</v>
      </c>
    </row>
    <row r="202" spans="2:2" x14ac:dyDescent="0.3">
      <c r="B202" s="4" t="s">
        <v>180</v>
      </c>
    </row>
    <row r="203" spans="2:2" x14ac:dyDescent="0.3">
      <c r="B203" s="4" t="s">
        <v>181</v>
      </c>
    </row>
    <row r="204" spans="2:2" x14ac:dyDescent="0.3">
      <c r="B204" s="4" t="s">
        <v>182</v>
      </c>
    </row>
    <row r="205" spans="2:2" x14ac:dyDescent="0.3">
      <c r="B205" s="4" t="s">
        <v>183</v>
      </c>
    </row>
    <row r="206" spans="2:2" x14ac:dyDescent="0.3">
      <c r="B206" s="4" t="s">
        <v>184</v>
      </c>
    </row>
    <row r="207" spans="2:2" x14ac:dyDescent="0.3">
      <c r="B207" s="4" t="s">
        <v>185</v>
      </c>
    </row>
    <row r="208" spans="2:2" x14ac:dyDescent="0.3">
      <c r="B208" s="4" t="s">
        <v>186</v>
      </c>
    </row>
    <row r="209" spans="2:2" x14ac:dyDescent="0.3">
      <c r="B209" s="4" t="s">
        <v>187</v>
      </c>
    </row>
    <row r="210" spans="2:2" x14ac:dyDescent="0.3">
      <c r="B210" s="4" t="s">
        <v>188</v>
      </c>
    </row>
    <row r="211" spans="2:2" x14ac:dyDescent="0.3">
      <c r="B211" s="4" t="s">
        <v>189</v>
      </c>
    </row>
    <row r="212" spans="2:2" x14ac:dyDescent="0.3">
      <c r="B212" s="4" t="s">
        <v>190</v>
      </c>
    </row>
    <row r="213" spans="2:2" x14ac:dyDescent="0.3">
      <c r="B213" s="4" t="s">
        <v>191</v>
      </c>
    </row>
    <row r="214" spans="2:2" x14ac:dyDescent="0.3">
      <c r="B214" s="4" t="s">
        <v>192</v>
      </c>
    </row>
  </sheetData>
  <mergeCells count="4">
    <mergeCell ref="A13:A18"/>
    <mergeCell ref="A19:A25"/>
    <mergeCell ref="A65:A76"/>
    <mergeCell ref="A86:A93"/>
  </mergeCells>
  <dataValidations count="2">
    <dataValidation type="list" allowBlank="1" showInputMessage="1" showErrorMessage="1" sqref="B14:B24" xr:uid="{622D4F08-5AB6-4F4D-851D-7BBCB594E9D5}">
      <formula1>$B$170:$B$216</formula1>
    </dataValidation>
    <dataValidation type="list" allowBlank="1" showInputMessage="1" showErrorMessage="1" sqref="B13" xr:uid="{BE65A8A1-D17A-41FA-9492-6AB6F3C3CF1A}">
      <formula1>$B$170:$B$214</formula1>
    </dataValidation>
  </dataValidations>
  <hyperlinks>
    <hyperlink ref="B97" r:id="rId1" xr:uid="{0843DCA0-5A3E-486D-BF9E-94AAE79F30C1}"/>
    <hyperlink ref="B100" r:id="rId2" xr:uid="{3E07C970-5133-42BA-A990-B7B5AB6A6D4C}"/>
  </hyperlinks>
  <pageMargins left="0.70866141732283472" right="0.70866141732283472" top="0.74803149606299213" bottom="0.74803149606299213" header="0.31496062992125984" footer="0.31496062992125984"/>
  <pageSetup paperSize="8" scale="32" orientation="landscape" r:id="rId3"/>
  <legacyDrawing r:id="rId4"/>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sheetPr>
  <dimension ref="A1:L31"/>
  <sheetViews>
    <sheetView tabSelected="1" workbookViewId="0">
      <selection activeCell="G13" sqref="G13"/>
    </sheetView>
  </sheetViews>
  <sheetFormatPr defaultRowHeight="15" x14ac:dyDescent="0.25"/>
  <cols>
    <col min="1" max="1" width="5.85546875" customWidth="1"/>
    <col min="2" max="2" width="64.85546875" customWidth="1"/>
    <col min="3" max="3" width="11.140625" customWidth="1"/>
    <col min="4" max="4" width="10.5703125" bestFit="1" customWidth="1"/>
    <col min="5" max="6" width="11.85546875" bestFit="1" customWidth="1"/>
    <col min="7" max="7" width="33.42578125" customWidth="1"/>
    <col min="8" max="8" width="10.28515625" customWidth="1"/>
    <col min="11" max="11" width="14.5703125" customWidth="1"/>
    <col min="12" max="13" width="13.140625" customWidth="1"/>
    <col min="14" max="14" width="10.42578125" customWidth="1"/>
  </cols>
  <sheetData>
    <row r="1" spans="1:12" ht="15.75" customHeight="1" x14ac:dyDescent="0.3">
      <c r="A1" s="1" t="s">
        <v>299</v>
      </c>
    </row>
    <row r="2" spans="1:12" x14ac:dyDescent="0.25">
      <c r="A2" t="s">
        <v>75</v>
      </c>
    </row>
    <row r="4" spans="1:12" x14ac:dyDescent="0.25">
      <c r="L4" s="139"/>
    </row>
    <row r="5" spans="1:12" x14ac:dyDescent="0.25">
      <c r="B5" s="141" t="s">
        <v>347</v>
      </c>
      <c r="C5" s="144" t="s">
        <v>388</v>
      </c>
      <c r="D5" t="s">
        <v>348</v>
      </c>
      <c r="E5" t="s">
        <v>349</v>
      </c>
    </row>
    <row r="6" spans="1:12" x14ac:dyDescent="0.25">
      <c r="B6" t="s">
        <v>345</v>
      </c>
      <c r="C6" s="140">
        <v>6226.37</v>
      </c>
      <c r="D6" s="146">
        <f>28491.2906611699/1000</f>
        <v>28.491290661169899</v>
      </c>
      <c r="H6" t="s">
        <v>389</v>
      </c>
    </row>
    <row r="7" spans="1:12" x14ac:dyDescent="0.25">
      <c r="B7" t="s">
        <v>346</v>
      </c>
      <c r="C7" s="140">
        <v>11305.91</v>
      </c>
      <c r="D7" s="146">
        <f>14659.1073322642/1000</f>
        <v>14.659107332264201</v>
      </c>
      <c r="E7" s="147">
        <f>D6-D7</f>
        <v>13.832183328905698</v>
      </c>
      <c r="F7" t="s">
        <v>350</v>
      </c>
    </row>
    <row r="8" spans="1:12" x14ac:dyDescent="0.25">
      <c r="B8" t="s">
        <v>364</v>
      </c>
      <c r="C8" s="140">
        <v>13944.079999999998</v>
      </c>
      <c r="D8" s="146">
        <f>9020.98912754719/1000</f>
        <v>9.020989127547189</v>
      </c>
      <c r="E8" s="147">
        <f>D6-D8</f>
        <v>19.47030153362271</v>
      </c>
      <c r="F8" t="s">
        <v>350</v>
      </c>
    </row>
    <row r="9" spans="1:12" x14ac:dyDescent="0.25">
      <c r="B9" t="s">
        <v>377</v>
      </c>
      <c r="C9" s="140">
        <f>C8*0.6</f>
        <v>8366.4479999999985</v>
      </c>
      <c r="D9" s="146"/>
      <c r="E9" s="147"/>
    </row>
    <row r="12" spans="1:12" x14ac:dyDescent="0.25">
      <c r="B12" t="s">
        <v>351</v>
      </c>
      <c r="C12">
        <v>40</v>
      </c>
      <c r="D12" t="s">
        <v>352</v>
      </c>
    </row>
    <row r="13" spans="1:12" x14ac:dyDescent="0.25">
      <c r="B13" t="s">
        <v>353</v>
      </c>
      <c r="C13" s="142">
        <f>'Fixed data'!G6</f>
        <v>48.421269267230777</v>
      </c>
      <c r="D13" t="s">
        <v>354</v>
      </c>
    </row>
    <row r="16" spans="1:12" x14ac:dyDescent="0.25">
      <c r="B16" t="s">
        <v>373</v>
      </c>
      <c r="C16" s="155">
        <f>(C7-C6)/1000</f>
        <v>5.0795399999999997</v>
      </c>
      <c r="D16" t="s">
        <v>376</v>
      </c>
    </row>
    <row r="17" spans="2:8" x14ac:dyDescent="0.25">
      <c r="B17" t="s">
        <v>374</v>
      </c>
      <c r="C17" s="155">
        <f>((C8+C9)-C6)/1000</f>
        <v>16.084157999999999</v>
      </c>
      <c r="D17" t="s">
        <v>376</v>
      </c>
    </row>
    <row r="18" spans="2:8" x14ac:dyDescent="0.25">
      <c r="B18" t="s">
        <v>375</v>
      </c>
      <c r="C18" s="155">
        <f>((C8+C9)-C7)/1000</f>
        <v>11.004617999999999</v>
      </c>
      <c r="D18" t="s">
        <v>376</v>
      </c>
    </row>
    <row r="19" spans="2:8" x14ac:dyDescent="0.25">
      <c r="B19" t="s">
        <v>381</v>
      </c>
      <c r="C19" s="142">
        <f>1250/10</f>
        <v>125</v>
      </c>
      <c r="D19" t="s">
        <v>376</v>
      </c>
    </row>
    <row r="20" spans="2:8" x14ac:dyDescent="0.25">
      <c r="B20" t="s">
        <v>382</v>
      </c>
      <c r="C20" s="142">
        <f>C6/1000/2</f>
        <v>3.1131850000000001</v>
      </c>
      <c r="D20" t="s">
        <v>376</v>
      </c>
    </row>
    <row r="21" spans="2:8" x14ac:dyDescent="0.25">
      <c r="B21" t="s">
        <v>383</v>
      </c>
      <c r="C21" s="142">
        <f>C19+C20</f>
        <v>128.11318499999999</v>
      </c>
      <c r="D21" t="s">
        <v>376</v>
      </c>
    </row>
    <row r="23" spans="2:8" x14ac:dyDescent="0.25">
      <c r="B23" s="141" t="s">
        <v>355</v>
      </c>
      <c r="G23" s="141"/>
    </row>
    <row r="24" spans="2:8" x14ac:dyDescent="0.25">
      <c r="B24" t="s">
        <v>378</v>
      </c>
      <c r="C24" s="156">
        <f>E7</f>
        <v>13.832183328905698</v>
      </c>
      <c r="D24" t="s">
        <v>379</v>
      </c>
      <c r="H24" s="140"/>
    </row>
    <row r="25" spans="2:8" x14ac:dyDescent="0.25">
      <c r="B25" t="s">
        <v>380</v>
      </c>
      <c r="C25" s="145">
        <f>E7*C12</f>
        <v>553.28733315622787</v>
      </c>
      <c r="D25" t="s">
        <v>379</v>
      </c>
      <c r="H25" s="140"/>
    </row>
    <row r="26" spans="2:8" x14ac:dyDescent="0.25">
      <c r="C26" s="140"/>
      <c r="D26" s="142"/>
      <c r="H26" s="143"/>
    </row>
    <row r="27" spans="2:8" x14ac:dyDescent="0.25">
      <c r="B27" s="141" t="s">
        <v>385</v>
      </c>
      <c r="G27" s="141"/>
    </row>
    <row r="28" spans="2:8" x14ac:dyDescent="0.25">
      <c r="B28" t="s">
        <v>386</v>
      </c>
      <c r="C28" s="156">
        <f>E8</f>
        <v>19.47030153362271</v>
      </c>
      <c r="D28" s="142" t="s">
        <v>379</v>
      </c>
      <c r="H28" s="140"/>
    </row>
    <row r="29" spans="2:8" x14ac:dyDescent="0.25">
      <c r="B29" t="s">
        <v>380</v>
      </c>
      <c r="C29" s="145">
        <f>C28*C12</f>
        <v>778.81206134490844</v>
      </c>
      <c r="D29" t="s">
        <v>379</v>
      </c>
      <c r="E29" s="145"/>
      <c r="H29" s="140"/>
    </row>
    <row r="30" spans="2:8" x14ac:dyDescent="0.25">
      <c r="B30" t="s">
        <v>384</v>
      </c>
      <c r="C30" s="140"/>
      <c r="D30" s="142"/>
      <c r="H30" s="143"/>
    </row>
    <row r="31" spans="2:8" x14ac:dyDescent="0.25">
      <c r="C31" s="149"/>
      <c r="D31" s="142"/>
      <c r="E31" s="142"/>
      <c r="H31" s="148"/>
    </row>
  </sheetData>
  <pageMargins left="0.7" right="0.7" top="0.75" bottom="0.75" header="0.3" footer="0.3"/>
  <pageSetup paperSize="9"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p:Policy xmlns:p="office.server.policy" id="" local="true">
  <p:Name>Analysis</p:Name>
  <p:Description/>
  <p:Statement/>
  <p:PolicyItems>
    <p:PolicyItem featureId="Microsoft.Office.RecordsManagement.PolicyFeatures.PolicyLabel">
      <p:Name>Labels</p:Name>
      <p:Description>Generates labels that can be inserted in Microsoft Office documents to ensure that document properties or other important information are included when documents are printed. Labels can also be used to search for documents.</p:Description>
      <p:CustomData>
        <label>
          <segment type="literal">Version : </segment>
          <segment type="metadata">_UIVersionString</segment>
        </label>
      </p:CustomData>
    </p:PolicyItem>
  </p:PolicyItems>
</p:Policy>
</file>

<file path=customXml/item2.xml><?xml version="1.0" encoding="utf-8"?>
<ct:contentTypeSchema xmlns:ct="http://schemas.microsoft.com/office/2006/metadata/contentType" xmlns:ma="http://schemas.microsoft.com/office/2006/metadata/properties/metaAttributes" ct:_="" ma:_="" ma:contentTypeName="Document" ma:contentTypeID="0x0101001C94AB13165D954F9B02BC5236DDE171" ma:contentTypeVersion="11" ma:contentTypeDescription="Create a new document." ma:contentTypeScope="" ma:versionID="fdaecfcac6cea357e55f40a62277a675">
  <xsd:schema xmlns:xsd="http://www.w3.org/2001/XMLSchema" xmlns:xs="http://www.w3.org/2001/XMLSchema" xmlns:p="http://schemas.microsoft.com/office/2006/metadata/properties" xmlns:ns2="a6dabcd8-4771-4ff2-a629-ae2997056174" xmlns:ns3="160d07fa-e8e2-469f-af56-5ddc408bbda4" targetNamespace="http://schemas.microsoft.com/office/2006/metadata/properties" ma:root="true" ma:fieldsID="e0cea270b10a274e2171dab8ac8f4c1c" ns2:_="" ns3:_="">
    <xsd:import namespace="a6dabcd8-4771-4ff2-a629-ae2997056174"/>
    <xsd:import namespace="160d07fa-e8e2-469f-af56-5ddc408bbda4"/>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DateTaken"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6dabcd8-4771-4ff2-a629-ae299705617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60d07fa-e8e2-469f-af56-5ddc408bbda4"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15976EE-BC0E-49E4-8A34-08E2478D0010}">
  <ds:schemaRefs>
    <ds:schemaRef ds:uri="office.server.policy"/>
  </ds:schemaRefs>
</ds:datastoreItem>
</file>

<file path=customXml/itemProps2.xml><?xml version="1.0" encoding="utf-8"?>
<ds:datastoreItem xmlns:ds="http://schemas.openxmlformats.org/officeDocument/2006/customXml" ds:itemID="{7674B46B-C6AE-4CC0-8064-E548CBD190DE}"/>
</file>

<file path=customXml/itemProps3.xml><?xml version="1.0" encoding="utf-8"?>
<ds:datastoreItem xmlns:ds="http://schemas.openxmlformats.org/officeDocument/2006/customXml" ds:itemID="{D59107C5-B401-4A16-BB12-3D243B9D13F0}">
  <ds:schemaRefs>
    <ds:schemaRef ds:uri="http://purl.org/dc/terms/"/>
    <ds:schemaRef ds:uri="http://schemas.openxmlformats.org/package/2006/metadata/core-properties"/>
    <ds:schemaRef ds:uri="http://schemas.microsoft.com/office/2006/documentManagement/types"/>
    <ds:schemaRef ds:uri="http://purl.org/dc/elements/1.1/"/>
    <ds:schemaRef ds:uri="http://schemas.microsoft.com/office/2006/metadata/properties"/>
    <ds:schemaRef ds:uri="efb98dbe-6680-48eb-ac67-85b3a61e7855"/>
    <ds:schemaRef ds:uri="http://schemas.microsoft.com/sharepoint/v3/fields"/>
    <ds:schemaRef ds:uri="eecedeb9-13b3-4e62-b003-046c92e1668a"/>
    <ds:schemaRef ds:uri="http://www.w3.org/XML/1998/namespace"/>
    <ds:schemaRef ds:uri="http://purl.org/dc/dcmitype/"/>
  </ds:schemaRefs>
</ds:datastoreItem>
</file>

<file path=customXml/itemProps4.xml><?xml version="1.0" encoding="utf-8"?>
<ds:datastoreItem xmlns:ds="http://schemas.openxmlformats.org/officeDocument/2006/customXml" ds:itemID="{7C58A75D-656D-45CC-B1DE-AB2438CDD42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version control</vt:lpstr>
      <vt:lpstr>Guidance</vt:lpstr>
      <vt:lpstr>Option summary</vt:lpstr>
      <vt:lpstr>Fixed data</vt:lpstr>
      <vt:lpstr>Workings baseline</vt:lpstr>
      <vt:lpstr>Baseline LV 95sqmm (Do Nothing)</vt:lpstr>
      <vt:lpstr>Option 1 LV 185sqmm</vt:lpstr>
      <vt:lpstr>Option 2 LV 300sqmm</vt:lpstr>
      <vt:lpstr>Option workings</vt:lpstr>
      <vt:lpstr>Assumptions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CBA Output Model</dc:title>
  <dc:creator>Paul Williams</dc:creator>
  <cp:lastModifiedBy>Simpson, Alannah</cp:lastModifiedBy>
  <cp:lastPrinted>2013-03-27T15:33:01Z</cp:lastPrinted>
  <dcterms:created xsi:type="dcterms:W3CDTF">2012-02-15T20:11:21Z</dcterms:created>
  <dcterms:modified xsi:type="dcterms:W3CDTF">2021-06-23T10:39:49Z</dcterms:modified>
  <cp:contentStatus>Draft</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0x0101001C94AB13165D954F9B02BC5236DDE171</vt:lpwstr>
  </property>
</Properties>
</file>