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20_21\E6\CMZ\"/>
    </mc:Choice>
  </mc:AlternateContent>
  <xr:revisionPtr revIDLastSave="0" documentId="13_ncr:1_{4A62C597-1C0A-42E7-86DD-BEB765472009}" xr6:coauthVersionLast="41" xr6:coauthVersionMax="41" xr10:uidLastSave="{00000000-0000-0000-0000-000000000000}"/>
  <bookViews>
    <workbookView xWindow="-120" yWindow="-120" windowWidth="25440" windowHeight="15390" tabRatio="677" firstSheet="2" activeTab="7" xr2:uid="{00000000-000D-0000-FFFF-FFFF00000000}"/>
  </bookViews>
  <sheets>
    <sheet name="version control" sheetId="30" r:id="rId1"/>
    <sheet name="Guidance" sheetId="28" r:id="rId2"/>
    <sheet name="Option summary" sheetId="29" r:id="rId3"/>
    <sheet name="Fixed data" sheetId="20" r:id="rId4"/>
    <sheet name="Workings baseline" sheetId="27" r:id="rId5"/>
    <sheet name="Baseline (Do Nothing)" sheetId="36" r:id="rId6"/>
    <sheet name="Western Isles CMZ CBA" sheetId="34" r:id="rId7"/>
    <sheet name="Workings template" sheetId="35" r:id="rId8"/>
    <sheet name="Assumptions" sheetId="37" r:id="rId9"/>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 i="35" l="1"/>
  <c r="H6" i="35" l="1"/>
  <c r="J13" i="36" l="1"/>
  <c r="J13" i="34"/>
  <c r="H9" i="35"/>
  <c r="J90" i="34" s="1"/>
  <c r="H7" i="35"/>
  <c r="I90" i="34" l="1"/>
  <c r="I13" i="34"/>
  <c r="I13" i="36"/>
  <c r="H13" i="34" l="1"/>
  <c r="H18" i="34" s="1"/>
  <c r="G13" i="34"/>
  <c r="G18" i="34" s="1"/>
  <c r="G26" i="34" s="1"/>
  <c r="G28" i="34" s="1"/>
  <c r="C29" i="29"/>
  <c r="C28" i="29"/>
  <c r="BD79" i="36"/>
  <c r="BC79" i="36"/>
  <c r="BB79" i="36"/>
  <c r="BA79" i="36"/>
  <c r="AZ79" i="36"/>
  <c r="AY79" i="36"/>
  <c r="AX79" i="36"/>
  <c r="AW79" i="36"/>
  <c r="AV79" i="36"/>
  <c r="AU79" i="36"/>
  <c r="AT79" i="36"/>
  <c r="AS79" i="36"/>
  <c r="AR79" i="36"/>
  <c r="AQ79" i="36"/>
  <c r="AP79" i="36"/>
  <c r="AO79" i="36"/>
  <c r="AN79" i="36"/>
  <c r="AM79" i="36"/>
  <c r="AL79" i="36"/>
  <c r="AK79" i="36"/>
  <c r="AJ79" i="36"/>
  <c r="AI79" i="36"/>
  <c r="AH79" i="36"/>
  <c r="AG79" i="36"/>
  <c r="AF79" i="36"/>
  <c r="AE79" i="36"/>
  <c r="AD79" i="36"/>
  <c r="AC79" i="36"/>
  <c r="AB79" i="36"/>
  <c r="AA79" i="36"/>
  <c r="Z79" i="36"/>
  <c r="Y79" i="36"/>
  <c r="X79" i="36"/>
  <c r="W79" i="36"/>
  <c r="V79" i="36"/>
  <c r="U79" i="36"/>
  <c r="T79" i="36"/>
  <c r="S79" i="36"/>
  <c r="R79" i="36"/>
  <c r="Q79" i="36"/>
  <c r="P79" i="36"/>
  <c r="O79" i="36"/>
  <c r="N79" i="36"/>
  <c r="M79" i="36"/>
  <c r="L79" i="36"/>
  <c r="K79" i="36"/>
  <c r="J79" i="36"/>
  <c r="I79" i="36"/>
  <c r="H79" i="36"/>
  <c r="G79" i="36"/>
  <c r="F79" i="36"/>
  <c r="E79" i="36"/>
  <c r="BD78" i="36"/>
  <c r="BC78" i="36"/>
  <c r="BB78" i="36"/>
  <c r="BA78" i="36"/>
  <c r="AZ78" i="36"/>
  <c r="AY78" i="36"/>
  <c r="AX78" i="36"/>
  <c r="AW78" i="36"/>
  <c r="AV78" i="36"/>
  <c r="AU78" i="36"/>
  <c r="AT78" i="36"/>
  <c r="AS78" i="36"/>
  <c r="AR78" i="36"/>
  <c r="AQ78" i="36"/>
  <c r="AP78" i="36"/>
  <c r="AO78" i="36"/>
  <c r="AN78" i="36"/>
  <c r="AM78" i="36"/>
  <c r="AL78" i="36"/>
  <c r="AK78" i="36"/>
  <c r="AJ78" i="36"/>
  <c r="AI78" i="36"/>
  <c r="AH78" i="36"/>
  <c r="AG78" i="36"/>
  <c r="AF78" i="36"/>
  <c r="AE78" i="36"/>
  <c r="AD78" i="36"/>
  <c r="AC78" i="36"/>
  <c r="AB78" i="36"/>
  <c r="AA78" i="36"/>
  <c r="Z78" i="36"/>
  <c r="Y78" i="36"/>
  <c r="X78" i="36"/>
  <c r="W78" i="36"/>
  <c r="V78" i="36"/>
  <c r="U78" i="36"/>
  <c r="T78" i="36"/>
  <c r="S78" i="36"/>
  <c r="R78" i="36"/>
  <c r="Q78" i="36"/>
  <c r="P78" i="36"/>
  <c r="O78" i="36"/>
  <c r="N78" i="36"/>
  <c r="M78" i="36"/>
  <c r="L78" i="36"/>
  <c r="K78" i="36"/>
  <c r="J78" i="36"/>
  <c r="I78" i="36"/>
  <c r="H78" i="36"/>
  <c r="G78" i="36"/>
  <c r="F78" i="36"/>
  <c r="E78" i="36"/>
  <c r="E60" i="36"/>
  <c r="BD25" i="36"/>
  <c r="BD26" i="36"/>
  <c r="BC25" i="36"/>
  <c r="BC26" i="36"/>
  <c r="BB25" i="36"/>
  <c r="BB26" i="36"/>
  <c r="BA25" i="36"/>
  <c r="BA26" i="36"/>
  <c r="AZ25" i="36"/>
  <c r="AZ26" i="36" s="1"/>
  <c r="AY25" i="36"/>
  <c r="AY26" i="36" s="1"/>
  <c r="AX25" i="36"/>
  <c r="AX26" i="36" s="1"/>
  <c r="AW25" i="36"/>
  <c r="AV25" i="36"/>
  <c r="AU25" i="36"/>
  <c r="AT25" i="36"/>
  <c r="AS25" i="36"/>
  <c r="AR25" i="36"/>
  <c r="AQ25" i="36"/>
  <c r="AP25" i="36"/>
  <c r="AO25" i="36"/>
  <c r="AN25" i="36"/>
  <c r="AM25" i="36"/>
  <c r="AL25" i="36"/>
  <c r="AK25" i="36"/>
  <c r="AK26" i="36" s="1"/>
  <c r="AJ25" i="36"/>
  <c r="AI25" i="36"/>
  <c r="AH25" i="36"/>
  <c r="AG25" i="36"/>
  <c r="AF25" i="36"/>
  <c r="AE25" i="36"/>
  <c r="AD25" i="36"/>
  <c r="AC25" i="36"/>
  <c r="AB25" i="36"/>
  <c r="AA25" i="36"/>
  <c r="Z25" i="36"/>
  <c r="Y25" i="36"/>
  <c r="X25" i="36"/>
  <c r="W25" i="36"/>
  <c r="V25" i="36"/>
  <c r="U25" i="36"/>
  <c r="T25" i="36"/>
  <c r="S25" i="36"/>
  <c r="R25" i="36"/>
  <c r="Q25" i="36"/>
  <c r="Q26" i="36" s="1"/>
  <c r="P25" i="36"/>
  <c r="O25" i="36"/>
  <c r="O26" i="36" s="1"/>
  <c r="O28" i="36" s="1"/>
  <c r="N25" i="36"/>
  <c r="M25" i="36"/>
  <c r="M26" i="36" s="1"/>
  <c r="L25" i="36"/>
  <c r="K25" i="36"/>
  <c r="J25" i="36"/>
  <c r="I25" i="36"/>
  <c r="H25" i="36"/>
  <c r="G25" i="36"/>
  <c r="G26" i="36" s="1"/>
  <c r="F25" i="36"/>
  <c r="E25" i="36"/>
  <c r="AW18" i="36"/>
  <c r="AV18" i="36"/>
  <c r="AV26" i="36" s="1"/>
  <c r="AU18" i="36"/>
  <c r="AU26" i="36" s="1"/>
  <c r="AU28" i="36" s="1"/>
  <c r="AT18" i="36"/>
  <c r="AT26" i="36" s="1"/>
  <c r="AT28" i="36" s="1"/>
  <c r="AS18" i="36"/>
  <c r="AR18" i="36"/>
  <c r="AR26" i="36" s="1"/>
  <c r="AQ18" i="36"/>
  <c r="AQ26" i="36" s="1"/>
  <c r="AP18" i="36"/>
  <c r="AO18" i="36"/>
  <c r="AO26" i="36" s="1"/>
  <c r="AN18" i="36"/>
  <c r="AN26" i="36" s="1"/>
  <c r="AN28" i="36" s="1"/>
  <c r="AM18" i="36"/>
  <c r="AM26" i="36" s="1"/>
  <c r="AM28" i="36" s="1"/>
  <c r="AM29" i="36" s="1"/>
  <c r="AL18" i="36"/>
  <c r="AL26" i="36" s="1"/>
  <c r="AL28" i="36"/>
  <c r="AK18" i="36"/>
  <c r="AJ18" i="36"/>
  <c r="AI18" i="36"/>
  <c r="AH18" i="36"/>
  <c r="AG18" i="36"/>
  <c r="AG26" i="36" s="1"/>
  <c r="AF18" i="36"/>
  <c r="AF26" i="36" s="1"/>
  <c r="AE18" i="36"/>
  <c r="AE26" i="36" s="1"/>
  <c r="AD18" i="36"/>
  <c r="AD26" i="36" s="1"/>
  <c r="AC18" i="36"/>
  <c r="AB18" i="36"/>
  <c r="AA18" i="36"/>
  <c r="AA26" i="36" s="1"/>
  <c r="Z18" i="36"/>
  <c r="Z26" i="36" s="1"/>
  <c r="Y18" i="36"/>
  <c r="Y26" i="36"/>
  <c r="X18" i="36"/>
  <c r="X26" i="36"/>
  <c r="W18" i="36"/>
  <c r="W26" i="36"/>
  <c r="W28" i="36" s="1"/>
  <c r="AT48" i="36" s="1"/>
  <c r="V18" i="36"/>
  <c r="U18" i="36"/>
  <c r="T18" i="36"/>
  <c r="T26" i="36"/>
  <c r="S18" i="36"/>
  <c r="S26" i="36"/>
  <c r="S28" i="36" s="1"/>
  <c r="R18" i="36"/>
  <c r="R26" i="36"/>
  <c r="Q18" i="36"/>
  <c r="P18" i="36"/>
  <c r="P26" i="36"/>
  <c r="O18" i="36"/>
  <c r="N18" i="36"/>
  <c r="N26" i="36" s="1"/>
  <c r="M18" i="36"/>
  <c r="L18" i="36"/>
  <c r="L26" i="36"/>
  <c r="K18" i="36"/>
  <c r="K26" i="36"/>
  <c r="K29" i="36" s="1"/>
  <c r="J18" i="36"/>
  <c r="J26" i="36" s="1"/>
  <c r="J28" i="36" s="1"/>
  <c r="I18" i="36"/>
  <c r="I26" i="36" s="1"/>
  <c r="H18" i="36"/>
  <c r="H26" i="36" s="1"/>
  <c r="G18" i="36"/>
  <c r="F18" i="36"/>
  <c r="F26" i="36" s="1"/>
  <c r="E18" i="36"/>
  <c r="E26" i="36" s="1"/>
  <c r="F13" i="34"/>
  <c r="E13" i="34"/>
  <c r="E18" i="34" s="1"/>
  <c r="E26" i="34" s="1"/>
  <c r="E28" i="34" s="1"/>
  <c r="AP26" i="36"/>
  <c r="AB26" i="36"/>
  <c r="AW26" i="36"/>
  <c r="V26" i="36"/>
  <c r="V28" i="36" s="1"/>
  <c r="AJ26" i="36"/>
  <c r="AI26" i="36"/>
  <c r="AI28" i="36" s="1"/>
  <c r="AI29" i="36" s="1"/>
  <c r="K28" i="36"/>
  <c r="AF28" i="36"/>
  <c r="H28" i="36"/>
  <c r="AJ28" i="36"/>
  <c r="AJ29" i="36"/>
  <c r="AP28" i="36"/>
  <c r="AP29" i="36"/>
  <c r="G28" i="36"/>
  <c r="N32" i="36" s="1"/>
  <c r="P28" i="36"/>
  <c r="P29" i="36"/>
  <c r="S29" i="36"/>
  <c r="Y28" i="36"/>
  <c r="Y29" i="36"/>
  <c r="T28" i="36"/>
  <c r="T29" i="36"/>
  <c r="AE28" i="36"/>
  <c r="AK56" i="36" s="1"/>
  <c r="AH26" i="36"/>
  <c r="L28" i="36"/>
  <c r="L29" i="36"/>
  <c r="V29" i="36"/>
  <c r="AT29" i="36"/>
  <c r="X28" i="36"/>
  <c r="AJ49" i="36" s="1"/>
  <c r="AJ37" i="36"/>
  <c r="AI37" i="36"/>
  <c r="AH37" i="36"/>
  <c r="AG37" i="36"/>
  <c r="AL37" i="36"/>
  <c r="BD37" i="36"/>
  <c r="AF37" i="36"/>
  <c r="BC37" i="36"/>
  <c r="AE37" i="36"/>
  <c r="BB37" i="36"/>
  <c r="AD37" i="36"/>
  <c r="U37" i="36"/>
  <c r="BA37" i="36"/>
  <c r="AC37" i="36"/>
  <c r="N37" i="36"/>
  <c r="AZ37" i="36"/>
  <c r="AB37" i="36"/>
  <c r="AY37" i="36"/>
  <c r="AA37" i="36"/>
  <c r="AX37" i="36"/>
  <c r="Z37" i="36"/>
  <c r="AW37" i="36"/>
  <c r="Y37" i="36"/>
  <c r="AV37" i="36"/>
  <c r="X37" i="36"/>
  <c r="AS37" i="36"/>
  <c r="O37" i="36"/>
  <c r="AU37" i="36"/>
  <c r="W37" i="36"/>
  <c r="AT37" i="36"/>
  <c r="V37" i="36"/>
  <c r="AR37" i="36"/>
  <c r="T37" i="36"/>
  <c r="AM37" i="36"/>
  <c r="AQ37" i="36"/>
  <c r="S37" i="36"/>
  <c r="AP37" i="36"/>
  <c r="R37" i="36"/>
  <c r="AO37" i="36"/>
  <c r="Q37" i="36"/>
  <c r="AN37" i="36"/>
  <c r="P37" i="36"/>
  <c r="AK37" i="36"/>
  <c r="M37" i="36"/>
  <c r="AQ57" i="36"/>
  <c r="BD36" i="36"/>
  <c r="AF36" i="36"/>
  <c r="Q36" i="36"/>
  <c r="AI36" i="36"/>
  <c r="BC36" i="36"/>
  <c r="AE36" i="36"/>
  <c r="BB36" i="36"/>
  <c r="AD36" i="36"/>
  <c r="BA36" i="36"/>
  <c r="AC36" i="36"/>
  <c r="AZ36" i="36"/>
  <c r="AB36" i="36"/>
  <c r="AY36" i="36"/>
  <c r="AA36" i="36"/>
  <c r="AO36" i="36"/>
  <c r="AX36" i="36"/>
  <c r="Z36" i="36"/>
  <c r="AW36" i="36"/>
  <c r="Y36" i="36"/>
  <c r="AV36" i="36"/>
  <c r="X36" i="36"/>
  <c r="AU36" i="36"/>
  <c r="W36" i="36"/>
  <c r="AT36" i="36"/>
  <c r="V36" i="36"/>
  <c r="AS36" i="36"/>
  <c r="U36" i="36"/>
  <c r="AR36" i="36"/>
  <c r="T36" i="36"/>
  <c r="AQ36" i="36"/>
  <c r="S36" i="36"/>
  <c r="AP36" i="36"/>
  <c r="R36" i="36"/>
  <c r="AN36" i="36"/>
  <c r="P36" i="36"/>
  <c r="AM36" i="36"/>
  <c r="O36" i="36"/>
  <c r="AL36" i="36"/>
  <c r="N36" i="36"/>
  <c r="AK36" i="36"/>
  <c r="M36" i="36"/>
  <c r="AH36" i="36"/>
  <c r="AJ36" i="36"/>
  <c r="L36" i="36"/>
  <c r="AG36" i="36"/>
  <c r="AD40" i="36"/>
  <c r="AY40" i="36"/>
  <c r="AX40" i="36"/>
  <c r="AU40" i="36"/>
  <c r="AT40" i="36"/>
  <c r="T40" i="36"/>
  <c r="AQ40" i="36"/>
  <c r="AN40" i="36"/>
  <c r="AM40" i="36"/>
  <c r="BC40" i="36"/>
  <c r="O29" i="36"/>
  <c r="AN44" i="36"/>
  <c r="AC44" i="36"/>
  <c r="AI44" i="36"/>
  <c r="AG44" i="36"/>
  <c r="AD44" i="36"/>
  <c r="AB44" i="36"/>
  <c r="Z44" i="36"/>
  <c r="AW44" i="36"/>
  <c r="W33" i="36"/>
  <c r="AM33" i="36"/>
  <c r="Z33" i="36"/>
  <c r="AW33" i="36"/>
  <c r="AL49" i="36"/>
  <c r="AK49" i="36"/>
  <c r="AF49" i="36"/>
  <c r="BC49" i="36"/>
  <c r="AZ49" i="36"/>
  <c r="AB49" i="36"/>
  <c r="AT49" i="36"/>
  <c r="AS49" i="36"/>
  <c r="AX48" i="36"/>
  <c r="AW48" i="36"/>
  <c r="X48" i="36"/>
  <c r="AU48" i="36"/>
  <c r="AI48" i="36"/>
  <c r="AB48" i="36"/>
  <c r="BA48" i="36"/>
  <c r="AP48" i="36"/>
  <c r="AN48" i="36"/>
  <c r="AL48" i="36"/>
  <c r="AH48" i="36"/>
  <c r="AC48" i="36"/>
  <c r="BD48" i="36"/>
  <c r="AZ48" i="36"/>
  <c r="BB48" i="36"/>
  <c r="AD48" i="36"/>
  <c r="AY48" i="36"/>
  <c r="AI50" i="36"/>
  <c r="AH50" i="36"/>
  <c r="AG50" i="36"/>
  <c r="BD50" i="36"/>
  <c r="AF50" i="36"/>
  <c r="AR50" i="36"/>
  <c r="BC50" i="36"/>
  <c r="AE50" i="36"/>
  <c r="BB50" i="36"/>
  <c r="AD50" i="36"/>
  <c r="BA50" i="36"/>
  <c r="AC50" i="36"/>
  <c r="AZ50" i="36"/>
  <c r="AB50" i="36"/>
  <c r="AY50" i="36"/>
  <c r="AA50" i="36"/>
  <c r="AX50" i="36"/>
  <c r="Z50" i="36"/>
  <c r="AW50" i="36"/>
  <c r="AV50" i="36"/>
  <c r="AU50" i="36"/>
  <c r="AT50" i="36"/>
  <c r="AS50" i="36"/>
  <c r="AQ50" i="36"/>
  <c r="AP50" i="36"/>
  <c r="AL50" i="36"/>
  <c r="AK50" i="36"/>
  <c r="AO50" i="36"/>
  <c r="AN50" i="36"/>
  <c r="AM50" i="36"/>
  <c r="AJ50" i="36"/>
  <c r="P32" i="36"/>
  <c r="AW32" i="36"/>
  <c r="AL32" i="36"/>
  <c r="AK32" i="36"/>
  <c r="AJ32" i="36"/>
  <c r="K32" i="36"/>
  <c r="AH32" i="36"/>
  <c r="AG32" i="36"/>
  <c r="AF32" i="36"/>
  <c r="AE32" i="36"/>
  <c r="AD32" i="36"/>
  <c r="AQ32" i="36"/>
  <c r="AB32" i="36"/>
  <c r="AA32" i="36"/>
  <c r="AX32" i="36"/>
  <c r="AV32" i="36"/>
  <c r="AU32" i="36"/>
  <c r="R32" i="36"/>
  <c r="AT32" i="36"/>
  <c r="AS32" i="36"/>
  <c r="AR32" i="36"/>
  <c r="Q32" i="36"/>
  <c r="G29" i="36"/>
  <c r="AL56" i="36"/>
  <c r="AJ56" i="36"/>
  <c r="AH56" i="36"/>
  <c r="BD56" i="36"/>
  <c r="AF56" i="36"/>
  <c r="BB56" i="36"/>
  <c r="AZ56" i="36"/>
  <c r="AW56" i="36"/>
  <c r="AV56" i="36"/>
  <c r="AT56" i="36"/>
  <c r="AS56" i="36"/>
  <c r="AP56" i="36"/>
  <c r="AM56" i="36"/>
  <c r="BD45" i="36"/>
  <c r="AF45" i="36"/>
  <c r="BC45" i="36"/>
  <c r="AE45" i="36"/>
  <c r="BB45" i="36"/>
  <c r="AD45" i="36"/>
  <c r="BA45" i="36"/>
  <c r="AC45" i="36"/>
  <c r="AZ45" i="36"/>
  <c r="AB45" i="36"/>
  <c r="AY45" i="36"/>
  <c r="AA45" i="36"/>
  <c r="AX45" i="36"/>
  <c r="Z45" i="36"/>
  <c r="AH45" i="36"/>
  <c r="AW45" i="36"/>
  <c r="Y45" i="36"/>
  <c r="AV45" i="36"/>
  <c r="X45" i="36"/>
  <c r="AU45" i="36"/>
  <c r="W45" i="36"/>
  <c r="AT45" i="36"/>
  <c r="V45" i="36"/>
  <c r="AS45" i="36"/>
  <c r="U45" i="36"/>
  <c r="AR45" i="36"/>
  <c r="AQ45" i="36"/>
  <c r="AP45" i="36"/>
  <c r="AO45" i="36"/>
  <c r="AN45" i="36"/>
  <c r="AM45" i="36"/>
  <c r="AL45" i="36"/>
  <c r="AK45" i="36"/>
  <c r="AI45" i="36"/>
  <c r="AJ45" i="36"/>
  <c r="AG45" i="36"/>
  <c r="AI47" i="36"/>
  <c r="AH47" i="36"/>
  <c r="AG47" i="36"/>
  <c r="BD47" i="36"/>
  <c r="AF47" i="36"/>
  <c r="AL47" i="36"/>
  <c r="BC47" i="36"/>
  <c r="AE47" i="36"/>
  <c r="BB47" i="36"/>
  <c r="AD47" i="36"/>
  <c r="BA47" i="36"/>
  <c r="AC47" i="36"/>
  <c r="AZ47" i="36"/>
  <c r="AB47" i="36"/>
  <c r="AY47" i="36"/>
  <c r="AA47" i="36"/>
  <c r="AR47" i="36"/>
  <c r="AK47" i="36"/>
  <c r="AX47" i="36"/>
  <c r="Z47" i="36"/>
  <c r="AW47" i="36"/>
  <c r="Y47" i="36"/>
  <c r="AV47" i="36"/>
  <c r="X47" i="36"/>
  <c r="AU47" i="36"/>
  <c r="W47" i="36"/>
  <c r="AT47" i="36"/>
  <c r="AS47" i="36"/>
  <c r="AQ47" i="36"/>
  <c r="AP47" i="36"/>
  <c r="AO47" i="36"/>
  <c r="AN47" i="36"/>
  <c r="AM47" i="36"/>
  <c r="AJ47" i="36"/>
  <c r="AL41" i="36"/>
  <c r="W41" i="36"/>
  <c r="AK41" i="36"/>
  <c r="AJ41" i="36"/>
  <c r="AI41" i="36"/>
  <c r="AH41" i="36"/>
  <c r="AU41" i="36"/>
  <c r="AN41" i="36"/>
  <c r="AG41" i="36"/>
  <c r="BD41" i="36"/>
  <c r="AF41" i="36"/>
  <c r="BC41" i="36"/>
  <c r="AE41" i="36"/>
  <c r="BB41" i="36"/>
  <c r="AD41" i="36"/>
  <c r="BA41" i="36"/>
  <c r="AC41" i="36"/>
  <c r="AZ41" i="36"/>
  <c r="AB41" i="36"/>
  <c r="AY41" i="36"/>
  <c r="AA41" i="36"/>
  <c r="AX41" i="36"/>
  <c r="Z41" i="36"/>
  <c r="AW41" i="36"/>
  <c r="Y41" i="36"/>
  <c r="AV41" i="36"/>
  <c r="X41" i="36"/>
  <c r="AT41" i="36"/>
  <c r="V41" i="36"/>
  <c r="Q41" i="36"/>
  <c r="AS41" i="36"/>
  <c r="U41" i="36"/>
  <c r="AR41" i="36"/>
  <c r="T41" i="36"/>
  <c r="AO41" i="36"/>
  <c r="AQ41" i="36"/>
  <c r="S41" i="36"/>
  <c r="AP41" i="36"/>
  <c r="R41" i="36"/>
  <c r="AM41" i="36"/>
  <c r="AN29" i="36"/>
  <c r="BD79" i="34"/>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c r="BC25" i="34"/>
  <c r="BC26" i="34"/>
  <c r="BB25" i="34"/>
  <c r="BB26" i="34" s="1"/>
  <c r="BA25" i="34"/>
  <c r="BA26" i="34"/>
  <c r="AZ25" i="34"/>
  <c r="AZ26" i="34"/>
  <c r="AY25" i="34"/>
  <c r="AY26" i="34"/>
  <c r="AX25" i="34"/>
  <c r="AX26" i="34" s="1"/>
  <c r="AW25" i="34"/>
  <c r="AV25" i="34"/>
  <c r="AV26" i="34" s="1"/>
  <c r="AU25" i="34"/>
  <c r="AT25" i="34"/>
  <c r="AS25" i="34"/>
  <c r="AR25" i="34"/>
  <c r="AQ25" i="34"/>
  <c r="AP25" i="34"/>
  <c r="AO25" i="34"/>
  <c r="AN25" i="34"/>
  <c r="AN26" i="34" s="1"/>
  <c r="AM25" i="34"/>
  <c r="AL25" i="34"/>
  <c r="AK25" i="34"/>
  <c r="AJ25" i="34"/>
  <c r="AI25" i="34"/>
  <c r="AH25" i="34"/>
  <c r="AG25" i="34"/>
  <c r="AF25" i="34"/>
  <c r="AF26" i="34" s="1"/>
  <c r="AE25" i="34"/>
  <c r="AD25" i="34"/>
  <c r="AC25" i="34"/>
  <c r="AB25" i="34"/>
  <c r="AA25" i="34"/>
  <c r="Z25" i="34"/>
  <c r="Y25" i="34"/>
  <c r="X25" i="34"/>
  <c r="X26" i="34" s="1"/>
  <c r="W25" i="34"/>
  <c r="V25" i="34"/>
  <c r="U25" i="34"/>
  <c r="T25" i="34"/>
  <c r="S25" i="34"/>
  <c r="R25" i="34"/>
  <c r="Q25" i="34"/>
  <c r="P25" i="34"/>
  <c r="O25" i="34"/>
  <c r="N25" i="34"/>
  <c r="M25" i="34"/>
  <c r="L25" i="34"/>
  <c r="K25" i="34"/>
  <c r="J25" i="34"/>
  <c r="I25" i="34"/>
  <c r="I26" i="34" s="1"/>
  <c r="I28" i="34" s="1"/>
  <c r="H25" i="34"/>
  <c r="G25" i="34"/>
  <c r="F25" i="34"/>
  <c r="E25" i="34"/>
  <c r="AW18" i="34"/>
  <c r="AV18" i="34"/>
  <c r="AU18" i="34"/>
  <c r="AT18" i="34"/>
  <c r="AS18" i="34"/>
  <c r="AS26" i="34" s="1"/>
  <c r="AR18" i="34"/>
  <c r="AQ18" i="34"/>
  <c r="AP18" i="34"/>
  <c r="AO18" i="34"/>
  <c r="AN18" i="34"/>
  <c r="AM18" i="34"/>
  <c r="AL18" i="34"/>
  <c r="AK18" i="34"/>
  <c r="AK26" i="34" s="1"/>
  <c r="AJ18" i="34"/>
  <c r="AI18" i="34"/>
  <c r="AH18" i="34"/>
  <c r="AG18" i="34"/>
  <c r="AG26" i="34" s="1"/>
  <c r="AF18" i="34"/>
  <c r="AE18" i="34"/>
  <c r="AD18" i="34"/>
  <c r="AC18" i="34"/>
  <c r="AB18" i="34"/>
  <c r="AA18" i="34"/>
  <c r="Z18" i="34"/>
  <c r="Y18" i="34"/>
  <c r="Y26" i="34" s="1"/>
  <c r="X18" i="34"/>
  <c r="W18" i="34"/>
  <c r="V18" i="34"/>
  <c r="U18" i="34"/>
  <c r="T18" i="34"/>
  <c r="S18" i="34"/>
  <c r="S26" i="34" s="1"/>
  <c r="R18" i="34"/>
  <c r="Q18" i="34"/>
  <c r="Q26" i="34"/>
  <c r="P18" i="34"/>
  <c r="O18" i="34"/>
  <c r="N18" i="34"/>
  <c r="M18" i="34"/>
  <c r="L18" i="34"/>
  <c r="K18" i="34"/>
  <c r="K26" i="34"/>
  <c r="J18" i="34"/>
  <c r="I18" i="34"/>
  <c r="F18" i="34"/>
  <c r="F26" i="34" s="1"/>
  <c r="F28" i="34" s="1"/>
  <c r="I5" i="20"/>
  <c r="J5" i="20"/>
  <c r="G69" i="36" s="1"/>
  <c r="K5" i="20"/>
  <c r="H69" i="36" s="1"/>
  <c r="L5" i="20"/>
  <c r="I69" i="36" s="1"/>
  <c r="M5" i="20"/>
  <c r="J69" i="36"/>
  <c r="N5" i="20"/>
  <c r="K69" i="36" s="1"/>
  <c r="O5" i="20"/>
  <c r="L69" i="36" s="1"/>
  <c r="P5" i="20"/>
  <c r="Q5" i="20"/>
  <c r="N69" i="36"/>
  <c r="R5" i="20"/>
  <c r="O69" i="36"/>
  <c r="S5" i="20"/>
  <c r="P69" i="36"/>
  <c r="T5" i="20"/>
  <c r="Q69" i="36"/>
  <c r="U5" i="20"/>
  <c r="R69" i="36"/>
  <c r="V5" i="20"/>
  <c r="S69" i="36"/>
  <c r="W5" i="20"/>
  <c r="T69" i="36"/>
  <c r="X5" i="20"/>
  <c r="U69" i="36"/>
  <c r="Y5" i="20"/>
  <c r="V69" i="36"/>
  <c r="Z5" i="20"/>
  <c r="W69" i="36"/>
  <c r="AA5" i="20"/>
  <c r="AB5" i="20"/>
  <c r="Y69" i="36" s="1"/>
  <c r="AC5" i="20"/>
  <c r="AD5" i="20"/>
  <c r="AA69" i="36"/>
  <c r="AE5" i="20"/>
  <c r="AB69" i="36"/>
  <c r="AF5" i="20"/>
  <c r="AC69" i="36"/>
  <c r="AG5" i="20"/>
  <c r="AD69" i="36"/>
  <c r="AH5" i="20"/>
  <c r="AE69" i="36"/>
  <c r="AI5" i="20"/>
  <c r="AF69" i="36"/>
  <c r="AJ5" i="20"/>
  <c r="AG69" i="36"/>
  <c r="AK5" i="20"/>
  <c r="AH69" i="36"/>
  <c r="AL5" i="20"/>
  <c r="AI69" i="36"/>
  <c r="AM5" i="20"/>
  <c r="AJ69" i="36"/>
  <c r="AN5" i="20"/>
  <c r="AO5" i="20"/>
  <c r="AL69" i="36" s="1"/>
  <c r="AP5" i="20"/>
  <c r="AM69" i="36" s="1"/>
  <c r="AQ5" i="20"/>
  <c r="AN69" i="36"/>
  <c r="AR5" i="20"/>
  <c r="AO69" i="36" s="1"/>
  <c r="AS5" i="20"/>
  <c r="AP69" i="36" s="1"/>
  <c r="AT5" i="20"/>
  <c r="AQ69" i="36" s="1"/>
  <c r="AU5" i="20"/>
  <c r="AR69" i="36"/>
  <c r="AV5" i="20"/>
  <c r="AS69" i="36" s="1"/>
  <c r="AW5" i="20"/>
  <c r="AT69" i="36" s="1"/>
  <c r="AX5" i="20"/>
  <c r="AU69" i="36" s="1"/>
  <c r="AY5" i="20"/>
  <c r="AZ5" i="20"/>
  <c r="AW69" i="36"/>
  <c r="BA5" i="20"/>
  <c r="BB5" i="20"/>
  <c r="AY69" i="36" s="1"/>
  <c r="BC5" i="20"/>
  <c r="BD5" i="20"/>
  <c r="BA69" i="36"/>
  <c r="BE5" i="20"/>
  <c r="BF5" i="20"/>
  <c r="BC69" i="36" s="1"/>
  <c r="BG5" i="20"/>
  <c r="BD69" i="36" s="1"/>
  <c r="H5" i="20"/>
  <c r="E69" i="36" s="1"/>
  <c r="G11" i="20"/>
  <c r="G10" i="20"/>
  <c r="F71" i="36" s="1"/>
  <c r="G9" i="20"/>
  <c r="I70" i="36" s="1"/>
  <c r="G8" i="20"/>
  <c r="G7" i="20"/>
  <c r="AM67" i="36" s="1"/>
  <c r="G6" i="20"/>
  <c r="AP12" i="20"/>
  <c r="AM87" i="36" s="1"/>
  <c r="AM66" i="36" s="1"/>
  <c r="D34" i="20"/>
  <c r="AY65" i="36"/>
  <c r="AR65" i="36"/>
  <c r="AK65" i="36"/>
  <c r="AD65" i="36"/>
  <c r="W65" i="36"/>
  <c r="P65" i="36"/>
  <c r="I65" i="36"/>
  <c r="AX65" i="36"/>
  <c r="AQ65" i="36"/>
  <c r="AJ65" i="36"/>
  <c r="AC65" i="36"/>
  <c r="V65" i="36"/>
  <c r="O65" i="36"/>
  <c r="H65" i="36"/>
  <c r="BD65" i="36"/>
  <c r="AW65" i="36"/>
  <c r="AP65" i="36"/>
  <c r="AI65" i="36"/>
  <c r="AB65" i="36"/>
  <c r="U65" i="36"/>
  <c r="N65" i="36"/>
  <c r="G65" i="36"/>
  <c r="BC65" i="36"/>
  <c r="AV65" i="36"/>
  <c r="AO65" i="36"/>
  <c r="AH65" i="36"/>
  <c r="AA65" i="36"/>
  <c r="T65" i="36"/>
  <c r="M65" i="36"/>
  <c r="F65" i="36"/>
  <c r="BB65" i="36"/>
  <c r="AU65" i="36"/>
  <c r="AN65" i="36"/>
  <c r="AG65" i="36"/>
  <c r="Z65" i="36"/>
  <c r="S65" i="36"/>
  <c r="L65" i="36"/>
  <c r="E65" i="36"/>
  <c r="AL65" i="36"/>
  <c r="K65" i="36"/>
  <c r="J65" i="36"/>
  <c r="X65" i="36"/>
  <c r="AS65" i="36"/>
  <c r="AF65" i="36"/>
  <c r="AT65" i="36"/>
  <c r="BA65" i="36"/>
  <c r="AE65" i="36"/>
  <c r="AZ65" i="36"/>
  <c r="Y65" i="36"/>
  <c r="R65" i="36"/>
  <c r="AM65" i="36"/>
  <c r="Q65" i="36"/>
  <c r="AX69" i="34"/>
  <c r="AX69" i="36"/>
  <c r="BA67" i="36"/>
  <c r="AT67" i="36"/>
  <c r="AF67" i="36"/>
  <c r="AZ67" i="36"/>
  <c r="AS67" i="36"/>
  <c r="AE67" i="36"/>
  <c r="AR67" i="36"/>
  <c r="AK67" i="36"/>
  <c r="W67" i="36"/>
  <c r="AQ67" i="36"/>
  <c r="AJ67" i="36"/>
  <c r="V67" i="36"/>
  <c r="AP67" i="36"/>
  <c r="AI67" i="36"/>
  <c r="U67" i="36"/>
  <c r="M67" i="36"/>
  <c r="AH67" i="36"/>
  <c r="BB67" i="36"/>
  <c r="AA67" i="36"/>
  <c r="E67" i="36"/>
  <c r="S67" i="36"/>
  <c r="AV69" i="34"/>
  <c r="AV69" i="36"/>
  <c r="M69" i="34"/>
  <c r="M69" i="36"/>
  <c r="F69" i="36"/>
  <c r="AX68" i="36"/>
  <c r="AQ68" i="36"/>
  <c r="AJ68" i="36"/>
  <c r="AC68" i="36"/>
  <c r="V68" i="36"/>
  <c r="O68" i="36"/>
  <c r="H68" i="36"/>
  <c r="AZ68" i="36"/>
  <c r="BD68" i="36"/>
  <c r="AW68" i="36"/>
  <c r="AP68" i="36"/>
  <c r="AI68" i="36"/>
  <c r="AB68" i="36"/>
  <c r="U68" i="36"/>
  <c r="N68" i="36"/>
  <c r="G68" i="36"/>
  <c r="AL68" i="36"/>
  <c r="J68" i="36"/>
  <c r="BC68" i="36"/>
  <c r="AV68" i="36"/>
  <c r="AO68" i="36"/>
  <c r="AH68" i="36"/>
  <c r="AA68" i="36"/>
  <c r="T68" i="36"/>
  <c r="M68" i="36"/>
  <c r="F68" i="36"/>
  <c r="X68" i="36"/>
  <c r="BB68" i="36"/>
  <c r="AU68" i="36"/>
  <c r="AN68" i="36"/>
  <c r="AG68" i="36"/>
  <c r="Z68" i="36"/>
  <c r="S68" i="36"/>
  <c r="L68" i="36"/>
  <c r="E68" i="36"/>
  <c r="AE68" i="36"/>
  <c r="BA68" i="36"/>
  <c r="AT68" i="36"/>
  <c r="AM68" i="36"/>
  <c r="AF68" i="36"/>
  <c r="Y68" i="36"/>
  <c r="R68" i="36"/>
  <c r="K68" i="36"/>
  <c r="AS68" i="36"/>
  <c r="Q68" i="36"/>
  <c r="AK68" i="36"/>
  <c r="AD68" i="36"/>
  <c r="I68" i="36"/>
  <c r="AY68" i="36"/>
  <c r="W68" i="36"/>
  <c r="P68" i="36"/>
  <c r="AR68" i="36"/>
  <c r="AA26" i="34"/>
  <c r="AO26" i="34"/>
  <c r="BC71" i="36"/>
  <c r="AO71" i="36"/>
  <c r="T71" i="36"/>
  <c r="M71" i="36"/>
  <c r="V71" i="36"/>
  <c r="AU71" i="36"/>
  <c r="Z71" i="36"/>
  <c r="S71" i="36"/>
  <c r="E71" i="36"/>
  <c r="AT71" i="36"/>
  <c r="Y71" i="36"/>
  <c r="R71" i="36"/>
  <c r="AC71" i="36"/>
  <c r="AS71" i="36"/>
  <c r="X71" i="36"/>
  <c r="Q71" i="36"/>
  <c r="AQ71" i="36"/>
  <c r="O71" i="36"/>
  <c r="AY71" i="36"/>
  <c r="AR71" i="36"/>
  <c r="AD71" i="36"/>
  <c r="W71" i="36"/>
  <c r="I71" i="36"/>
  <c r="AX71" i="36"/>
  <c r="AJ71" i="36"/>
  <c r="H71" i="36"/>
  <c r="AB71" i="36"/>
  <c r="U71" i="36"/>
  <c r="AP71" i="36"/>
  <c r="N71" i="36"/>
  <c r="BD71" i="36"/>
  <c r="G71" i="36"/>
  <c r="AW71" i="36"/>
  <c r="AI71" i="36"/>
  <c r="AZ69" i="34"/>
  <c r="AZ69" i="36"/>
  <c r="X69" i="34"/>
  <c r="X69" i="36"/>
  <c r="AI26" i="34"/>
  <c r="AW26" i="34"/>
  <c r="BB69" i="34"/>
  <c r="BB69" i="36"/>
  <c r="Z69" i="34"/>
  <c r="Z69" i="36"/>
  <c r="AY70" i="36"/>
  <c r="AR70" i="36"/>
  <c r="AK70" i="36"/>
  <c r="P70" i="36"/>
  <c r="AX70" i="36"/>
  <c r="AJ70" i="36"/>
  <c r="AC70" i="36"/>
  <c r="V70" i="36"/>
  <c r="H70" i="36"/>
  <c r="R70" i="36"/>
  <c r="AW70" i="36"/>
  <c r="AP70" i="36"/>
  <c r="AI70" i="36"/>
  <c r="U70" i="36"/>
  <c r="G70" i="36"/>
  <c r="BC70" i="36"/>
  <c r="AV70" i="36"/>
  <c r="AO70" i="36"/>
  <c r="AA70" i="36"/>
  <c r="M70" i="36"/>
  <c r="AT70" i="36"/>
  <c r="BB70" i="36"/>
  <c r="AU70" i="36"/>
  <c r="AG70" i="36"/>
  <c r="S70" i="36"/>
  <c r="E70" i="36"/>
  <c r="AF70" i="36"/>
  <c r="K70" i="36"/>
  <c r="AS70" i="36"/>
  <c r="AZ70" i="36"/>
  <c r="J70" i="36"/>
  <c r="AL70" i="36"/>
  <c r="AZ72" i="36"/>
  <c r="AS72" i="36"/>
  <c r="AL72" i="36"/>
  <c r="AE72" i="36"/>
  <c r="X72" i="36"/>
  <c r="Q72" i="36"/>
  <c r="J72" i="36"/>
  <c r="L72" i="36"/>
  <c r="AY72" i="36"/>
  <c r="AR72" i="36"/>
  <c r="AK72" i="36"/>
  <c r="AD72" i="36"/>
  <c r="W72" i="36"/>
  <c r="P72" i="36"/>
  <c r="I72" i="36"/>
  <c r="E72" i="36"/>
  <c r="AX72" i="36"/>
  <c r="AQ72" i="36"/>
  <c r="AJ72" i="36"/>
  <c r="AC72" i="36"/>
  <c r="V72" i="36"/>
  <c r="O72" i="36"/>
  <c r="H72" i="36"/>
  <c r="AG72" i="36"/>
  <c r="BD72" i="36"/>
  <c r="AW72" i="36"/>
  <c r="AP72" i="36"/>
  <c r="AI72" i="36"/>
  <c r="AB72" i="36"/>
  <c r="U72" i="36"/>
  <c r="N72" i="36"/>
  <c r="G72" i="36"/>
  <c r="BB72" i="36"/>
  <c r="AN72" i="36"/>
  <c r="Z72" i="36"/>
  <c r="BC72" i="36"/>
  <c r="AV72" i="36"/>
  <c r="AO72" i="36"/>
  <c r="AH72" i="36"/>
  <c r="AA72" i="36"/>
  <c r="T72" i="36"/>
  <c r="M72" i="36"/>
  <c r="F72" i="36"/>
  <c r="AU72" i="36"/>
  <c r="S72" i="36"/>
  <c r="Y72" i="36"/>
  <c r="AT72" i="36"/>
  <c r="R72" i="36"/>
  <c r="K72" i="36"/>
  <c r="BA72" i="36"/>
  <c r="AM72" i="36"/>
  <c r="AF72" i="36"/>
  <c r="AK69" i="34"/>
  <c r="AK69" i="36"/>
  <c r="AQ26" i="34"/>
  <c r="J26" i="34"/>
  <c r="N26" i="34"/>
  <c r="P26" i="34"/>
  <c r="P28" i="34" s="1"/>
  <c r="R26" i="34"/>
  <c r="V26" i="34"/>
  <c r="Z26" i="34"/>
  <c r="AD26" i="34"/>
  <c r="AD28" i="34" s="1"/>
  <c r="AH26" i="34"/>
  <c r="AL26" i="34"/>
  <c r="AP26" i="34"/>
  <c r="AP28" i="34"/>
  <c r="AT26" i="34"/>
  <c r="BA67" i="34"/>
  <c r="AX67" i="34"/>
  <c r="AL67" i="34"/>
  <c r="AB67" i="34"/>
  <c r="X67" i="34"/>
  <c r="M67" i="34"/>
  <c r="AZ67" i="34"/>
  <c r="AN67" i="34"/>
  <c r="AK67" i="34"/>
  <c r="Z67" i="34"/>
  <c r="N67" i="34"/>
  <c r="L67" i="34"/>
  <c r="AX70" i="34"/>
  <c r="V70" i="34"/>
  <c r="BC72" i="34"/>
  <c r="AO72" i="34"/>
  <c r="AD72" i="34"/>
  <c r="Y72" i="34"/>
  <c r="M72" i="34"/>
  <c r="AR72" i="34"/>
  <c r="AN72" i="34"/>
  <c r="AB72" i="34"/>
  <c r="N72" i="34"/>
  <c r="L72" i="34"/>
  <c r="AL69" i="34"/>
  <c r="AD69" i="34"/>
  <c r="V69" i="34"/>
  <c r="AW68" i="34"/>
  <c r="AJ68" i="34"/>
  <c r="X68" i="34"/>
  <c r="AZ68" i="34"/>
  <c r="AL68" i="34"/>
  <c r="Y68" i="34"/>
  <c r="L68" i="34"/>
  <c r="AX71" i="34"/>
  <c r="X71" i="34"/>
  <c r="AJ71" i="34"/>
  <c r="L71" i="34"/>
  <c r="M26" i="34"/>
  <c r="O26" i="34"/>
  <c r="O29" i="34" s="1"/>
  <c r="O28" i="34"/>
  <c r="U26" i="34"/>
  <c r="W26" i="34"/>
  <c r="AC26" i="34"/>
  <c r="AC28" i="34" s="1"/>
  <c r="AE26" i="34"/>
  <c r="AM26" i="34"/>
  <c r="AU26" i="34"/>
  <c r="AU69" i="34"/>
  <c r="W69" i="34"/>
  <c r="G65" i="34"/>
  <c r="AL65" i="34"/>
  <c r="O65" i="34"/>
  <c r="AM65" i="34"/>
  <c r="X70" i="34"/>
  <c r="H71" i="34"/>
  <c r="AK71" i="34"/>
  <c r="BC68" i="34"/>
  <c r="AU68" i="34"/>
  <c r="AM68" i="34"/>
  <c r="AE68" i="34"/>
  <c r="W68" i="34"/>
  <c r="O68" i="34"/>
  <c r="G68" i="34"/>
  <c r="BA68" i="34"/>
  <c r="AS68" i="34"/>
  <c r="AK68" i="34"/>
  <c r="AC68" i="34"/>
  <c r="U68" i="34"/>
  <c r="M68" i="34"/>
  <c r="E68" i="34"/>
  <c r="AY68" i="34"/>
  <c r="AQ68" i="34"/>
  <c r="AI68" i="34"/>
  <c r="AA68" i="34"/>
  <c r="S68" i="34"/>
  <c r="K68" i="34"/>
  <c r="AV68" i="34"/>
  <c r="AH68" i="34"/>
  <c r="V68" i="34"/>
  <c r="I68" i="34"/>
  <c r="AT68" i="34"/>
  <c r="AG68" i="34"/>
  <c r="T68" i="34"/>
  <c r="H68" i="34"/>
  <c r="AR68" i="34"/>
  <c r="AF68" i="34"/>
  <c r="R68" i="34"/>
  <c r="F68" i="34"/>
  <c r="BD68" i="34"/>
  <c r="AP68" i="34"/>
  <c r="AD68" i="34"/>
  <c r="Q68" i="34"/>
  <c r="BB68" i="34"/>
  <c r="AO68" i="34"/>
  <c r="AB68" i="34"/>
  <c r="P68" i="34"/>
  <c r="BA69" i="34"/>
  <c r="AS69" i="34"/>
  <c r="AC69" i="34"/>
  <c r="U69" i="34"/>
  <c r="Q65" i="34"/>
  <c r="AU65" i="34"/>
  <c r="Z68" i="34"/>
  <c r="Y70" i="34"/>
  <c r="J71" i="34"/>
  <c r="AV71" i="34"/>
  <c r="AZ65" i="34"/>
  <c r="AR65" i="34"/>
  <c r="AJ65" i="34"/>
  <c r="AB65" i="34"/>
  <c r="T65" i="34"/>
  <c r="L65" i="34"/>
  <c r="BD65" i="34"/>
  <c r="AV65" i="34"/>
  <c r="AN65" i="34"/>
  <c r="AF65" i="34"/>
  <c r="X65" i="34"/>
  <c r="P65" i="34"/>
  <c r="H65" i="34"/>
  <c r="AT65" i="34"/>
  <c r="AI65" i="34"/>
  <c r="Y65" i="34"/>
  <c r="N65" i="34"/>
  <c r="BC65" i="34"/>
  <c r="AS65" i="34"/>
  <c r="AH65" i="34"/>
  <c r="W65" i="34"/>
  <c r="M65" i="34"/>
  <c r="BB65" i="34"/>
  <c r="AQ65" i="34"/>
  <c r="AG65" i="34"/>
  <c r="V65" i="34"/>
  <c r="K65" i="34"/>
  <c r="BA65" i="34"/>
  <c r="AP65" i="34"/>
  <c r="AE65" i="34"/>
  <c r="U65" i="34"/>
  <c r="J65" i="34"/>
  <c r="AY65" i="34"/>
  <c r="AO65" i="34"/>
  <c r="AD65" i="34"/>
  <c r="S65" i="34"/>
  <c r="I65" i="34"/>
  <c r="AM69" i="34"/>
  <c r="BC70" i="34"/>
  <c r="AU70" i="34"/>
  <c r="AM70" i="34"/>
  <c r="AE70" i="34"/>
  <c r="W70" i="34"/>
  <c r="O70" i="34"/>
  <c r="G70" i="34"/>
  <c r="BA70" i="34"/>
  <c r="AS70" i="34"/>
  <c r="AK70" i="34"/>
  <c r="AC70" i="34"/>
  <c r="U70" i="34"/>
  <c r="M70" i="34"/>
  <c r="E70" i="34"/>
  <c r="AY70" i="34"/>
  <c r="AQ70" i="34"/>
  <c r="AI70" i="34"/>
  <c r="AA70" i="34"/>
  <c r="S70" i="34"/>
  <c r="K70" i="34"/>
  <c r="AT70" i="34"/>
  <c r="AG70" i="34"/>
  <c r="T70" i="34"/>
  <c r="H70" i="34"/>
  <c r="AR70" i="34"/>
  <c r="AF70" i="34"/>
  <c r="R70" i="34"/>
  <c r="F70" i="34"/>
  <c r="BD70" i="34"/>
  <c r="AP70" i="34"/>
  <c r="AD70" i="34"/>
  <c r="Q70" i="34"/>
  <c r="BB70" i="34"/>
  <c r="AO70" i="34"/>
  <c r="AB70" i="34"/>
  <c r="P70" i="34"/>
  <c r="AZ70" i="34"/>
  <c r="AN70" i="34"/>
  <c r="Z70" i="34"/>
  <c r="N70" i="34"/>
  <c r="AR69" i="34"/>
  <c r="AB69" i="34"/>
  <c r="R65" i="34"/>
  <c r="BC71" i="34"/>
  <c r="AU71" i="34"/>
  <c r="AM71" i="34"/>
  <c r="BA71" i="34"/>
  <c r="AR71" i="34"/>
  <c r="AI71" i="34"/>
  <c r="AA71" i="34"/>
  <c r="S71" i="34"/>
  <c r="K71" i="34"/>
  <c r="AY71" i="34"/>
  <c r="AP71" i="34"/>
  <c r="AG71" i="34"/>
  <c r="Y71" i="34"/>
  <c r="Q71" i="34"/>
  <c r="I71" i="34"/>
  <c r="AW71" i="34"/>
  <c r="AN71" i="34"/>
  <c r="AE71" i="34"/>
  <c r="W71" i="34"/>
  <c r="O71" i="34"/>
  <c r="G71" i="34"/>
  <c r="AT71" i="34"/>
  <c r="AF71" i="34"/>
  <c r="T71" i="34"/>
  <c r="F71" i="34"/>
  <c r="AS71" i="34"/>
  <c r="AD71" i="34"/>
  <c r="R71" i="34"/>
  <c r="E71" i="34"/>
  <c r="AQ71" i="34"/>
  <c r="AC71" i="34"/>
  <c r="P71" i="34"/>
  <c r="BD71" i="34"/>
  <c r="AO71" i="34"/>
  <c r="AB71" i="34"/>
  <c r="N71" i="34"/>
  <c r="BB71" i="34"/>
  <c r="AL71" i="34"/>
  <c r="Z71" i="34"/>
  <c r="M71" i="34"/>
  <c r="AY69" i="34"/>
  <c r="AQ69" i="34"/>
  <c r="AI69" i="34"/>
  <c r="AA69" i="34"/>
  <c r="S69" i="34"/>
  <c r="Z65" i="34"/>
  <c r="AX65" i="34"/>
  <c r="AX76" i="34" s="1"/>
  <c r="AJ70" i="34"/>
  <c r="U71" i="34"/>
  <c r="AZ71" i="34"/>
  <c r="AA65" i="34"/>
  <c r="J68" i="34"/>
  <c r="AN68" i="34"/>
  <c r="I70" i="34"/>
  <c r="AL70" i="34"/>
  <c r="V71" i="34"/>
  <c r="BC69" i="34"/>
  <c r="AE69" i="34"/>
  <c r="O69" i="34"/>
  <c r="T69" i="34"/>
  <c r="AW65" i="34"/>
  <c r="AH70" i="34"/>
  <c r="E65" i="34"/>
  <c r="AC65" i="34"/>
  <c r="J70" i="34"/>
  <c r="AV70" i="34"/>
  <c r="BD69" i="34"/>
  <c r="AN69" i="34"/>
  <c r="AF69" i="34"/>
  <c r="P69" i="34"/>
  <c r="F65" i="34"/>
  <c r="AK65" i="34"/>
  <c r="N68" i="34"/>
  <c r="AX68" i="34"/>
  <c r="AJ69" i="34"/>
  <c r="L70" i="34"/>
  <c r="AW70" i="34"/>
  <c r="AH71" i="34"/>
  <c r="AY72" i="34"/>
  <c r="AQ72" i="34"/>
  <c r="AI72" i="34"/>
  <c r="AA72" i="34"/>
  <c r="S72" i="34"/>
  <c r="K72" i="34"/>
  <c r="BD72" i="34"/>
  <c r="AU72" i="34"/>
  <c r="AL72" i="34"/>
  <c r="AC72" i="34"/>
  <c r="T72" i="34"/>
  <c r="J72" i="34"/>
  <c r="BB72" i="34"/>
  <c r="AS72" i="34"/>
  <c r="AJ72" i="34"/>
  <c r="Z72" i="34"/>
  <c r="Q72" i="34"/>
  <c r="H72" i="34"/>
  <c r="AZ72" i="34"/>
  <c r="AP72" i="34"/>
  <c r="AG72" i="34"/>
  <c r="X72" i="34"/>
  <c r="O72" i="34"/>
  <c r="F72" i="34"/>
  <c r="L26" i="34"/>
  <c r="L28" i="34" s="1"/>
  <c r="T26" i="34"/>
  <c r="AB26" i="34"/>
  <c r="AJ26" i="34"/>
  <c r="AR26" i="34"/>
  <c r="AR28" i="34" s="1"/>
  <c r="AR29" i="34" s="1"/>
  <c r="P67" i="34"/>
  <c r="AC67" i="34"/>
  <c r="AP67" i="34"/>
  <c r="BB67" i="34"/>
  <c r="N69" i="34"/>
  <c r="P72" i="34"/>
  <c r="AE72" i="34"/>
  <c r="AT72" i="34"/>
  <c r="AM87" i="34"/>
  <c r="AM66" i="34"/>
  <c r="AM76" i="34" s="1"/>
  <c r="AW69" i="34"/>
  <c r="AO69" i="34"/>
  <c r="AG69" i="34"/>
  <c r="Y69" i="34"/>
  <c r="Q69" i="34"/>
  <c r="E67" i="34"/>
  <c r="R67" i="34"/>
  <c r="AD67" i="34"/>
  <c r="AR67" i="34"/>
  <c r="BD67" i="34"/>
  <c r="AP69" i="34"/>
  <c r="R72" i="34"/>
  <c r="AF72" i="34"/>
  <c r="AV72" i="34"/>
  <c r="F67" i="34"/>
  <c r="T67" i="34"/>
  <c r="AF67" i="34"/>
  <c r="AS67" i="34"/>
  <c r="R69" i="34"/>
  <c r="E72" i="34"/>
  <c r="U72" i="34"/>
  <c r="AH72" i="34"/>
  <c r="AW72" i="34"/>
  <c r="H67" i="34"/>
  <c r="U67" i="34"/>
  <c r="AH67" i="34"/>
  <c r="AT67" i="34"/>
  <c r="G72" i="34"/>
  <c r="V72" i="34"/>
  <c r="AK72" i="34"/>
  <c r="AX72" i="34"/>
  <c r="AY67" i="34"/>
  <c r="AQ67" i="34"/>
  <c r="AI67" i="34"/>
  <c r="AA67" i="34"/>
  <c r="S67" i="34"/>
  <c r="K67" i="34"/>
  <c r="AW67" i="34"/>
  <c r="AO67" i="34"/>
  <c r="AG67" i="34"/>
  <c r="Y67" i="34"/>
  <c r="Q67" i="34"/>
  <c r="I67" i="34"/>
  <c r="BC67" i="34"/>
  <c r="AU67" i="34"/>
  <c r="AM67" i="34"/>
  <c r="AE67" i="34"/>
  <c r="W67" i="34"/>
  <c r="O67" i="34"/>
  <c r="G67" i="34"/>
  <c r="J67" i="34"/>
  <c r="V67" i="34"/>
  <c r="AJ67" i="34"/>
  <c r="AV67" i="34"/>
  <c r="AH69" i="34"/>
  <c r="AT69" i="34"/>
  <c r="I72" i="34"/>
  <c r="W72" i="34"/>
  <c r="AM72" i="34"/>
  <c r="BA72" i="34"/>
  <c r="J28" i="34"/>
  <c r="J29" i="34" s="1"/>
  <c r="R28" i="34"/>
  <c r="R29" i="34"/>
  <c r="AH28" i="34"/>
  <c r="U28" i="34"/>
  <c r="U29" i="34" s="1"/>
  <c r="Q28" i="34"/>
  <c r="Y28" i="34"/>
  <c r="Y29" i="34" s="1"/>
  <c r="AG28" i="34"/>
  <c r="AO28" i="34"/>
  <c r="AW28" i="34"/>
  <c r="N28" i="34"/>
  <c r="N29" i="34"/>
  <c r="V28" i="34"/>
  <c r="AL28" i="34"/>
  <c r="AL29" i="34"/>
  <c r="AT28" i="34"/>
  <c r="AT29" i="34"/>
  <c r="T28" i="34"/>
  <c r="T29" i="34" s="1"/>
  <c r="AB28" i="34"/>
  <c r="AB29" i="34" s="1"/>
  <c r="AJ28" i="34"/>
  <c r="AJ29" i="34" s="1"/>
  <c r="W28" i="34"/>
  <c r="W29" i="34" s="1"/>
  <c r="AE28" i="34"/>
  <c r="AE29" i="34" s="1"/>
  <c r="AM28" i="34"/>
  <c r="AM29" i="34" s="1"/>
  <c r="AU28" i="34"/>
  <c r="AU29" i="34" s="1"/>
  <c r="Z28" i="34"/>
  <c r="AK51" i="34" s="1"/>
  <c r="M28" i="34"/>
  <c r="M29" i="34"/>
  <c r="K28" i="34"/>
  <c r="K29" i="34"/>
  <c r="S28" i="34"/>
  <c r="S29" i="34" s="1"/>
  <c r="AA28" i="34"/>
  <c r="AI28" i="34"/>
  <c r="AQ28" i="34"/>
  <c r="AQ29" i="34"/>
  <c r="AQ12" i="20"/>
  <c r="AN87" i="36"/>
  <c r="AN66" i="36" s="1"/>
  <c r="BF12" i="20"/>
  <c r="BC87" i="36"/>
  <c r="BC66" i="36"/>
  <c r="BD12" i="20"/>
  <c r="BA87" i="36"/>
  <c r="BA66" i="36" s="1"/>
  <c r="D78" i="20"/>
  <c r="B31" i="20" s="1"/>
  <c r="BG12" i="20"/>
  <c r="BD87" i="36"/>
  <c r="BD66" i="36"/>
  <c r="BE12" i="20"/>
  <c r="BB87" i="36"/>
  <c r="BB66" i="36" s="1"/>
  <c r="BC12" i="20"/>
  <c r="AZ87" i="36" s="1"/>
  <c r="AZ66" i="36" s="1"/>
  <c r="BA12" i="20"/>
  <c r="AX87" i="36"/>
  <c r="AX66" i="36" s="1"/>
  <c r="AY12" i="20"/>
  <c r="AV87" i="36" s="1"/>
  <c r="AV66" i="36" s="1"/>
  <c r="AW12" i="20"/>
  <c r="AT87" i="36" s="1"/>
  <c r="AT66" i="36" s="1"/>
  <c r="AT76" i="36" s="1"/>
  <c r="AU12" i="20"/>
  <c r="AR87" i="34" s="1"/>
  <c r="AR66" i="34" s="1"/>
  <c r="AR76" i="34" s="1"/>
  <c r="AS12" i="20"/>
  <c r="AP87" i="36"/>
  <c r="AP66" i="36" s="1"/>
  <c r="AP76" i="36" s="1"/>
  <c r="BB12" i="20"/>
  <c r="AY87" i="36"/>
  <c r="AY66" i="36"/>
  <c r="AZ12" i="20"/>
  <c r="AW87" i="36"/>
  <c r="AW66" i="36" s="1"/>
  <c r="AX12" i="20"/>
  <c r="AU87" i="36" s="1"/>
  <c r="AU66" i="36" s="1"/>
  <c r="AV12" i="20"/>
  <c r="AS87" i="36"/>
  <c r="AS66" i="36" s="1"/>
  <c r="AS76" i="36" s="1"/>
  <c r="AT12" i="20"/>
  <c r="AQ87" i="36" s="1"/>
  <c r="AQ66" i="36" s="1"/>
  <c r="AR12" i="20"/>
  <c r="AO87" i="36" s="1"/>
  <c r="AO66" i="36" s="1"/>
  <c r="AZ87" i="34"/>
  <c r="AZ66" i="34" s="1"/>
  <c r="AZ76" i="34" s="1"/>
  <c r="BD87" i="34"/>
  <c r="BD66" i="34"/>
  <c r="BD76" i="34" s="1"/>
  <c r="AS87" i="34"/>
  <c r="AS66" i="34" s="1"/>
  <c r="AS76" i="34" s="1"/>
  <c r="AP87" i="34"/>
  <c r="AP66" i="34"/>
  <c r="AP76" i="34" s="1"/>
  <c r="AU87" i="34"/>
  <c r="AU66" i="34" s="1"/>
  <c r="AU76" i="34" s="1"/>
  <c r="BA87" i="34"/>
  <c r="BA66" i="34" s="1"/>
  <c r="BA76" i="34" s="1"/>
  <c r="AW87" i="34"/>
  <c r="AW66" i="34"/>
  <c r="AW76" i="34" s="1"/>
  <c r="AT87" i="34"/>
  <c r="AT66" i="34" s="1"/>
  <c r="AT76" i="34" s="1"/>
  <c r="BC87" i="34"/>
  <c r="BC66" i="34"/>
  <c r="BC76" i="34" s="1"/>
  <c r="AO87" i="34"/>
  <c r="AO66" i="34" s="1"/>
  <c r="AO76" i="34" s="1"/>
  <c r="BB87" i="34"/>
  <c r="BB66" i="34"/>
  <c r="BB76" i="34" s="1"/>
  <c r="AY87" i="34"/>
  <c r="AY66" i="34" s="1"/>
  <c r="AY76" i="34" s="1"/>
  <c r="AN87" i="34"/>
  <c r="AN66" i="34" s="1"/>
  <c r="AN76" i="34" s="1"/>
  <c r="AX87" i="34"/>
  <c r="AX66" i="34"/>
  <c r="AB51" i="34"/>
  <c r="AS51" i="34"/>
  <c r="AD51" i="34"/>
  <c r="AU51" i="34"/>
  <c r="AF51" i="34"/>
  <c r="AO51" i="34"/>
  <c r="AQ51" i="34"/>
  <c r="AA51"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A35" i="34"/>
  <c r="AB35" i="34"/>
  <c r="T35" i="34"/>
  <c r="L35" i="34"/>
  <c r="BA35" i="34"/>
  <c r="AC35" i="34"/>
  <c r="U35" i="34"/>
  <c r="M35" i="34"/>
  <c r="BB35" i="34"/>
  <c r="AD35" i="34"/>
  <c r="V35" i="34"/>
  <c r="N35" i="34"/>
  <c r="BC35" i="34"/>
  <c r="AE35" i="34"/>
  <c r="W35" i="34"/>
  <c r="O35" i="34"/>
  <c r="AV35" i="34"/>
  <c r="X35" i="34"/>
  <c r="P35" i="34"/>
  <c r="AW35" i="34"/>
  <c r="AO35" i="34"/>
  <c r="Q35" i="34"/>
  <c r="AX35" i="34"/>
  <c r="AP35" i="34"/>
  <c r="AH35" i="34"/>
  <c r="AA29" i="34"/>
  <c r="BA56" i="34"/>
  <c r="AK56" i="34"/>
  <c r="AM56" i="34"/>
  <c r="AV56" i="34"/>
  <c r="AX56" i="34"/>
  <c r="AH56" i="34"/>
  <c r="AJ56"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D35" i="20"/>
  <c r="D36" i="20" s="1"/>
  <c r="D37" i="20"/>
  <c r="D38" i="20" s="1"/>
  <c r="D39" i="20" s="1"/>
  <c r="D40" i="20" s="1"/>
  <c r="D41" i="20" s="1"/>
  <c r="D42" i="20" s="1"/>
  <c r="D43" i="20" s="1"/>
  <c r="D44" i="20" s="1"/>
  <c r="H12" i="20"/>
  <c r="I12" i="20"/>
  <c r="F87" i="34" s="1"/>
  <c r="F66" i="34" s="1"/>
  <c r="F87" i="36"/>
  <c r="F66" i="36" s="1"/>
  <c r="J12" i="20"/>
  <c r="G87" i="34" s="1"/>
  <c r="G66" i="34" s="1"/>
  <c r="G87" i="36"/>
  <c r="G66" i="36"/>
  <c r="K12" i="20"/>
  <c r="I69" i="34"/>
  <c r="J69" i="34"/>
  <c r="K69" i="34"/>
  <c r="L69" i="34"/>
  <c r="AZ35" i="34" l="1"/>
  <c r="K35" i="34"/>
  <c r="S35" i="34"/>
  <c r="R35" i="34"/>
  <c r="Y35" i="34"/>
  <c r="AF35" i="34"/>
  <c r="AM35" i="34"/>
  <c r="AL35" i="34"/>
  <c r="AK35" i="34"/>
  <c r="AJ35" i="34"/>
  <c r="AI35" i="34"/>
  <c r="Z35" i="34"/>
  <c r="AG35" i="34"/>
  <c r="AN35" i="34"/>
  <c r="AU35" i="34"/>
  <c r="AT35" i="34"/>
  <c r="AS35" i="34"/>
  <c r="AR35" i="34"/>
  <c r="AQ35" i="34"/>
  <c r="AM35" i="36"/>
  <c r="AH35" i="36"/>
  <c r="AO35" i="36"/>
  <c r="AK35" i="36"/>
  <c r="AV34" i="34"/>
  <c r="Y34" i="34"/>
  <c r="AY34" i="34"/>
  <c r="AJ34" i="34"/>
  <c r="U34" i="34"/>
  <c r="AN34" i="34"/>
  <c r="Q34" i="34"/>
  <c r="AQ34" i="34"/>
  <c r="AB34" i="34"/>
  <c r="M34" i="34"/>
  <c r="AF34" i="34"/>
  <c r="AX34" i="34"/>
  <c r="AI34" i="34"/>
  <c r="T34" i="34"/>
  <c r="BB34" i="34"/>
  <c r="AU34" i="34"/>
  <c r="X34" i="34"/>
  <c r="AP34" i="34"/>
  <c r="AA34" i="34"/>
  <c r="L34" i="34"/>
  <c r="AT34" i="34"/>
  <c r="AM34" i="34"/>
  <c r="P34" i="34"/>
  <c r="AH34" i="34"/>
  <c r="S34" i="34"/>
  <c r="BA34" i="34"/>
  <c r="AL34" i="34"/>
  <c r="AE34" i="34"/>
  <c r="AW34" i="34"/>
  <c r="Z34" i="34"/>
  <c r="K34" i="34"/>
  <c r="AS34" i="34"/>
  <c r="AD34" i="34"/>
  <c r="W34" i="34"/>
  <c r="AO34" i="34"/>
  <c r="R34" i="34"/>
  <c r="AZ34" i="34"/>
  <c r="AK34" i="34"/>
  <c r="V34" i="34"/>
  <c r="O34" i="34"/>
  <c r="AG34" i="34"/>
  <c r="J34" i="34"/>
  <c r="AR34" i="34"/>
  <c r="AC34" i="34"/>
  <c r="N34" i="34"/>
  <c r="I29" i="34"/>
  <c r="K31" i="34"/>
  <c r="AK31" i="34"/>
  <c r="Y31" i="34"/>
  <c r="N31" i="34"/>
  <c r="AN31" i="34"/>
  <c r="J31" i="34"/>
  <c r="S31" i="34"/>
  <c r="E29" i="34"/>
  <c r="W30" i="34"/>
  <c r="H30" i="34"/>
  <c r="AP30" i="34"/>
  <c r="S30" i="34"/>
  <c r="AK30" i="34"/>
  <c r="N30" i="34"/>
  <c r="P30" i="34"/>
  <c r="O30" i="34"/>
  <c r="AW30" i="34"/>
  <c r="AH30" i="34"/>
  <c r="K30" i="34"/>
  <c r="AC30" i="34"/>
  <c r="F30" i="34"/>
  <c r="F60" i="34" s="1"/>
  <c r="AM30" i="34"/>
  <c r="AI30" i="34"/>
  <c r="AD30" i="34"/>
  <c r="AS30" i="34"/>
  <c r="G30" i="34"/>
  <c r="AO30" i="34"/>
  <c r="Z30" i="34"/>
  <c r="AR30" i="34"/>
  <c r="U30" i="34"/>
  <c r="AA30" i="34"/>
  <c r="AV30" i="34"/>
  <c r="AG30" i="34"/>
  <c r="R30" i="34"/>
  <c r="AJ30" i="34"/>
  <c r="M30" i="34"/>
  <c r="I30" i="34"/>
  <c r="AX30" i="34"/>
  <c r="E62" i="34"/>
  <c r="AN30" i="34"/>
  <c r="Y30" i="34"/>
  <c r="J30" i="34"/>
  <c r="AB30" i="34"/>
  <c r="AT30" i="34"/>
  <c r="AU30" i="34"/>
  <c r="AF30" i="34"/>
  <c r="Q30" i="34"/>
  <c r="AQ30" i="34"/>
  <c r="T30" i="34"/>
  <c r="AL30" i="34"/>
  <c r="X30" i="34"/>
  <c r="L30" i="34"/>
  <c r="AE30" i="34"/>
  <c r="V30" i="34"/>
  <c r="R31" i="34"/>
  <c r="AV31" i="34"/>
  <c r="AA31" i="34"/>
  <c r="Z31" i="34"/>
  <c r="AO31" i="34"/>
  <c r="G31" i="34"/>
  <c r="AD31" i="34"/>
  <c r="L31" i="34"/>
  <c r="AI31" i="34"/>
  <c r="H26" i="34"/>
  <c r="H28" i="34" s="1"/>
  <c r="AH31" i="34"/>
  <c r="AW31" i="34"/>
  <c r="O31" i="34"/>
  <c r="AL31" i="34"/>
  <c r="T31" i="34"/>
  <c r="AQ31" i="34"/>
  <c r="V31" i="34"/>
  <c r="AP31" i="34"/>
  <c r="H31" i="34"/>
  <c r="W31" i="34"/>
  <c r="AT31" i="34"/>
  <c r="AB31" i="34"/>
  <c r="AY31" i="34"/>
  <c r="C9" i="34"/>
  <c r="AX31" i="34"/>
  <c r="P31" i="34"/>
  <c r="AE31" i="34"/>
  <c r="M31" i="34"/>
  <c r="AJ31" i="34"/>
  <c r="AG31" i="34"/>
  <c r="AS31" i="34"/>
  <c r="F29" i="34"/>
  <c r="I31" i="34"/>
  <c r="X31" i="34"/>
  <c r="AM31" i="34"/>
  <c r="U31" i="34"/>
  <c r="AR31" i="34"/>
  <c r="Q31" i="34"/>
  <c r="AF31" i="34"/>
  <c r="AU31" i="34"/>
  <c r="AC31" i="34"/>
  <c r="H90" i="34"/>
  <c r="H69" i="34" s="1"/>
  <c r="H87" i="36"/>
  <c r="H66" i="36" s="1"/>
  <c r="H87" i="34"/>
  <c r="H66" i="34" s="1"/>
  <c r="D45" i="20"/>
  <c r="L12" i="20"/>
  <c r="AF54" i="34"/>
  <c r="AQ54" i="34"/>
  <c r="BB54" i="34"/>
  <c r="AW54" i="34"/>
  <c r="AI54" i="34"/>
  <c r="AT54" i="34"/>
  <c r="AO54" i="34"/>
  <c r="AZ54" i="34"/>
  <c r="AL54" i="34"/>
  <c r="AG54" i="34"/>
  <c r="AR54" i="34"/>
  <c r="AD54" i="34"/>
  <c r="AX54" i="34"/>
  <c r="AJ54" i="34"/>
  <c r="BC54" i="34"/>
  <c r="BD54" i="34"/>
  <c r="AP54" i="34"/>
  <c r="BA54" i="34"/>
  <c r="AU54" i="34"/>
  <c r="AV54" i="34"/>
  <c r="AH54" i="34"/>
  <c r="AS54" i="34"/>
  <c r="AM54" i="34"/>
  <c r="AN54" i="34"/>
  <c r="AY54" i="34"/>
  <c r="AK54" i="34"/>
  <c r="AE54" i="34"/>
  <c r="BB55" i="34"/>
  <c r="AV55" i="34"/>
  <c r="AH55" i="34"/>
  <c r="AS55" i="34"/>
  <c r="AT55" i="34"/>
  <c r="AN55" i="34"/>
  <c r="AY55" i="34"/>
  <c r="AK55" i="34"/>
  <c r="AD29" i="34"/>
  <c r="AL55" i="34"/>
  <c r="AF55" i="34"/>
  <c r="AQ55" i="34"/>
  <c r="BC55" i="34"/>
  <c r="AW55" i="34"/>
  <c r="AI55" i="34"/>
  <c r="AU55" i="34"/>
  <c r="AO55" i="34"/>
  <c r="AZ55" i="34"/>
  <c r="AM55" i="34"/>
  <c r="AG55" i="34"/>
  <c r="AR55" i="34"/>
  <c r="AE55" i="34"/>
  <c r="AX55" i="34"/>
  <c r="AJ55" i="34"/>
  <c r="BD55" i="34"/>
  <c r="AP55" i="34"/>
  <c r="BA55" i="34"/>
  <c r="G90" i="34"/>
  <c r="G69" i="34" s="1"/>
  <c r="G76" i="34" s="1"/>
  <c r="F90" i="34"/>
  <c r="F69" i="34" s="1"/>
  <c r="F76" i="34" s="1"/>
  <c r="AO76" i="36"/>
  <c r="AI37" i="34"/>
  <c r="BA37" i="34"/>
  <c r="AL37" i="34"/>
  <c r="W37" i="34"/>
  <c r="AW37" i="34"/>
  <c r="Z37" i="34"/>
  <c r="AA37" i="34"/>
  <c r="AS37" i="34"/>
  <c r="AD37" i="34"/>
  <c r="O37" i="34"/>
  <c r="AO37" i="34"/>
  <c r="R37" i="34"/>
  <c r="S37" i="34"/>
  <c r="AK37" i="34"/>
  <c r="V37" i="34"/>
  <c r="BD37" i="34"/>
  <c r="AG37" i="34"/>
  <c r="AZ37" i="34"/>
  <c r="AC37" i="34"/>
  <c r="N37" i="34"/>
  <c r="AV37" i="34"/>
  <c r="Y37" i="34"/>
  <c r="AR37" i="34"/>
  <c r="U37" i="34"/>
  <c r="BC37" i="34"/>
  <c r="AN37" i="34"/>
  <c r="Q37" i="34"/>
  <c r="AJ37" i="34"/>
  <c r="M37" i="34"/>
  <c r="AU37" i="34"/>
  <c r="AF37" i="34"/>
  <c r="AX37" i="34"/>
  <c r="AY37" i="34"/>
  <c r="AB37" i="34"/>
  <c r="BB37" i="34"/>
  <c r="AM37" i="34"/>
  <c r="X37" i="34"/>
  <c r="AP37" i="34"/>
  <c r="AQ37" i="34"/>
  <c r="T37" i="34"/>
  <c r="AT37" i="34"/>
  <c r="AE37" i="34"/>
  <c r="P37" i="34"/>
  <c r="AH37" i="34"/>
  <c r="AK28" i="34"/>
  <c r="AK29" i="34"/>
  <c r="AS28" i="34"/>
  <c r="AS29" i="34"/>
  <c r="X28" i="34"/>
  <c r="X29" i="34" s="1"/>
  <c r="AF28" i="34"/>
  <c r="AF29" i="34"/>
  <c r="AN28" i="34"/>
  <c r="AN29" i="34"/>
  <c r="AV28" i="34"/>
  <c r="AV29" i="34"/>
  <c r="BC76" i="36"/>
  <c r="E87" i="36"/>
  <c r="E66" i="36" s="1"/>
  <c r="E76" i="36" s="1"/>
  <c r="E87" i="34"/>
  <c r="E66" i="34" s="1"/>
  <c r="E90" i="34"/>
  <c r="E69" i="34" s="1"/>
  <c r="AN32" i="34"/>
  <c r="Y32" i="34"/>
  <c r="J32" i="34"/>
  <c r="AR32" i="34"/>
  <c r="U32" i="34"/>
  <c r="AF32" i="34"/>
  <c r="Q32" i="34"/>
  <c r="AY32" i="34"/>
  <c r="AJ32" i="34"/>
  <c r="M32" i="34"/>
  <c r="AU32" i="34"/>
  <c r="X32" i="34"/>
  <c r="I32" i="34"/>
  <c r="AQ32" i="34"/>
  <c r="AB32" i="34"/>
  <c r="AT32" i="34"/>
  <c r="AM32" i="34"/>
  <c r="P32" i="34"/>
  <c r="AX32" i="34"/>
  <c r="AI32" i="34"/>
  <c r="T32" i="34"/>
  <c r="AL32" i="34"/>
  <c r="AE32" i="34"/>
  <c r="H32" i="34"/>
  <c r="AP32" i="34"/>
  <c r="AA32" i="34"/>
  <c r="L32" i="34"/>
  <c r="AD32" i="34"/>
  <c r="W32" i="34"/>
  <c r="AW32" i="34"/>
  <c r="AH32" i="34"/>
  <c r="S32" i="34"/>
  <c r="AS32" i="34"/>
  <c r="V32" i="34"/>
  <c r="O32" i="34"/>
  <c r="AO32" i="34"/>
  <c r="Z32" i="34"/>
  <c r="K32" i="34"/>
  <c r="AK32" i="34"/>
  <c r="N32" i="34"/>
  <c r="AV32" i="34"/>
  <c r="AG32" i="34"/>
  <c r="R32" i="34"/>
  <c r="AZ32" i="34"/>
  <c r="AC32" i="34"/>
  <c r="AC41" i="34"/>
  <c r="AU41" i="34"/>
  <c r="X41" i="34"/>
  <c r="AH41" i="34"/>
  <c r="AZ41" i="34"/>
  <c r="U41" i="34"/>
  <c r="AM41" i="34"/>
  <c r="AW41" i="34"/>
  <c r="Z41" i="34"/>
  <c r="AR41" i="34"/>
  <c r="BB41" i="34"/>
  <c r="AE41" i="34"/>
  <c r="AO41" i="34"/>
  <c r="R41" i="34"/>
  <c r="AJ41" i="34"/>
  <c r="AT41" i="34"/>
  <c r="W41" i="34"/>
  <c r="AG41" i="34"/>
  <c r="AY41" i="34"/>
  <c r="AB41" i="34"/>
  <c r="AL41" i="34"/>
  <c r="BD41" i="34"/>
  <c r="Y41" i="34"/>
  <c r="AQ41" i="34"/>
  <c r="T41" i="34"/>
  <c r="BA41" i="34"/>
  <c r="AD41" i="34"/>
  <c r="AV41" i="34"/>
  <c r="Q41" i="34"/>
  <c r="AI41" i="34"/>
  <c r="AS41" i="34"/>
  <c r="V41" i="34"/>
  <c r="AN41" i="34"/>
  <c r="AX41" i="34"/>
  <c r="AA41" i="34"/>
  <c r="AK41" i="34"/>
  <c r="BC41" i="34"/>
  <c r="AF41" i="34"/>
  <c r="AP41" i="34"/>
  <c r="S41" i="34"/>
  <c r="AP56" i="34"/>
  <c r="BD56" i="34"/>
  <c r="AS56" i="34"/>
  <c r="AI51" i="34"/>
  <c r="AW51" i="34"/>
  <c r="BC51" i="34"/>
  <c r="BA51" i="34"/>
  <c r="AR87" i="36"/>
  <c r="AR66" i="36" s="1"/>
  <c r="AR76" i="36" s="1"/>
  <c r="L29" i="34"/>
  <c r="AO28" i="36"/>
  <c r="AO29" i="36"/>
  <c r="AA28" i="36"/>
  <c r="M28" i="36"/>
  <c r="M29" i="36"/>
  <c r="AK28" i="36"/>
  <c r="AK29" i="36" s="1"/>
  <c r="AR56" i="34"/>
  <c r="AG56" i="34"/>
  <c r="AU56" i="34"/>
  <c r="AY51" i="34"/>
  <c r="AN51" i="34"/>
  <c r="AL51" i="34"/>
  <c r="AJ51" i="34"/>
  <c r="Q70" i="36"/>
  <c r="L70" i="36"/>
  <c r="F70" i="36"/>
  <c r="AM70" i="36"/>
  <c r="BD70" i="36"/>
  <c r="AQ70" i="36"/>
  <c r="AQ76" i="36" s="1"/>
  <c r="J29" i="36"/>
  <c r="AY35" i="36"/>
  <c r="AW35" i="36"/>
  <c r="AQ35" i="36"/>
  <c r="O35" i="36"/>
  <c r="L35" i="36"/>
  <c r="AC35" i="36"/>
  <c r="AA35" i="36"/>
  <c r="Y35" i="36"/>
  <c r="W35" i="36"/>
  <c r="M35" i="36"/>
  <c r="S35" i="36"/>
  <c r="Q35" i="36"/>
  <c r="AG35" i="36"/>
  <c r="AL35" i="36"/>
  <c r="AD35" i="36"/>
  <c r="AE35" i="36"/>
  <c r="AV35" i="36"/>
  <c r="AT35" i="36"/>
  <c r="AR35" i="36"/>
  <c r="AP35" i="36"/>
  <c r="AN35" i="36"/>
  <c r="BC35" i="36"/>
  <c r="V35" i="36"/>
  <c r="N35" i="36"/>
  <c r="AI35" i="36"/>
  <c r="AZ35" i="36"/>
  <c r="BB35" i="36"/>
  <c r="X35" i="36"/>
  <c r="T35" i="36"/>
  <c r="R35" i="36"/>
  <c r="P35" i="36"/>
  <c r="K35" i="36"/>
  <c r="AF35" i="36"/>
  <c r="AB35" i="36"/>
  <c r="AX35" i="36"/>
  <c r="AS35" i="36"/>
  <c r="AJ35" i="36"/>
  <c r="E29" i="36"/>
  <c r="E28" i="36"/>
  <c r="AZ56" i="34"/>
  <c r="AO56" i="34"/>
  <c r="BC56" i="34"/>
  <c r="AH51" i="34"/>
  <c r="AV51" i="34"/>
  <c r="AT51" i="34"/>
  <c r="AR51" i="34"/>
  <c r="P29" i="34"/>
  <c r="AW28" i="36"/>
  <c r="AW29" i="36"/>
  <c r="AI56" i="34"/>
  <c r="AW56" i="34"/>
  <c r="AL56" i="34"/>
  <c r="AP51" i="34"/>
  <c r="BD51" i="34"/>
  <c r="BB51" i="34"/>
  <c r="AZ51" i="34"/>
  <c r="AQ87" i="34"/>
  <c r="AQ66" i="34" s="1"/>
  <c r="AQ76" i="34" s="1"/>
  <c r="X70" i="36"/>
  <c r="Z70" i="36"/>
  <c r="T70" i="36"/>
  <c r="N70" i="36"/>
  <c r="BA70" i="36"/>
  <c r="BA76" i="36" s="1"/>
  <c r="U35" i="36"/>
  <c r="AH28" i="36"/>
  <c r="AH29" i="36"/>
  <c r="AQ56" i="34"/>
  <c r="AF56" i="34"/>
  <c r="AT56" i="34"/>
  <c r="AX51" i="34"/>
  <c r="AE51" i="34"/>
  <c r="AC51" i="34"/>
  <c r="G29" i="34"/>
  <c r="AC29" i="34"/>
  <c r="Y70" i="36"/>
  <c r="W70" i="36"/>
  <c r="AU35" i="36"/>
  <c r="BD57" i="36"/>
  <c r="AW57" i="36"/>
  <c r="AM57" i="36"/>
  <c r="AL57" i="36"/>
  <c r="BC57" i="36"/>
  <c r="AV57" i="36"/>
  <c r="AK57" i="36"/>
  <c r="BB57" i="36"/>
  <c r="AT57" i="36"/>
  <c r="AJ57" i="36"/>
  <c r="BA57" i="36"/>
  <c r="AS57" i="36"/>
  <c r="AN57" i="36"/>
  <c r="AZ57" i="36"/>
  <c r="AR57" i="36"/>
  <c r="AH57" i="36"/>
  <c r="AX57" i="36"/>
  <c r="AO57" i="36"/>
  <c r="AP57" i="36"/>
  <c r="AI57" i="36"/>
  <c r="AG57" i="36"/>
  <c r="AY57" i="36"/>
  <c r="AU57" i="36"/>
  <c r="AY56" i="34"/>
  <c r="AN56" i="34"/>
  <c r="BB56" i="34"/>
  <c r="AG51" i="34"/>
  <c r="AM51" i="34"/>
  <c r="AV87" i="34"/>
  <c r="AV66" i="34" s="1"/>
  <c r="AV76" i="34" s="1"/>
  <c r="AE70" i="36"/>
  <c r="AN70" i="36"/>
  <c r="AH70" i="36"/>
  <c r="AB70" i="36"/>
  <c r="O70" i="36"/>
  <c r="AD70" i="36"/>
  <c r="BA35" i="36"/>
  <c r="Z35" i="36"/>
  <c r="AR33" i="36"/>
  <c r="AO33" i="36"/>
  <c r="N33" i="36"/>
  <c r="AH33" i="36"/>
  <c r="AZ33" i="36"/>
  <c r="Y33" i="36"/>
  <c r="T33" i="36"/>
  <c r="Q33" i="36"/>
  <c r="AT33" i="36"/>
  <c r="J33" i="36"/>
  <c r="AB33" i="36"/>
  <c r="AV33" i="36"/>
  <c r="AQ33" i="36"/>
  <c r="AN33" i="36"/>
  <c r="AK33" i="36"/>
  <c r="AG33" i="36"/>
  <c r="AY33" i="36"/>
  <c r="X33" i="36"/>
  <c r="S33" i="36"/>
  <c r="P33" i="36"/>
  <c r="M33" i="36"/>
  <c r="I33" i="36"/>
  <c r="AP33" i="36"/>
  <c r="BA33" i="36"/>
  <c r="AJ33" i="36"/>
  <c r="AF33" i="36"/>
  <c r="AX33" i="36"/>
  <c r="U33" i="36"/>
  <c r="AC33" i="36"/>
  <c r="O33" i="36"/>
  <c r="AI33" i="36"/>
  <c r="AD33" i="36"/>
  <c r="V33" i="36"/>
  <c r="AB29" i="36"/>
  <c r="F28" i="36"/>
  <c r="R28" i="36"/>
  <c r="R29" i="36" s="1"/>
  <c r="AK71" i="36"/>
  <c r="AE71" i="36"/>
  <c r="AF71" i="36"/>
  <c r="AG71" i="36"/>
  <c r="AA71" i="36"/>
  <c r="F67" i="36"/>
  <c r="F76" i="36" s="1"/>
  <c r="AN67" i="36"/>
  <c r="AN76" i="36" s="1"/>
  <c r="AW67" i="36"/>
  <c r="AW76" i="36" s="1"/>
  <c r="AX67" i="36"/>
  <c r="AX76" i="36" s="1"/>
  <c r="AY67" i="36"/>
  <c r="AY76" i="36" s="1"/>
  <c r="BC67" i="36"/>
  <c r="AQ56" i="36"/>
  <c r="AX56" i="36"/>
  <c r="AG56" i="36"/>
  <c r="AO32" i="36"/>
  <c r="S32" i="36"/>
  <c r="AY32" i="36"/>
  <c r="AP32" i="36"/>
  <c r="AI32" i="36"/>
  <c r="O32" i="36"/>
  <c r="AE48" i="36"/>
  <c r="AJ48" i="36"/>
  <c r="AQ48" i="36"/>
  <c r="AV48" i="36"/>
  <c r="AU49" i="36"/>
  <c r="AC49" i="36"/>
  <c r="BD49" i="36"/>
  <c r="AM49" i="36"/>
  <c r="AA33" i="36"/>
  <c r="R33" i="36"/>
  <c r="AU29" i="36"/>
  <c r="AC26" i="36"/>
  <c r="AQ28" i="36"/>
  <c r="AQ29" i="36"/>
  <c r="AL71" i="36"/>
  <c r="AM71" i="36"/>
  <c r="AN71" i="36"/>
  <c r="AH71" i="36"/>
  <c r="AG67" i="36"/>
  <c r="AV67" i="36"/>
  <c r="AV76" i="36" s="1"/>
  <c r="BD67" i="36"/>
  <c r="BD76" i="36" s="1"/>
  <c r="AO67" i="36"/>
  <c r="J67" i="36"/>
  <c r="K67" i="36"/>
  <c r="AR56" i="36"/>
  <c r="AY56" i="36"/>
  <c r="AU56" i="36"/>
  <c r="T32" i="36"/>
  <c r="W32" i="36"/>
  <c r="Y32" i="36"/>
  <c r="H32" i="36"/>
  <c r="L32" i="36"/>
  <c r="AM32" i="36"/>
  <c r="BC48" i="36"/>
  <c r="AK48" i="36"/>
  <c r="AR48" i="36"/>
  <c r="Y48" i="36"/>
  <c r="AV49" i="36"/>
  <c r="BA49" i="36"/>
  <c r="AG49" i="36"/>
  <c r="AN49" i="36"/>
  <c r="AU33" i="36"/>
  <c r="AB28" i="36"/>
  <c r="H29" i="36"/>
  <c r="AR44" i="36"/>
  <c r="AL44" i="36"/>
  <c r="BD44" i="36"/>
  <c r="AU44" i="36"/>
  <c r="Y44" i="36"/>
  <c r="T44" i="36"/>
  <c r="AK44" i="36"/>
  <c r="AF44" i="36"/>
  <c r="AY44" i="36"/>
  <c r="AV44" i="36"/>
  <c r="AQ44" i="36"/>
  <c r="BA44" i="36"/>
  <c r="BC44" i="36"/>
  <c r="AA44" i="36"/>
  <c r="X44" i="36"/>
  <c r="AP44" i="36"/>
  <c r="V44" i="36"/>
  <c r="AE44" i="36"/>
  <c r="AT44" i="36"/>
  <c r="AS44" i="36"/>
  <c r="AO44" i="36"/>
  <c r="AJ44" i="36"/>
  <c r="BB44" i="36"/>
  <c r="AX44" i="36"/>
  <c r="U44" i="36"/>
  <c r="AM44" i="36"/>
  <c r="AH44" i="36"/>
  <c r="AZ44" i="36"/>
  <c r="W44" i="36"/>
  <c r="X29" i="36"/>
  <c r="AD28" i="36"/>
  <c r="AD29" i="36" s="1"/>
  <c r="AR28" i="36"/>
  <c r="AR29" i="36"/>
  <c r="BA40" i="36"/>
  <c r="Z40" i="36"/>
  <c r="V40" i="36"/>
  <c r="S40" i="36"/>
  <c r="AL40" i="36"/>
  <c r="AC40" i="36"/>
  <c r="AW40" i="36"/>
  <c r="AS40" i="36"/>
  <c r="AP40" i="36"/>
  <c r="AK40" i="36"/>
  <c r="AZ40" i="36"/>
  <c r="Y40" i="36"/>
  <c r="U40" i="36"/>
  <c r="R40" i="36"/>
  <c r="AJ40" i="36"/>
  <c r="AB40" i="36"/>
  <c r="AV40" i="36"/>
  <c r="AG40" i="36"/>
  <c r="AO40" i="36"/>
  <c r="AI40" i="36"/>
  <c r="BD40" i="36"/>
  <c r="X40" i="36"/>
  <c r="AR40" i="36"/>
  <c r="Q40" i="36"/>
  <c r="AH40" i="36"/>
  <c r="BB40" i="36"/>
  <c r="AA40" i="36"/>
  <c r="W40" i="36"/>
  <c r="AF40" i="36"/>
  <c r="P40" i="36"/>
  <c r="AE40" i="36"/>
  <c r="L67" i="36"/>
  <c r="G67" i="36"/>
  <c r="G76" i="36" s="1"/>
  <c r="H67" i="36"/>
  <c r="I67" i="36"/>
  <c r="Q67" i="36"/>
  <c r="R67" i="36"/>
  <c r="Y49" i="36"/>
  <c r="AY49" i="36"/>
  <c r="AH49" i="36"/>
  <c r="AA49" i="36"/>
  <c r="AE33" i="36"/>
  <c r="I28" i="36"/>
  <c r="N29" i="36"/>
  <c r="N28" i="36"/>
  <c r="AE29" i="36"/>
  <c r="AS26" i="36"/>
  <c r="AZ71" i="36"/>
  <c r="AZ76" i="36" s="1"/>
  <c r="BA71" i="36"/>
  <c r="BB71" i="36"/>
  <c r="BB76" i="36" s="1"/>
  <c r="AV71" i="36"/>
  <c r="T67" i="36"/>
  <c r="N67" i="36"/>
  <c r="O67" i="36"/>
  <c r="P67" i="36"/>
  <c r="X67" i="36"/>
  <c r="Y67" i="36"/>
  <c r="AO56" i="36"/>
  <c r="BA56" i="36"/>
  <c r="AI56" i="36"/>
  <c r="U32" i="36"/>
  <c r="X32" i="36"/>
  <c r="AZ32" i="36"/>
  <c r="I32" i="36"/>
  <c r="M32" i="36"/>
  <c r="AN32" i="36"/>
  <c r="AF48" i="36"/>
  <c r="AM48" i="36"/>
  <c r="AS48" i="36"/>
  <c r="Z48" i="36"/>
  <c r="AW49" i="36"/>
  <c r="AD49" i="36"/>
  <c r="AR49" i="36"/>
  <c r="AO49" i="36"/>
  <c r="K33" i="36"/>
  <c r="AF29" i="36"/>
  <c r="AL29" i="36"/>
  <c r="Q28" i="36"/>
  <c r="Q29" i="36"/>
  <c r="Z49" i="36"/>
  <c r="BB49" i="36"/>
  <c r="AI49" i="36"/>
  <c r="AP49" i="36"/>
  <c r="L33" i="36"/>
  <c r="AG28" i="36"/>
  <c r="AG29" i="36"/>
  <c r="P71" i="36"/>
  <c r="J71" i="36"/>
  <c r="K71" i="36"/>
  <c r="L71" i="36"/>
  <c r="AU67" i="36"/>
  <c r="AU76" i="36" s="1"/>
  <c r="Z67" i="36"/>
  <c r="AB67" i="36"/>
  <c r="AC67" i="36"/>
  <c r="AD67" i="36"/>
  <c r="AL67" i="36"/>
  <c r="W29" i="36"/>
  <c r="AN56" i="36"/>
  <c r="BC56" i="36"/>
  <c r="V32" i="36"/>
  <c r="Z32" i="36"/>
  <c r="AC32" i="36"/>
  <c r="J32" i="36"/>
  <c r="AA48" i="36"/>
  <c r="AG48" i="36"/>
  <c r="AO48" i="36"/>
  <c r="AQ49" i="36"/>
  <c r="AX49" i="36"/>
  <c r="AE49" i="36"/>
  <c r="AS33" i="36"/>
  <c r="AL33" i="36"/>
  <c r="U26" i="36"/>
  <c r="Z28" i="36"/>
  <c r="Z29" i="36"/>
  <c r="AV28" i="36"/>
  <c r="AV29" i="36"/>
  <c r="C9" i="36"/>
  <c r="H76" i="34" l="1"/>
  <c r="H60" i="34"/>
  <c r="E76" i="34"/>
  <c r="G60" i="34"/>
  <c r="E63" i="34"/>
  <c r="E64" i="34" s="1"/>
  <c r="E77" i="34" s="1"/>
  <c r="E80" i="34" s="1"/>
  <c r="E81" i="34" s="1"/>
  <c r="F61" i="34"/>
  <c r="AC51" i="36"/>
  <c r="AF51" i="36"/>
  <c r="AQ51" i="36"/>
  <c r="AI51" i="36"/>
  <c r="AZ51" i="36"/>
  <c r="AV51" i="36"/>
  <c r="AP51" i="36"/>
  <c r="AH51" i="36"/>
  <c r="AB51" i="36"/>
  <c r="BD51" i="36"/>
  <c r="AO51" i="36"/>
  <c r="AG51" i="36"/>
  <c r="AE51" i="36"/>
  <c r="AU51" i="36"/>
  <c r="AN51" i="36"/>
  <c r="BB51" i="36"/>
  <c r="AY51" i="36"/>
  <c r="AL51" i="36"/>
  <c r="BC51" i="36"/>
  <c r="AD51" i="36"/>
  <c r="AX51" i="36"/>
  <c r="AS51" i="36"/>
  <c r="AK51" i="36"/>
  <c r="AT51" i="36"/>
  <c r="AR51" i="36"/>
  <c r="AM51" i="36"/>
  <c r="AJ51" i="36"/>
  <c r="BA51" i="36"/>
  <c r="AA51" i="36"/>
  <c r="AW51" i="36"/>
  <c r="BB57" i="34"/>
  <c r="AN57" i="34"/>
  <c r="AQ57" i="34"/>
  <c r="AT57" i="34"/>
  <c r="AW57" i="34"/>
  <c r="AI57" i="34"/>
  <c r="AL57" i="34"/>
  <c r="AO57" i="34"/>
  <c r="AZ57" i="34"/>
  <c r="BC57" i="34"/>
  <c r="AG57" i="34"/>
  <c r="AR57" i="34"/>
  <c r="AU57" i="34"/>
  <c r="AX57" i="34"/>
  <c r="AJ57" i="34"/>
  <c r="BA57" i="34"/>
  <c r="AM57" i="34"/>
  <c r="AP57" i="34"/>
  <c r="AS57" i="34"/>
  <c r="BD57" i="34"/>
  <c r="AH57" i="34"/>
  <c r="AK57" i="34"/>
  <c r="AV57" i="34"/>
  <c r="AY57" i="34"/>
  <c r="D46" i="20"/>
  <c r="M12" i="20"/>
  <c r="I87" i="36"/>
  <c r="I66" i="36" s="1"/>
  <c r="I76" i="36" s="1"/>
  <c r="I87" i="34"/>
  <c r="I66" i="34" s="1"/>
  <c r="I76" i="34" s="1"/>
  <c r="U28" i="36"/>
  <c r="U29" i="36"/>
  <c r="BB49" i="34"/>
  <c r="Z49" i="34"/>
  <c r="AA49" i="34"/>
  <c r="Y49" i="34"/>
  <c r="BA49" i="34"/>
  <c r="AS49" i="34"/>
  <c r="AE49" i="34"/>
  <c r="AW49" i="34"/>
  <c r="AX49" i="34"/>
  <c r="AQ49" i="34"/>
  <c r="AV49" i="34"/>
  <c r="AM49" i="34"/>
  <c r="AG49" i="34"/>
  <c r="AL49" i="34"/>
  <c r="AZ49" i="34"/>
  <c r="AB49" i="34"/>
  <c r="AY49" i="34"/>
  <c r="AO49" i="34"/>
  <c r="BD49" i="34"/>
  <c r="AC49" i="34"/>
  <c r="AP49" i="34"/>
  <c r="BC49" i="34"/>
  <c r="AH49" i="34"/>
  <c r="AT49" i="34"/>
  <c r="AU49" i="34"/>
  <c r="AF49" i="34"/>
  <c r="AN49" i="34"/>
  <c r="AR49" i="34"/>
  <c r="AJ49" i="34"/>
  <c r="AK49" i="34"/>
  <c r="AI49" i="34"/>
  <c r="AD49" i="34"/>
  <c r="AN59" i="36"/>
  <c r="BD59" i="36"/>
  <c r="AU59" i="36"/>
  <c r="AR59" i="36"/>
  <c r="BC59" i="36"/>
  <c r="AT59" i="36"/>
  <c r="AM59" i="36"/>
  <c r="BB59" i="36"/>
  <c r="AS59" i="36"/>
  <c r="AL59" i="36"/>
  <c r="BA59" i="36"/>
  <c r="AP59" i="36"/>
  <c r="AK59" i="36"/>
  <c r="AZ59" i="36"/>
  <c r="AJ59" i="36"/>
  <c r="AY59" i="36"/>
  <c r="AO59" i="36"/>
  <c r="AI59" i="36"/>
  <c r="AW59" i="36"/>
  <c r="AQ59" i="36"/>
  <c r="AX59" i="36"/>
  <c r="AV59" i="36"/>
  <c r="AY33" i="34"/>
  <c r="AJ33" i="34"/>
  <c r="AJ60" i="34" s="1"/>
  <c r="U33" i="34"/>
  <c r="U60" i="34" s="1"/>
  <c r="AM33" i="34"/>
  <c r="AM60" i="34" s="1"/>
  <c r="P33" i="34"/>
  <c r="P60" i="34" s="1"/>
  <c r="AP33" i="34"/>
  <c r="AP60" i="34" s="1"/>
  <c r="AQ33" i="34"/>
  <c r="AB33" i="34"/>
  <c r="M33" i="34"/>
  <c r="M60" i="34" s="1"/>
  <c r="AE33" i="34"/>
  <c r="AE60" i="34" s="1"/>
  <c r="AW33" i="34"/>
  <c r="AW60" i="34" s="1"/>
  <c r="AH33" i="34"/>
  <c r="AI33" i="34"/>
  <c r="AI60" i="34" s="1"/>
  <c r="T33" i="34"/>
  <c r="T60" i="34" s="1"/>
  <c r="AT33" i="34"/>
  <c r="AT60" i="34" s="1"/>
  <c r="W33" i="34"/>
  <c r="W60" i="34" s="1"/>
  <c r="AO33" i="34"/>
  <c r="AO60" i="34" s="1"/>
  <c r="Z33" i="34"/>
  <c r="Z60" i="34" s="1"/>
  <c r="AA33" i="34"/>
  <c r="AA60" i="34" s="1"/>
  <c r="L33" i="34"/>
  <c r="L60" i="34" s="1"/>
  <c r="AL33" i="34"/>
  <c r="O33" i="34"/>
  <c r="O60" i="34" s="1"/>
  <c r="AG33" i="34"/>
  <c r="R33" i="34"/>
  <c r="R60" i="34" s="1"/>
  <c r="S33" i="34"/>
  <c r="S60" i="34" s="1"/>
  <c r="BA33" i="34"/>
  <c r="BA60" i="34" s="1"/>
  <c r="AD33" i="34"/>
  <c r="AD60" i="34" s="1"/>
  <c r="AV33" i="34"/>
  <c r="AV60" i="34" s="1"/>
  <c r="Y33" i="34"/>
  <c r="Y60" i="34" s="1"/>
  <c r="J33" i="34"/>
  <c r="J60" i="34" s="1"/>
  <c r="K33" i="34"/>
  <c r="K60" i="34" s="1"/>
  <c r="AS33" i="34"/>
  <c r="V33" i="34"/>
  <c r="V60" i="34" s="1"/>
  <c r="AN33" i="34"/>
  <c r="AN60" i="34" s="1"/>
  <c r="Q33" i="34"/>
  <c r="Q60" i="34" s="1"/>
  <c r="AZ33" i="34"/>
  <c r="AK33" i="34"/>
  <c r="N33" i="34"/>
  <c r="N60" i="34" s="1"/>
  <c r="AF33" i="34"/>
  <c r="AF60" i="34" s="1"/>
  <c r="I33" i="34"/>
  <c r="I60" i="34" s="1"/>
  <c r="AR33" i="34"/>
  <c r="AR60" i="34" s="1"/>
  <c r="AC33" i="34"/>
  <c r="AC60" i="34" s="1"/>
  <c r="AU33" i="34"/>
  <c r="AU60" i="34" s="1"/>
  <c r="X33" i="34"/>
  <c r="X60" i="34" s="1"/>
  <c r="AX33" i="34"/>
  <c r="AX60" i="34" s="1"/>
  <c r="BB60" i="34"/>
  <c r="H76" i="36"/>
  <c r="AS28" i="36"/>
  <c r="AS29" i="36"/>
  <c r="AS42" i="36"/>
  <c r="Y42" i="36"/>
  <c r="AI42" i="36"/>
  <c r="BA42" i="36"/>
  <c r="AW42" i="36"/>
  <c r="U42" i="36"/>
  <c r="AO42" i="36"/>
  <c r="BD42" i="36"/>
  <c r="AC42" i="36"/>
  <c r="AV42" i="36"/>
  <c r="AR42" i="36"/>
  <c r="AN42" i="36"/>
  <c r="AH42" i="36"/>
  <c r="AZ42" i="36"/>
  <c r="X42" i="36"/>
  <c r="T42" i="36"/>
  <c r="AM42" i="36"/>
  <c r="AG42" i="36"/>
  <c r="AB42" i="36"/>
  <c r="AU42" i="36"/>
  <c r="AQ42" i="36"/>
  <c r="AF42" i="36"/>
  <c r="BC42" i="36"/>
  <c r="Z42" i="36"/>
  <c r="AT42" i="36"/>
  <c r="AP42" i="36"/>
  <c r="AK42" i="36"/>
  <c r="BB42" i="36"/>
  <c r="AA42" i="36"/>
  <c r="AJ42" i="36"/>
  <c r="AE42" i="36"/>
  <c r="AD42" i="36"/>
  <c r="W42" i="36"/>
  <c r="AY42" i="36"/>
  <c r="V42" i="36"/>
  <c r="AX42" i="36"/>
  <c r="S42" i="36"/>
  <c r="R42" i="36"/>
  <c r="AL42" i="36"/>
  <c r="BD58" i="36"/>
  <c r="AP58" i="36"/>
  <c r="AM58" i="36"/>
  <c r="AV58" i="36"/>
  <c r="AW58" i="36"/>
  <c r="AL58" i="36"/>
  <c r="BC58" i="36"/>
  <c r="AU58" i="36"/>
  <c r="AK58" i="36"/>
  <c r="BB58" i="36"/>
  <c r="AT58" i="36"/>
  <c r="AJ58" i="36"/>
  <c r="BA58" i="36"/>
  <c r="AS58" i="36"/>
  <c r="AI58" i="36"/>
  <c r="AZ58" i="36"/>
  <c r="AR58" i="36"/>
  <c r="AH58" i="36"/>
  <c r="AY58" i="36"/>
  <c r="AQ58" i="36"/>
  <c r="AO58" i="36"/>
  <c r="AX58" i="36"/>
  <c r="AN58" i="36"/>
  <c r="W39" i="36"/>
  <c r="AF39" i="36"/>
  <c r="P39" i="36"/>
  <c r="AH39" i="36"/>
  <c r="BA39" i="36"/>
  <c r="AT39" i="36"/>
  <c r="AQ39" i="36"/>
  <c r="AM39" i="36"/>
  <c r="AG39" i="36"/>
  <c r="AC39" i="36"/>
  <c r="V39" i="36"/>
  <c r="S39" i="36"/>
  <c r="O39" i="36"/>
  <c r="AW39" i="36"/>
  <c r="AX39" i="36"/>
  <c r="X39" i="36"/>
  <c r="BD39" i="36"/>
  <c r="AP39" i="36"/>
  <c r="AL39" i="36"/>
  <c r="BC39" i="36"/>
  <c r="AZ39" i="36"/>
  <c r="AS39" i="36"/>
  <c r="R39" i="36"/>
  <c r="AK39" i="36"/>
  <c r="AE39" i="36"/>
  <c r="AB39" i="36"/>
  <c r="AR39" i="36"/>
  <c r="Q39" i="36"/>
  <c r="Y39" i="36"/>
  <c r="AD39" i="36"/>
  <c r="AA39" i="36"/>
  <c r="AN39" i="36"/>
  <c r="AJ39" i="36"/>
  <c r="AI39" i="36"/>
  <c r="BB39" i="36"/>
  <c r="AU39" i="36"/>
  <c r="Z39" i="36"/>
  <c r="U39" i="36"/>
  <c r="AY39" i="36"/>
  <c r="AV39" i="36"/>
  <c r="T39" i="36"/>
  <c r="AO39" i="36"/>
  <c r="AC28" i="36"/>
  <c r="AC29" i="36" s="1"/>
  <c r="AD30" i="36"/>
  <c r="AO30" i="36"/>
  <c r="AU30" i="36"/>
  <c r="AQ30" i="36"/>
  <c r="AL30" i="36"/>
  <c r="I30" i="36"/>
  <c r="F30" i="36"/>
  <c r="F60" i="36" s="1"/>
  <c r="AX30" i="36"/>
  <c r="W30" i="36"/>
  <c r="S30" i="36"/>
  <c r="N30" i="36"/>
  <c r="AF30" i="36"/>
  <c r="Z30" i="36"/>
  <c r="AT30" i="36"/>
  <c r="AP30" i="36"/>
  <c r="AK30" i="36"/>
  <c r="H30" i="36"/>
  <c r="AC30" i="36"/>
  <c r="AI30" i="36"/>
  <c r="V30" i="36"/>
  <c r="R30" i="36"/>
  <c r="M30" i="36"/>
  <c r="J30" i="36"/>
  <c r="Q30" i="36"/>
  <c r="AW30" i="36"/>
  <c r="AS30" i="36"/>
  <c r="AN30" i="36"/>
  <c r="AH30" i="36"/>
  <c r="AE30" i="36"/>
  <c r="AB30" i="36"/>
  <c r="AV30" i="36"/>
  <c r="AR30" i="36"/>
  <c r="AM30" i="36"/>
  <c r="L30" i="36"/>
  <c r="AG30" i="36"/>
  <c r="T30" i="36"/>
  <c r="E62" i="36"/>
  <c r="P30" i="36"/>
  <c r="G30" i="36"/>
  <c r="O30" i="36"/>
  <c r="K30" i="36"/>
  <c r="AJ30" i="36"/>
  <c r="AA30" i="36"/>
  <c r="Y30" i="36"/>
  <c r="X30" i="36"/>
  <c r="U30" i="36"/>
  <c r="Q38" i="36"/>
  <c r="AK38" i="36"/>
  <c r="AE38" i="36"/>
  <c r="Z38" i="36"/>
  <c r="AQ38" i="36"/>
  <c r="R38" i="36"/>
  <c r="AN38" i="36"/>
  <c r="AJ38" i="36"/>
  <c r="T38" i="36"/>
  <c r="S38" i="36"/>
  <c r="AU38" i="36"/>
  <c r="AP38" i="36"/>
  <c r="P38" i="36"/>
  <c r="AI38" i="36"/>
  <c r="BB38" i="36"/>
  <c r="AY38" i="36"/>
  <c r="W38" i="36"/>
  <c r="AM38" i="36"/>
  <c r="AH38" i="36"/>
  <c r="AD38" i="36"/>
  <c r="AA38" i="36"/>
  <c r="AT38" i="36"/>
  <c r="O38" i="36"/>
  <c r="AG38" i="36"/>
  <c r="BA38" i="36"/>
  <c r="AW38" i="36"/>
  <c r="V38" i="36"/>
  <c r="AL38" i="36"/>
  <c r="AF38" i="36"/>
  <c r="AZ38" i="36"/>
  <c r="AV38" i="36"/>
  <c r="U38" i="36"/>
  <c r="AO38" i="36"/>
  <c r="X38" i="36"/>
  <c r="AX38" i="36"/>
  <c r="AS38" i="36"/>
  <c r="N38" i="36"/>
  <c r="AR38" i="36"/>
  <c r="BD38" i="36"/>
  <c r="BC38" i="36"/>
  <c r="AC38" i="36"/>
  <c r="AB38" i="36"/>
  <c r="Y38" i="36"/>
  <c r="AY60" i="34"/>
  <c r="H29" i="34"/>
  <c r="AS34" i="36"/>
  <c r="R34" i="36"/>
  <c r="AL34" i="36"/>
  <c r="AA34" i="36"/>
  <c r="AY34" i="36"/>
  <c r="U34" i="36"/>
  <c r="AO34" i="36"/>
  <c r="N34" i="36"/>
  <c r="AH34" i="36"/>
  <c r="BA34" i="36"/>
  <c r="AV34" i="36"/>
  <c r="AR34" i="36"/>
  <c r="Q34" i="36"/>
  <c r="AK34" i="36"/>
  <c r="J34" i="36"/>
  <c r="AC34" i="36"/>
  <c r="X34" i="36"/>
  <c r="T34" i="36"/>
  <c r="AN34" i="36"/>
  <c r="M34" i="36"/>
  <c r="AG34" i="36"/>
  <c r="AZ34" i="36"/>
  <c r="AU34" i="36"/>
  <c r="AQ34" i="36"/>
  <c r="P34" i="36"/>
  <c r="AJ34" i="36"/>
  <c r="AF34" i="36"/>
  <c r="AB34" i="36"/>
  <c r="AT34" i="36"/>
  <c r="AX34" i="36"/>
  <c r="O34" i="36"/>
  <c r="AI34" i="36"/>
  <c r="BB34" i="36"/>
  <c r="Y34" i="36"/>
  <c r="Z34" i="36"/>
  <c r="L34" i="36"/>
  <c r="K34" i="36"/>
  <c r="W34" i="36"/>
  <c r="AE34" i="36"/>
  <c r="V34" i="36"/>
  <c r="AD34" i="36"/>
  <c r="S34" i="36"/>
  <c r="AW34" i="36"/>
  <c r="AP34" i="36"/>
  <c r="AM34" i="36"/>
  <c r="AI55" i="36"/>
  <c r="AE55" i="36"/>
  <c r="AT55" i="36"/>
  <c r="AH55" i="36"/>
  <c r="BB55" i="36"/>
  <c r="AS55" i="36"/>
  <c r="AV55" i="36"/>
  <c r="BA55" i="36"/>
  <c r="AP55" i="36"/>
  <c r="AG55" i="36"/>
  <c r="AZ55" i="36"/>
  <c r="AR55" i="36"/>
  <c r="AM55" i="36"/>
  <c r="BD55" i="36"/>
  <c r="AY55" i="36"/>
  <c r="AQ55" i="36"/>
  <c r="AL55" i="36"/>
  <c r="AF55" i="36"/>
  <c r="AX55" i="36"/>
  <c r="AN55" i="36"/>
  <c r="AK55" i="36"/>
  <c r="AO55" i="36"/>
  <c r="AW55" i="36"/>
  <c r="AJ55" i="36"/>
  <c r="BC55" i="36"/>
  <c r="AU55" i="36"/>
  <c r="AQ53" i="36"/>
  <c r="BA53" i="36"/>
  <c r="AP53" i="36"/>
  <c r="AO53" i="36"/>
  <c r="AI53" i="36"/>
  <c r="AD53" i="36"/>
  <c r="AS53" i="36"/>
  <c r="AR53" i="36"/>
  <c r="AH53" i="36"/>
  <c r="AC53" i="36"/>
  <c r="AN53" i="36"/>
  <c r="AG53" i="36"/>
  <c r="AZ53" i="36"/>
  <c r="AM53" i="36"/>
  <c r="BD53" i="36"/>
  <c r="AT53" i="36"/>
  <c r="AL53" i="36"/>
  <c r="AF53" i="36"/>
  <c r="AY53" i="36"/>
  <c r="AK53" i="36"/>
  <c r="BC53" i="36"/>
  <c r="AX53" i="36"/>
  <c r="AJ53" i="36"/>
  <c r="AE53" i="36"/>
  <c r="AW53" i="36"/>
  <c r="AU53" i="36"/>
  <c r="BB53" i="36"/>
  <c r="AV53" i="36"/>
  <c r="BD43" i="36"/>
  <c r="AC43" i="36"/>
  <c r="Y43" i="36"/>
  <c r="U43" i="36"/>
  <c r="AM43" i="36"/>
  <c r="AF43" i="36"/>
  <c r="AZ43" i="36"/>
  <c r="AV43" i="36"/>
  <c r="AR43" i="36"/>
  <c r="AL43" i="36"/>
  <c r="BC43" i="36"/>
  <c r="AB43" i="36"/>
  <c r="X43" i="36"/>
  <c r="T43" i="36"/>
  <c r="AK43" i="36"/>
  <c r="AP43" i="36"/>
  <c r="AA43" i="36"/>
  <c r="W43" i="36"/>
  <c r="S43" i="36"/>
  <c r="AG43" i="36"/>
  <c r="AD43" i="36"/>
  <c r="Z43" i="36"/>
  <c r="V43" i="36"/>
  <c r="AN43" i="36"/>
  <c r="AW43" i="36"/>
  <c r="AU43" i="36"/>
  <c r="AI43" i="36"/>
  <c r="AT43" i="36"/>
  <c r="AE43" i="36"/>
  <c r="AS43" i="36"/>
  <c r="BB43" i="36"/>
  <c r="AQ43" i="36"/>
  <c r="BA43" i="36"/>
  <c r="AO43" i="36"/>
  <c r="AY43" i="36"/>
  <c r="AJ43" i="36"/>
  <c r="AX43" i="36"/>
  <c r="AH43" i="36"/>
  <c r="AR52" i="36"/>
  <c r="AJ52" i="36"/>
  <c r="BB52" i="36"/>
  <c r="AQ52" i="36"/>
  <c r="AY52" i="36"/>
  <c r="AD52" i="36"/>
  <c r="AP52" i="36"/>
  <c r="AI52" i="36"/>
  <c r="BA52" i="36"/>
  <c r="AV52" i="36"/>
  <c r="AO52" i="36"/>
  <c r="AH52" i="36"/>
  <c r="AC52" i="36"/>
  <c r="AU52" i="36"/>
  <c r="AN52" i="36"/>
  <c r="BD52" i="36"/>
  <c r="AX52" i="36"/>
  <c r="AG52" i="36"/>
  <c r="AL52" i="36"/>
  <c r="BC52" i="36"/>
  <c r="AB52" i="36"/>
  <c r="AK52" i="36"/>
  <c r="AF52" i="36"/>
  <c r="AE52" i="36"/>
  <c r="AZ52" i="36"/>
  <c r="AW52" i="36"/>
  <c r="AT52" i="36"/>
  <c r="AS52" i="36"/>
  <c r="AM52" i="36"/>
  <c r="AK60" i="34"/>
  <c r="AB60" i="34"/>
  <c r="BC60" i="34"/>
  <c r="AI31" i="36"/>
  <c r="H31" i="36"/>
  <c r="AA31" i="36"/>
  <c r="AU31" i="36"/>
  <c r="AQ31" i="36"/>
  <c r="AM31" i="36"/>
  <c r="K31" i="36"/>
  <c r="AE31" i="36"/>
  <c r="AX31" i="36"/>
  <c r="W31" i="36"/>
  <c r="S31" i="36"/>
  <c r="AK31" i="36"/>
  <c r="AH31" i="36"/>
  <c r="G31" i="36"/>
  <c r="Z31" i="36"/>
  <c r="AS31" i="36"/>
  <c r="AP31" i="36"/>
  <c r="M31" i="36"/>
  <c r="J31" i="36"/>
  <c r="AD31" i="36"/>
  <c r="AW31" i="36"/>
  <c r="AT31" i="36"/>
  <c r="R31" i="36"/>
  <c r="AG31" i="36"/>
  <c r="AC31" i="36"/>
  <c r="Y31" i="36"/>
  <c r="V31" i="36"/>
  <c r="AO31" i="36"/>
  <c r="L31" i="36"/>
  <c r="AB31" i="36"/>
  <c r="X31" i="36"/>
  <c r="T31" i="36"/>
  <c r="AN31" i="36"/>
  <c r="U31" i="36"/>
  <c r="O31" i="36"/>
  <c r="I31" i="36"/>
  <c r="Q31" i="36"/>
  <c r="AF31" i="36"/>
  <c r="P31" i="36"/>
  <c r="N31" i="36"/>
  <c r="AY31" i="36"/>
  <c r="AV31" i="36"/>
  <c r="AL31" i="36"/>
  <c r="AJ31" i="36"/>
  <c r="AR31" i="36"/>
  <c r="I29" i="36"/>
  <c r="F29" i="36"/>
  <c r="AM76" i="36"/>
  <c r="AA29" i="36"/>
  <c r="AL60" i="34"/>
  <c r="BD60" i="34"/>
  <c r="AS60" i="34" l="1"/>
  <c r="T60" i="36"/>
  <c r="AG60" i="34"/>
  <c r="AQ60" i="34"/>
  <c r="F62" i="34"/>
  <c r="G61" i="34" s="1"/>
  <c r="F63" i="34"/>
  <c r="F64" i="34" s="1"/>
  <c r="F77" i="34" s="1"/>
  <c r="F80" i="34" s="1"/>
  <c r="F81" i="34" s="1"/>
  <c r="AH60" i="34"/>
  <c r="AZ60" i="34"/>
  <c r="AZ60" i="36"/>
  <c r="D47" i="20"/>
  <c r="N12" i="20"/>
  <c r="AY60" i="36"/>
  <c r="N60" i="36"/>
  <c r="AU60" i="36"/>
  <c r="AP46" i="36"/>
  <c r="AI46" i="36"/>
  <c r="AE46" i="36"/>
  <c r="AX46" i="36"/>
  <c r="AO46" i="36"/>
  <c r="AO60" i="36" s="1"/>
  <c r="AH46" i="36"/>
  <c r="AH60" i="36" s="1"/>
  <c r="BA46" i="36"/>
  <c r="BA60" i="36" s="1"/>
  <c r="Z46" i="36"/>
  <c r="AN46" i="36"/>
  <c r="AN60" i="36" s="1"/>
  <c r="AG46" i="36"/>
  <c r="AG60" i="36" s="1"/>
  <c r="AC46" i="36"/>
  <c r="AC60" i="36" s="1"/>
  <c r="AU46" i="36"/>
  <c r="AM46" i="36"/>
  <c r="AM60" i="36" s="1"/>
  <c r="W46" i="36"/>
  <c r="W60" i="36" s="1"/>
  <c r="AZ46" i="36"/>
  <c r="AW46" i="36"/>
  <c r="AS46" i="36"/>
  <c r="X46" i="36"/>
  <c r="BD46" i="36"/>
  <c r="AB46" i="36"/>
  <c r="Y46" i="36"/>
  <c r="Y60" i="36" s="1"/>
  <c r="AD46" i="36"/>
  <c r="AL46" i="36"/>
  <c r="AL60" i="36" s="1"/>
  <c r="AF46" i="36"/>
  <c r="AY46" i="36"/>
  <c r="AT46" i="36"/>
  <c r="AR46" i="36"/>
  <c r="AR60" i="36" s="1"/>
  <c r="AK46" i="36"/>
  <c r="AK60" i="36" s="1"/>
  <c r="BB46" i="36"/>
  <c r="BB60" i="36" s="1"/>
  <c r="AA46" i="36"/>
  <c r="AA60" i="36" s="1"/>
  <c r="V46" i="36"/>
  <c r="V60" i="36" s="1"/>
  <c r="BC46" i="36"/>
  <c r="AV46" i="36"/>
  <c r="AQ46" i="36"/>
  <c r="AJ46" i="36"/>
  <c r="AJ60" i="36"/>
  <c r="L60" i="36"/>
  <c r="S60" i="36"/>
  <c r="K60" i="36"/>
  <c r="H60" i="36"/>
  <c r="O60" i="36"/>
  <c r="Q60" i="36"/>
  <c r="AF60" i="36"/>
  <c r="G60" i="36"/>
  <c r="J60" i="36"/>
  <c r="U60" i="36"/>
  <c r="P60" i="36"/>
  <c r="AB60" i="36"/>
  <c r="M60" i="36"/>
  <c r="AT60" i="36"/>
  <c r="I60" i="36"/>
  <c r="AP54" i="36"/>
  <c r="AP60" i="36" s="1"/>
  <c r="AO54" i="36"/>
  <c r="AQ54" i="36"/>
  <c r="AQ60" i="36" s="1"/>
  <c r="BB54" i="36"/>
  <c r="AT54" i="36"/>
  <c r="AX54" i="36"/>
  <c r="AX60" i="36" s="1"/>
  <c r="AI54" i="36"/>
  <c r="AI60" i="36" s="1"/>
  <c r="AD54" i="36"/>
  <c r="AD60" i="36" s="1"/>
  <c r="AS54" i="36"/>
  <c r="AS60" i="36" s="1"/>
  <c r="AR54" i="36"/>
  <c r="AH54" i="36"/>
  <c r="BA54" i="36"/>
  <c r="AN54" i="36"/>
  <c r="AG54" i="36"/>
  <c r="AZ54" i="36"/>
  <c r="AM54" i="36"/>
  <c r="BD54" i="36"/>
  <c r="BD60" i="36" s="1"/>
  <c r="AY54" i="36"/>
  <c r="AK54" i="36"/>
  <c r="BC54" i="36"/>
  <c r="AV54" i="36"/>
  <c r="AV60" i="36" s="1"/>
  <c r="AJ54" i="36"/>
  <c r="AF54" i="36"/>
  <c r="AE54" i="36"/>
  <c r="AE60" i="36" s="1"/>
  <c r="AW54" i="36"/>
  <c r="AW60" i="36" s="1"/>
  <c r="AU54" i="36"/>
  <c r="AL54" i="36"/>
  <c r="X60" i="36"/>
  <c r="F61" i="36"/>
  <c r="E63" i="36"/>
  <c r="E64" i="36" s="1"/>
  <c r="E77" i="36" s="1"/>
  <c r="E80" i="36" s="1"/>
  <c r="E81" i="36" s="1"/>
  <c r="R60" i="36"/>
  <c r="Z60" i="36"/>
  <c r="J87" i="34"/>
  <c r="J66" i="34" s="1"/>
  <c r="J76" i="34" s="1"/>
  <c r="J87" i="36"/>
  <c r="J66" i="36" s="1"/>
  <c r="J76" i="36" s="1"/>
  <c r="G62" i="34" l="1"/>
  <c r="H61" i="34" s="1"/>
  <c r="K87" i="34"/>
  <c r="K66" i="34" s="1"/>
  <c r="K76" i="34" s="1"/>
  <c r="K87" i="36"/>
  <c r="K66" i="36" s="1"/>
  <c r="K76" i="36" s="1"/>
  <c r="D48" i="20"/>
  <c r="O12" i="20"/>
  <c r="G62" i="36"/>
  <c r="H61" i="36" s="1"/>
  <c r="F62" i="36"/>
  <c r="G61" i="36" s="1"/>
  <c r="BC60" i="36"/>
  <c r="G63" i="34" l="1"/>
  <c r="G64" i="34" s="1"/>
  <c r="G77" i="34" s="1"/>
  <c r="G80" i="34" s="1"/>
  <c r="G81" i="34" s="1"/>
  <c r="H62" i="34"/>
  <c r="I61" i="34" s="1"/>
  <c r="D49" i="20"/>
  <c r="P12" i="20"/>
  <c r="L87" i="36"/>
  <c r="L66" i="36" s="1"/>
  <c r="L76" i="36" s="1"/>
  <c r="L87" i="34"/>
  <c r="L66" i="34" s="1"/>
  <c r="L76" i="34" s="1"/>
  <c r="G63" i="36"/>
  <c r="G64" i="36" s="1"/>
  <c r="G77" i="36" s="1"/>
  <c r="G80" i="36" s="1"/>
  <c r="H62" i="36"/>
  <c r="I61" i="36" s="1"/>
  <c r="F63" i="36"/>
  <c r="F64" i="36" s="1"/>
  <c r="F77" i="36" s="1"/>
  <c r="F80" i="36" s="1"/>
  <c r="F81" i="36" s="1"/>
  <c r="H63" i="34" l="1"/>
  <c r="H64" i="34" s="1"/>
  <c r="H77" i="34" s="1"/>
  <c r="H80" i="34" s="1"/>
  <c r="H81" i="34" s="1"/>
  <c r="I62" i="34"/>
  <c r="J61" i="34" s="1"/>
  <c r="G81" i="36"/>
  <c r="M87" i="36"/>
  <c r="M66" i="36" s="1"/>
  <c r="M76" i="36" s="1"/>
  <c r="M87" i="34"/>
  <c r="M66" i="34" s="1"/>
  <c r="M76" i="34" s="1"/>
  <c r="I62" i="36"/>
  <c r="J61" i="36" s="1"/>
  <c r="H63" i="36"/>
  <c r="H64" i="36" s="1"/>
  <c r="H77" i="36" s="1"/>
  <c r="H80" i="36" s="1"/>
  <c r="D50" i="20"/>
  <c r="Q12" i="20"/>
  <c r="I63" i="36" l="1"/>
  <c r="I64" i="36" s="1"/>
  <c r="I77" i="36" s="1"/>
  <c r="I80" i="36" s="1"/>
  <c r="J62" i="34"/>
  <c r="K61" i="34" s="1"/>
  <c r="I63" i="34"/>
  <c r="I64" i="34" s="1"/>
  <c r="I77" i="34" s="1"/>
  <c r="I80" i="34" s="1"/>
  <c r="I81" i="34" s="1"/>
  <c r="H81" i="36"/>
  <c r="I81" i="36" s="1"/>
  <c r="N87" i="34"/>
  <c r="N66" i="34" s="1"/>
  <c r="N76" i="34" s="1"/>
  <c r="N87" i="36"/>
  <c r="N66" i="36" s="1"/>
  <c r="N76" i="36" s="1"/>
  <c r="R12" i="20"/>
  <c r="D51" i="20"/>
  <c r="J62" i="36"/>
  <c r="K61" i="36" s="1"/>
  <c r="J63" i="34" l="1"/>
  <c r="J64" i="34" s="1"/>
  <c r="J77" i="34" s="1"/>
  <c r="J80" i="34" s="1"/>
  <c r="J81" i="34" s="1"/>
  <c r="K62" i="34"/>
  <c r="L61" i="34" s="1"/>
  <c r="O87" i="36"/>
  <c r="O66" i="36" s="1"/>
  <c r="O76" i="36" s="1"/>
  <c r="O87" i="34"/>
  <c r="O66" i="34" s="1"/>
  <c r="O76" i="34" s="1"/>
  <c r="K62" i="36"/>
  <c r="L61" i="36" s="1"/>
  <c r="J63" i="36"/>
  <c r="J64" i="36" s="1"/>
  <c r="J77" i="36" s="1"/>
  <c r="J80" i="36" s="1"/>
  <c r="J81" i="36" s="1"/>
  <c r="D52" i="20"/>
  <c r="S12" i="20"/>
  <c r="K63" i="34" l="1"/>
  <c r="K64" i="34" s="1"/>
  <c r="K77" i="34" s="1"/>
  <c r="K80" i="34" s="1"/>
  <c r="K81" i="34" s="1"/>
  <c r="L62" i="34"/>
  <c r="M61" i="34" s="1"/>
  <c r="L62" i="36"/>
  <c r="M61" i="36" s="1"/>
  <c r="K63" i="36"/>
  <c r="K64" i="36" s="1"/>
  <c r="K77" i="36" s="1"/>
  <c r="K80" i="36" s="1"/>
  <c r="K81" i="36" s="1"/>
  <c r="P87" i="34"/>
  <c r="P66" i="34" s="1"/>
  <c r="P76" i="34" s="1"/>
  <c r="P87" i="36"/>
  <c r="P66" i="36" s="1"/>
  <c r="P76" i="36" s="1"/>
  <c r="D53" i="20"/>
  <c r="T12" i="20"/>
  <c r="M62" i="34" l="1"/>
  <c r="N61" i="34" s="1"/>
  <c r="L63" i="34"/>
  <c r="L64" i="34" s="1"/>
  <c r="L77" i="34" s="1"/>
  <c r="L80" i="34" s="1"/>
  <c r="L81" i="34" s="1"/>
  <c r="M62" i="36"/>
  <c r="N61" i="36" s="1"/>
  <c r="L63" i="36"/>
  <c r="L64" i="36" s="1"/>
  <c r="L77" i="36" s="1"/>
  <c r="L80" i="36" s="1"/>
  <c r="L81" i="36" s="1"/>
  <c r="Q87" i="34"/>
  <c r="Q66" i="34" s="1"/>
  <c r="Q76" i="34" s="1"/>
  <c r="Q87" i="36"/>
  <c r="Q66" i="36" s="1"/>
  <c r="Q76" i="36" s="1"/>
  <c r="U12" i="20"/>
  <c r="D54" i="20"/>
  <c r="N62" i="34" l="1"/>
  <c r="O61" i="34" s="1"/>
  <c r="N63" i="34"/>
  <c r="N64" i="34" s="1"/>
  <c r="N77" i="34" s="1"/>
  <c r="N80" i="34" s="1"/>
  <c r="M63" i="34"/>
  <c r="M64" i="34" s="1"/>
  <c r="M77" i="34" s="1"/>
  <c r="M80" i="34" s="1"/>
  <c r="M81" i="34" s="1"/>
  <c r="N62" i="36"/>
  <c r="O61" i="36" s="1"/>
  <c r="M63" i="36"/>
  <c r="M64" i="36" s="1"/>
  <c r="M77" i="36" s="1"/>
  <c r="M80" i="36" s="1"/>
  <c r="M81" i="36" s="1"/>
  <c r="D55" i="20"/>
  <c r="V12" i="20"/>
  <c r="R87" i="36"/>
  <c r="R66" i="36" s="1"/>
  <c r="R76" i="36" s="1"/>
  <c r="R87" i="34"/>
  <c r="R66" i="34" s="1"/>
  <c r="R76" i="34" s="1"/>
  <c r="N81" i="34" l="1"/>
  <c r="O62" i="34"/>
  <c r="P61" i="34" s="1"/>
  <c r="O62" i="36"/>
  <c r="P61" i="36" s="1"/>
  <c r="N63" i="36"/>
  <c r="N64" i="36" s="1"/>
  <c r="N77" i="36" s="1"/>
  <c r="N80" i="36" s="1"/>
  <c r="N81" i="36" s="1"/>
  <c r="S87" i="34"/>
  <c r="S66" i="34" s="1"/>
  <c r="S76" i="34" s="1"/>
  <c r="S87" i="36"/>
  <c r="S66" i="36" s="1"/>
  <c r="S76" i="36" s="1"/>
  <c r="D56" i="20"/>
  <c r="W12" i="20"/>
  <c r="O63" i="34" l="1"/>
  <c r="O64" i="34" s="1"/>
  <c r="O77" i="34" s="1"/>
  <c r="O80" i="34" s="1"/>
  <c r="O81" i="34" s="1"/>
  <c r="P62" i="34"/>
  <c r="Q61" i="34" s="1"/>
  <c r="T87" i="36"/>
  <c r="T66" i="36" s="1"/>
  <c r="T76" i="36" s="1"/>
  <c r="T87" i="34"/>
  <c r="T66" i="34" s="1"/>
  <c r="T76" i="34" s="1"/>
  <c r="P62" i="36"/>
  <c r="Q61" i="36" s="1"/>
  <c r="D57" i="20"/>
  <c r="X12" i="20"/>
  <c r="O63" i="36"/>
  <c r="O64" i="36" s="1"/>
  <c r="O77" i="36" s="1"/>
  <c r="O80" i="36" s="1"/>
  <c r="O81" i="36" s="1"/>
  <c r="P63" i="34" l="1"/>
  <c r="P64" i="34" s="1"/>
  <c r="P77" i="34" s="1"/>
  <c r="P80" i="34" s="1"/>
  <c r="P81" i="34" s="1"/>
  <c r="P63" i="36"/>
  <c r="P64" i="36" s="1"/>
  <c r="P77" i="36" s="1"/>
  <c r="P80" i="36" s="1"/>
  <c r="P81" i="36" s="1"/>
  <c r="Q62" i="34"/>
  <c r="R61" i="34" s="1"/>
  <c r="Q63" i="34"/>
  <c r="Q64" i="34" s="1"/>
  <c r="Q77" i="34" s="1"/>
  <c r="Q80" i="34" s="1"/>
  <c r="U87" i="36"/>
  <c r="U66" i="36" s="1"/>
  <c r="U76" i="36" s="1"/>
  <c r="U87" i="34"/>
  <c r="U66" i="34" s="1"/>
  <c r="U76" i="34" s="1"/>
  <c r="D58" i="20"/>
  <c r="Y12" i="20"/>
  <c r="Q62" i="36"/>
  <c r="R61" i="36" s="1"/>
  <c r="Q81" i="34" l="1"/>
  <c r="R62" i="34"/>
  <c r="S61" i="34" s="1"/>
  <c r="V87" i="34"/>
  <c r="V66" i="34" s="1"/>
  <c r="V76" i="34" s="1"/>
  <c r="V87" i="36"/>
  <c r="V66" i="36" s="1"/>
  <c r="V76" i="36" s="1"/>
  <c r="D59" i="20"/>
  <c r="Z12" i="20"/>
  <c r="R62" i="36"/>
  <c r="S61" i="36" s="1"/>
  <c r="Q63" i="36"/>
  <c r="Q64" i="36" s="1"/>
  <c r="Q77" i="36" s="1"/>
  <c r="Q80" i="36" s="1"/>
  <c r="Q81" i="36" s="1"/>
  <c r="R63" i="34" l="1"/>
  <c r="R64" i="34" s="1"/>
  <c r="R77" i="34" s="1"/>
  <c r="R80" i="34" s="1"/>
  <c r="R81" i="34" s="1"/>
  <c r="R63" i="36"/>
  <c r="R64" i="36" s="1"/>
  <c r="R77" i="36" s="1"/>
  <c r="R80" i="36" s="1"/>
  <c r="R81" i="36" s="1"/>
  <c r="S62" i="34"/>
  <c r="T61" i="34" s="1"/>
  <c r="W87" i="34"/>
  <c r="W66" i="34" s="1"/>
  <c r="W76" i="34" s="1"/>
  <c r="W87" i="36"/>
  <c r="W66" i="36" s="1"/>
  <c r="W76" i="36" s="1"/>
  <c r="D60" i="20"/>
  <c r="AA12" i="20"/>
  <c r="S62" i="36"/>
  <c r="T61" i="36" s="1"/>
  <c r="T62" i="34" l="1"/>
  <c r="U61" i="34" s="1"/>
  <c r="S63" i="34"/>
  <c r="S64" i="34" s="1"/>
  <c r="S77" i="34" s="1"/>
  <c r="S80" i="34" s="1"/>
  <c r="S81" i="34" s="1"/>
  <c r="X87" i="34"/>
  <c r="X66" i="34" s="1"/>
  <c r="X76" i="34" s="1"/>
  <c r="X87" i="36"/>
  <c r="X66" i="36" s="1"/>
  <c r="X76" i="36" s="1"/>
  <c r="S63" i="36"/>
  <c r="S64" i="36" s="1"/>
  <c r="S77" i="36" s="1"/>
  <c r="S80" i="36" s="1"/>
  <c r="S81" i="36" s="1"/>
  <c r="AB12" i="20"/>
  <c r="D61" i="20"/>
  <c r="T62" i="36"/>
  <c r="U61" i="36" s="1"/>
  <c r="T63" i="34" l="1"/>
  <c r="T64" i="34" s="1"/>
  <c r="T77" i="34" s="1"/>
  <c r="T80" i="34" s="1"/>
  <c r="T81" i="34" s="1"/>
  <c r="U62" i="34"/>
  <c r="V61" i="34" s="1"/>
  <c r="U62" i="36"/>
  <c r="V61" i="36" s="1"/>
  <c r="T63" i="36"/>
  <c r="T64" i="36" s="1"/>
  <c r="T77" i="36" s="1"/>
  <c r="T80" i="36" s="1"/>
  <c r="T81" i="36" s="1"/>
  <c r="D62" i="20"/>
  <c r="AC12" i="20"/>
  <c r="Y87" i="34"/>
  <c r="Y66" i="34" s="1"/>
  <c r="Y76" i="34" s="1"/>
  <c r="Y87" i="36"/>
  <c r="Y66" i="36" s="1"/>
  <c r="Y76" i="36" s="1"/>
  <c r="U63" i="34" l="1"/>
  <c r="U64" i="34" s="1"/>
  <c r="U77" i="34" s="1"/>
  <c r="U80" i="34" s="1"/>
  <c r="U81" i="34"/>
  <c r="V62" i="34"/>
  <c r="W61" i="34" s="1"/>
  <c r="V63" i="34"/>
  <c r="V64" i="34" s="1"/>
  <c r="V77" i="34" s="1"/>
  <c r="V80" i="34" s="1"/>
  <c r="Z87" i="36"/>
  <c r="Z66" i="36" s="1"/>
  <c r="Z76" i="36" s="1"/>
  <c r="Z87" i="34"/>
  <c r="Z66" i="34" s="1"/>
  <c r="Z76" i="34" s="1"/>
  <c r="AD12" i="20"/>
  <c r="D63" i="20"/>
  <c r="V62" i="36"/>
  <c r="W61" i="36" s="1"/>
  <c r="U63" i="36"/>
  <c r="U64" i="36" s="1"/>
  <c r="U77" i="36" s="1"/>
  <c r="U80" i="36" s="1"/>
  <c r="U81" i="36" s="1"/>
  <c r="V81" i="34" l="1"/>
  <c r="W62" i="34"/>
  <c r="X61" i="34" s="1"/>
  <c r="D64" i="20"/>
  <c r="AE12" i="20"/>
  <c r="AA87" i="34"/>
  <c r="AA66" i="34" s="1"/>
  <c r="AA76" i="34" s="1"/>
  <c r="AA87" i="36"/>
  <c r="AA66" i="36" s="1"/>
  <c r="AA76" i="36" s="1"/>
  <c r="W62" i="36"/>
  <c r="X61" i="36" s="1"/>
  <c r="V63" i="36"/>
  <c r="V64" i="36" s="1"/>
  <c r="V77" i="36" s="1"/>
  <c r="V80" i="36" s="1"/>
  <c r="V81" i="36" s="1"/>
  <c r="W63" i="34" l="1"/>
  <c r="W64" i="34" s="1"/>
  <c r="W77" i="34" s="1"/>
  <c r="W80" i="34" s="1"/>
  <c r="W81" i="34" s="1"/>
  <c r="X62" i="34"/>
  <c r="Y61" i="34" s="1"/>
  <c r="AB87" i="34"/>
  <c r="AB66" i="34" s="1"/>
  <c r="AB76" i="34" s="1"/>
  <c r="AB87" i="36"/>
  <c r="AB66" i="36" s="1"/>
  <c r="AB76" i="36" s="1"/>
  <c r="D65" i="20"/>
  <c r="AF12" i="20"/>
  <c r="X62" i="36"/>
  <c r="Y61" i="36" s="1"/>
  <c r="W63" i="36"/>
  <c r="W64" i="36" s="1"/>
  <c r="W77" i="36" s="1"/>
  <c r="W80" i="36" s="1"/>
  <c r="W81" i="36" s="1"/>
  <c r="X63" i="34" l="1"/>
  <c r="X64" i="34" s="1"/>
  <c r="X77" i="34" s="1"/>
  <c r="X80" i="34" s="1"/>
  <c r="X81" i="34"/>
  <c r="Y62" i="34"/>
  <c r="Z61" i="34" s="1"/>
  <c r="Y63" i="34"/>
  <c r="Y64" i="34" s="1"/>
  <c r="Y77" i="34" s="1"/>
  <c r="Y80" i="34" s="1"/>
  <c r="AC87" i="34"/>
  <c r="AC66" i="34" s="1"/>
  <c r="AC76" i="34" s="1"/>
  <c r="AC87" i="36"/>
  <c r="AC66" i="36" s="1"/>
  <c r="AC76" i="36" s="1"/>
  <c r="D66" i="20"/>
  <c r="AG12" i="20"/>
  <c r="Y62" i="36"/>
  <c r="Z61" i="36" s="1"/>
  <c r="X63" i="36"/>
  <c r="X64" i="36" s="1"/>
  <c r="X77" i="36" s="1"/>
  <c r="X80" i="36" s="1"/>
  <c r="X81" i="36" s="1"/>
  <c r="Y81" i="34" l="1"/>
  <c r="Z62" i="34"/>
  <c r="AA61" i="34" s="1"/>
  <c r="AH12" i="20"/>
  <c r="D67" i="20"/>
  <c r="AD87" i="36"/>
  <c r="AD66" i="36" s="1"/>
  <c r="AD76" i="36" s="1"/>
  <c r="AD87" i="34"/>
  <c r="AD66" i="34" s="1"/>
  <c r="AD76" i="34" s="1"/>
  <c r="Z62" i="36"/>
  <c r="AA61" i="36" s="1"/>
  <c r="Y63" i="36"/>
  <c r="Y64" i="36" s="1"/>
  <c r="Y77" i="36" s="1"/>
  <c r="Y80" i="36" s="1"/>
  <c r="Y81" i="36" s="1"/>
  <c r="Z63" i="36" l="1"/>
  <c r="Z64" i="36" s="1"/>
  <c r="Z77" i="36" s="1"/>
  <c r="Z80" i="36" s="1"/>
  <c r="Z81" i="36" s="1"/>
  <c r="Z63" i="34"/>
  <c r="Z64" i="34" s="1"/>
  <c r="Z77" i="34" s="1"/>
  <c r="Z80" i="34" s="1"/>
  <c r="Z81" i="34" s="1"/>
  <c r="AA62" i="34"/>
  <c r="AB61" i="34" s="1"/>
  <c r="AA62" i="36"/>
  <c r="AB61" i="36" s="1"/>
  <c r="D68" i="20"/>
  <c r="AI12" i="20"/>
  <c r="AE87" i="36"/>
  <c r="AE66" i="36" s="1"/>
  <c r="AE76" i="36" s="1"/>
  <c r="AE87" i="34"/>
  <c r="AE66" i="34" s="1"/>
  <c r="AE76" i="34" s="1"/>
  <c r="AB62" i="34" l="1"/>
  <c r="AC61" i="34" s="1"/>
  <c r="AA63" i="34"/>
  <c r="AA64" i="34" s="1"/>
  <c r="AA77" i="34" s="1"/>
  <c r="AA80" i="34" s="1"/>
  <c r="AA81" i="34" s="1"/>
  <c r="C4" i="34" s="1"/>
  <c r="G29" i="29" s="1"/>
  <c r="AF87" i="36"/>
  <c r="AF66" i="36" s="1"/>
  <c r="AF76" i="36" s="1"/>
  <c r="AF87" i="34"/>
  <c r="AF66" i="34" s="1"/>
  <c r="AF76" i="34" s="1"/>
  <c r="AB62" i="36"/>
  <c r="AC61" i="36" s="1"/>
  <c r="D69" i="20"/>
  <c r="AJ12" i="20"/>
  <c r="AA63" i="36"/>
  <c r="AA64" i="36" s="1"/>
  <c r="AA77" i="36" s="1"/>
  <c r="AA80" i="36" s="1"/>
  <c r="AA81" i="36" s="1"/>
  <c r="AB63" i="34" l="1"/>
  <c r="AB64" i="34" s="1"/>
  <c r="AB77" i="34" s="1"/>
  <c r="AB80" i="34" s="1"/>
  <c r="AB81" i="34" s="1"/>
  <c r="AC62" i="34"/>
  <c r="AD61" i="34" s="1"/>
  <c r="AC63" i="34"/>
  <c r="AC64" i="34" s="1"/>
  <c r="AC77" i="34" s="1"/>
  <c r="AC80" i="34" s="1"/>
  <c r="AB63" i="36"/>
  <c r="AB64" i="36" s="1"/>
  <c r="AB77" i="36" s="1"/>
  <c r="AB80" i="36" s="1"/>
  <c r="AB81" i="36" s="1"/>
  <c r="AC62" i="36"/>
  <c r="AD61" i="36" s="1"/>
  <c r="C4" i="36"/>
  <c r="G28" i="29" s="1"/>
  <c r="AG87" i="36"/>
  <c r="AG66" i="36" s="1"/>
  <c r="AG76" i="36" s="1"/>
  <c r="AG87" i="34"/>
  <c r="AG66" i="34" s="1"/>
  <c r="AG76" i="34" s="1"/>
  <c r="D70" i="20"/>
  <c r="AK12" i="20"/>
  <c r="AC63" i="36" l="1"/>
  <c r="AC64" i="36" s="1"/>
  <c r="AC77" i="36" s="1"/>
  <c r="AC80" i="36" s="1"/>
  <c r="AC81" i="36" s="1"/>
  <c r="AC81" i="34"/>
  <c r="AD62" i="34"/>
  <c r="AE61" i="34" s="1"/>
  <c r="AH87" i="36"/>
  <c r="AH66" i="36" s="1"/>
  <c r="AH76" i="36" s="1"/>
  <c r="AH87" i="34"/>
  <c r="AH66" i="34" s="1"/>
  <c r="AH76" i="34" s="1"/>
  <c r="AD62" i="36"/>
  <c r="AE61" i="36" s="1"/>
  <c r="D71" i="20"/>
  <c r="AL12" i="20"/>
  <c r="AE62" i="34" l="1"/>
  <c r="AF61" i="34" s="1"/>
  <c r="AD63" i="34"/>
  <c r="AD64" i="34" s="1"/>
  <c r="AD77" i="34" s="1"/>
  <c r="AD80" i="34" s="1"/>
  <c r="AD81" i="34" s="1"/>
  <c r="AE62" i="36"/>
  <c r="AF61" i="36" s="1"/>
  <c r="AD63" i="36"/>
  <c r="AD64" i="36" s="1"/>
  <c r="AD77" i="36" s="1"/>
  <c r="AD80" i="36" s="1"/>
  <c r="AD81" i="36" s="1"/>
  <c r="AI87" i="36"/>
  <c r="AI66" i="36" s="1"/>
  <c r="AI76" i="36" s="1"/>
  <c r="AI87" i="34"/>
  <c r="AI66" i="34" s="1"/>
  <c r="AI76" i="34" s="1"/>
  <c r="D72" i="20"/>
  <c r="AM12" i="20"/>
  <c r="AF62" i="34" l="1"/>
  <c r="AG61" i="34" s="1"/>
  <c r="AF63" i="34"/>
  <c r="AF64" i="34" s="1"/>
  <c r="AF77" i="34" s="1"/>
  <c r="AF80" i="34" s="1"/>
  <c r="AE63" i="34"/>
  <c r="AE64" i="34" s="1"/>
  <c r="AE77" i="34" s="1"/>
  <c r="AE80" i="34" s="1"/>
  <c r="AE81" i="34" s="1"/>
  <c r="AJ87" i="36"/>
  <c r="AJ66" i="36" s="1"/>
  <c r="AJ76" i="36" s="1"/>
  <c r="AJ87" i="34"/>
  <c r="AJ66" i="34" s="1"/>
  <c r="AJ76" i="34" s="1"/>
  <c r="AF62" i="36"/>
  <c r="AG61" i="36" s="1"/>
  <c r="AE63" i="36"/>
  <c r="AE64" i="36" s="1"/>
  <c r="AE77" i="36" s="1"/>
  <c r="AE80" i="36" s="1"/>
  <c r="AE81" i="36" s="1"/>
  <c r="D73" i="20"/>
  <c r="AN12" i="20"/>
  <c r="AF81" i="34" l="1"/>
  <c r="AG62" i="34"/>
  <c r="AH61" i="34" s="1"/>
  <c r="AG63" i="34"/>
  <c r="AG64" i="34" s="1"/>
  <c r="AG77" i="34" s="1"/>
  <c r="AG80" i="34" s="1"/>
  <c r="D75" i="20"/>
  <c r="AO12" i="20"/>
  <c r="AF63" i="36"/>
  <c r="AF64" i="36" s="1"/>
  <c r="AF77" i="36" s="1"/>
  <c r="AF80" i="36" s="1"/>
  <c r="AF81" i="36" s="1"/>
  <c r="AG62" i="36"/>
  <c r="AH61" i="36" s="1"/>
  <c r="AK87" i="34"/>
  <c r="AK66" i="34" s="1"/>
  <c r="AK76" i="34" s="1"/>
  <c r="AK87" i="36"/>
  <c r="AK66" i="36" s="1"/>
  <c r="AK76" i="36" s="1"/>
  <c r="AG63" i="36" l="1"/>
  <c r="AG64" i="36" s="1"/>
  <c r="AG77" i="36" s="1"/>
  <c r="AG80" i="36" s="1"/>
  <c r="AG81" i="36" s="1"/>
  <c r="AG81" i="34"/>
  <c r="AH62" i="34"/>
  <c r="AI61" i="34" s="1"/>
  <c r="AL87" i="34"/>
  <c r="AL66" i="34" s="1"/>
  <c r="AL76" i="34" s="1"/>
  <c r="AL87" i="36"/>
  <c r="AL66" i="36" s="1"/>
  <c r="AL76" i="36" s="1"/>
  <c r="AH62" i="36"/>
  <c r="AI61" i="36" s="1"/>
  <c r="AH63" i="36" l="1"/>
  <c r="AH64" i="36" s="1"/>
  <c r="AH77" i="36" s="1"/>
  <c r="AH80" i="36" s="1"/>
  <c r="AH81" i="36" s="1"/>
  <c r="AH63" i="34"/>
  <c r="AH64" i="34" s="1"/>
  <c r="AH77" i="34" s="1"/>
  <c r="AH80" i="34" s="1"/>
  <c r="AH81" i="34" s="1"/>
  <c r="AI62" i="34"/>
  <c r="AJ61" i="34" s="1"/>
  <c r="AI62" i="36"/>
  <c r="AJ61" i="36" s="1"/>
  <c r="AI63" i="36" l="1"/>
  <c r="AI64" i="36" s="1"/>
  <c r="AI77" i="36" s="1"/>
  <c r="AI80" i="36" s="1"/>
  <c r="AI81" i="36" s="1"/>
  <c r="AI63" i="34"/>
  <c r="AI64" i="34" s="1"/>
  <c r="AI77" i="34" s="1"/>
  <c r="AI80" i="34" s="1"/>
  <c r="AI81" i="34" s="1"/>
  <c r="C5" i="34" s="1"/>
  <c r="H29" i="29" s="1"/>
  <c r="AJ62" i="34"/>
  <c r="AK61" i="34" s="1"/>
  <c r="C5" i="36"/>
  <c r="H28" i="29" s="1"/>
  <c r="AJ62" i="36"/>
  <c r="AK61" i="36" s="1"/>
  <c r="AJ63" i="36" l="1"/>
  <c r="AJ64" i="36" s="1"/>
  <c r="AJ77" i="36" s="1"/>
  <c r="AJ80" i="36" s="1"/>
  <c r="AJ81" i="36" s="1"/>
  <c r="AJ63" i="34"/>
  <c r="AJ64" i="34" s="1"/>
  <c r="AJ77" i="34" s="1"/>
  <c r="AJ80" i="34" s="1"/>
  <c r="AJ81" i="34" s="1"/>
  <c r="AK62" i="34"/>
  <c r="AL61" i="34" s="1"/>
  <c r="AK62" i="36"/>
  <c r="AL61" i="36" s="1"/>
  <c r="AK63" i="34" l="1"/>
  <c r="AK64" i="34" s="1"/>
  <c r="AK77" i="34" s="1"/>
  <c r="AK80" i="34" s="1"/>
  <c r="AK81" i="34" s="1"/>
  <c r="AL62" i="34"/>
  <c r="AM61" i="34" s="1"/>
  <c r="AL63" i="34"/>
  <c r="AL64" i="34" s="1"/>
  <c r="AL77" i="34" s="1"/>
  <c r="AL80" i="34" s="1"/>
  <c r="AK63" i="36"/>
  <c r="AK64" i="36" s="1"/>
  <c r="AK77" i="36" s="1"/>
  <c r="AK80" i="36" s="1"/>
  <c r="AK81" i="36" s="1"/>
  <c r="AL62" i="36"/>
  <c r="AM61" i="36" s="1"/>
  <c r="AL81" i="34" l="1"/>
  <c r="AM62" i="34"/>
  <c r="AN61" i="34" s="1"/>
  <c r="AL63" i="36"/>
  <c r="AL64" i="36" s="1"/>
  <c r="AL77" i="36" s="1"/>
  <c r="AL80" i="36" s="1"/>
  <c r="AL81" i="36" s="1"/>
  <c r="AM62" i="36"/>
  <c r="AN61" i="36" s="1"/>
  <c r="AN62" i="34" l="1"/>
  <c r="AO61" i="34" s="1"/>
  <c r="AN63" i="34"/>
  <c r="AN64" i="34" s="1"/>
  <c r="AN77" i="34" s="1"/>
  <c r="AN80" i="34" s="1"/>
  <c r="AM63" i="34"/>
  <c r="AM64" i="34" s="1"/>
  <c r="AM77" i="34" s="1"/>
  <c r="AM80" i="34" s="1"/>
  <c r="AM81" i="34" s="1"/>
  <c r="AM63" i="36"/>
  <c r="AM64" i="36" s="1"/>
  <c r="AM77" i="36" s="1"/>
  <c r="AM80" i="36" s="1"/>
  <c r="AM81" i="36" s="1"/>
  <c r="AN62" i="36"/>
  <c r="AO61" i="36" s="1"/>
  <c r="AN81" i="34" l="1"/>
  <c r="AO62" i="34"/>
  <c r="AP61" i="34" s="1"/>
  <c r="AO63" i="34"/>
  <c r="AO64" i="34" s="1"/>
  <c r="AO77" i="34" s="1"/>
  <c r="AO80" i="34" s="1"/>
  <c r="AN63" i="36"/>
  <c r="AN64" i="36" s="1"/>
  <c r="AN77" i="36" s="1"/>
  <c r="AN80" i="36" s="1"/>
  <c r="AN81" i="36" s="1"/>
  <c r="AO62" i="36"/>
  <c r="AP61" i="36" s="1"/>
  <c r="AO81" i="34" l="1"/>
  <c r="AP62" i="34"/>
  <c r="AQ61" i="34" s="1"/>
  <c r="AP62" i="36"/>
  <c r="AQ61" i="36" s="1"/>
  <c r="AO63" i="36"/>
  <c r="AO64" i="36" s="1"/>
  <c r="AO77" i="36" s="1"/>
  <c r="AO80" i="36" s="1"/>
  <c r="AO81" i="36" s="1"/>
  <c r="AP63" i="34" l="1"/>
  <c r="AP64" i="34" s="1"/>
  <c r="AP77" i="34" s="1"/>
  <c r="AP80" i="34" s="1"/>
  <c r="AP81" i="34" s="1"/>
  <c r="AQ62" i="34"/>
  <c r="AR61" i="34" s="1"/>
  <c r="AQ62" i="36"/>
  <c r="AR61" i="36" s="1"/>
  <c r="AP63" i="36"/>
  <c r="AP64" i="36" s="1"/>
  <c r="AP77" i="36" s="1"/>
  <c r="AP80" i="36" s="1"/>
  <c r="AP81" i="36" s="1"/>
  <c r="AQ63" i="34" l="1"/>
  <c r="AQ64" i="34" s="1"/>
  <c r="AQ77" i="34" s="1"/>
  <c r="AQ80" i="34" s="1"/>
  <c r="AQ81" i="34"/>
  <c r="C6" i="34" s="1"/>
  <c r="I29" i="29" s="1"/>
  <c r="AR62" i="34"/>
  <c r="AS61" i="34" s="1"/>
  <c r="AR63" i="34"/>
  <c r="AR64" i="34" s="1"/>
  <c r="AR77" i="34" s="1"/>
  <c r="AR80" i="34" s="1"/>
  <c r="AR62" i="36"/>
  <c r="AS61" i="36" s="1"/>
  <c r="AQ63" i="36"/>
  <c r="AQ64" i="36" s="1"/>
  <c r="AQ77" i="36" s="1"/>
  <c r="AQ80" i="36" s="1"/>
  <c r="AQ81" i="36" s="1"/>
  <c r="AR81" i="34" l="1"/>
  <c r="AS62" i="34"/>
  <c r="AT61" i="34" s="1"/>
  <c r="AS63" i="34"/>
  <c r="AS64" i="34" s="1"/>
  <c r="AS77" i="34" s="1"/>
  <c r="AS80" i="34" s="1"/>
  <c r="AS81" i="34" s="1"/>
  <c r="C6" i="36"/>
  <c r="I28" i="29" s="1"/>
  <c r="AR63" i="36"/>
  <c r="AR64" i="36" s="1"/>
  <c r="AR77" i="36" s="1"/>
  <c r="AR80" i="36" s="1"/>
  <c r="AR81" i="36" s="1"/>
  <c r="AS62" i="36"/>
  <c r="AT61" i="36" s="1"/>
  <c r="AS63" i="36" l="1"/>
  <c r="AS64" i="36" s="1"/>
  <c r="AS77" i="36" s="1"/>
  <c r="AS80" i="36" s="1"/>
  <c r="AS81" i="36" s="1"/>
  <c r="AT62" i="34"/>
  <c r="AU61" i="34" s="1"/>
  <c r="AT63" i="34"/>
  <c r="AT64" i="34" s="1"/>
  <c r="AT77" i="34" s="1"/>
  <c r="AT80" i="34" s="1"/>
  <c r="AT81" i="34" s="1"/>
  <c r="AT62" i="36"/>
  <c r="AU61" i="36" s="1"/>
  <c r="AU62" i="34" l="1"/>
  <c r="AV61" i="34" s="1"/>
  <c r="AT63" i="36"/>
  <c r="AT64" i="36" s="1"/>
  <c r="AT77" i="36" s="1"/>
  <c r="AT80" i="36" s="1"/>
  <c r="AT81" i="36" s="1"/>
  <c r="AU62" i="36"/>
  <c r="AV61" i="36" s="1"/>
  <c r="AV62" i="34" l="1"/>
  <c r="AW61" i="34" s="1"/>
  <c r="AU63" i="34"/>
  <c r="AU64" i="34" s="1"/>
  <c r="AU77" i="34" s="1"/>
  <c r="AU80" i="34" s="1"/>
  <c r="AU81" i="34" s="1"/>
  <c r="AV62" i="36"/>
  <c r="AW61" i="36" s="1"/>
  <c r="AU63" i="36"/>
  <c r="AU64" i="36" s="1"/>
  <c r="AU77" i="36" s="1"/>
  <c r="AU80" i="36" s="1"/>
  <c r="AU81" i="36" s="1"/>
  <c r="AV63" i="36" l="1"/>
  <c r="AV64" i="36" s="1"/>
  <c r="AV77" i="36" s="1"/>
  <c r="AV80" i="36" s="1"/>
  <c r="AV81" i="36" s="1"/>
  <c r="AV63" i="34"/>
  <c r="AV64" i="34" s="1"/>
  <c r="AV77" i="34" s="1"/>
  <c r="AV80" i="34" s="1"/>
  <c r="AV81" i="34" s="1"/>
  <c r="AW62" i="34"/>
  <c r="AX61" i="34" s="1"/>
  <c r="AW62" i="36"/>
  <c r="AX61" i="36" s="1"/>
  <c r="AW63" i="34" l="1"/>
  <c r="AW64" i="34" s="1"/>
  <c r="AW77" i="34" s="1"/>
  <c r="AW80" i="34" s="1"/>
  <c r="AW81" i="34" s="1"/>
  <c r="AX62" i="34"/>
  <c r="AY61" i="34" s="1"/>
  <c r="AW63" i="36"/>
  <c r="AW64" i="36" s="1"/>
  <c r="AW77" i="36" s="1"/>
  <c r="AW80" i="36" s="1"/>
  <c r="AW81" i="36" s="1"/>
  <c r="AX62" i="36"/>
  <c r="AY61" i="36" s="1"/>
  <c r="AY62" i="34" l="1"/>
  <c r="AZ61" i="34" s="1"/>
  <c r="AX63" i="34"/>
  <c r="AX64" i="34" s="1"/>
  <c r="AX77" i="34" s="1"/>
  <c r="AX80" i="34" s="1"/>
  <c r="AX81" i="34" s="1"/>
  <c r="AX63" i="36"/>
  <c r="AX64" i="36" s="1"/>
  <c r="AX77" i="36" s="1"/>
  <c r="AX80" i="36" s="1"/>
  <c r="AX81" i="36" s="1"/>
  <c r="AY62" i="36"/>
  <c r="AZ61" i="36" s="1"/>
  <c r="AY63" i="34" l="1"/>
  <c r="AY64" i="34" s="1"/>
  <c r="AY77" i="34" s="1"/>
  <c r="AY80" i="34" s="1"/>
  <c r="AY81" i="34" s="1"/>
  <c r="AZ62" i="34"/>
  <c r="BA61" i="34" s="1"/>
  <c r="AZ62" i="36"/>
  <c r="BA61" i="36" s="1"/>
  <c r="AY63" i="36"/>
  <c r="AY64" i="36" s="1"/>
  <c r="AY77" i="36" s="1"/>
  <c r="AY80" i="36" s="1"/>
  <c r="AY81" i="36" s="1"/>
  <c r="AZ63" i="34" l="1"/>
  <c r="AZ64" i="34" s="1"/>
  <c r="AZ77" i="34" s="1"/>
  <c r="AZ80" i="34" s="1"/>
  <c r="AZ81" i="34" s="1"/>
  <c r="BA62" i="34"/>
  <c r="BB61" i="34" s="1"/>
  <c r="BA62" i="36"/>
  <c r="BB61" i="36" s="1"/>
  <c r="AZ63" i="36"/>
  <c r="AZ64" i="36" s="1"/>
  <c r="AZ77" i="36" s="1"/>
  <c r="AZ80" i="36" s="1"/>
  <c r="AZ81" i="36" s="1"/>
  <c r="BA63" i="34" l="1"/>
  <c r="BA64" i="34" s="1"/>
  <c r="BA77" i="34" s="1"/>
  <c r="BA80" i="34" s="1"/>
  <c r="BA81" i="34" s="1"/>
  <c r="BB62" i="34"/>
  <c r="BC61" i="34" s="1"/>
  <c r="BB62" i="36"/>
  <c r="BC61" i="36" s="1"/>
  <c r="BA63" i="36"/>
  <c r="BA64" i="36" s="1"/>
  <c r="BA77" i="36" s="1"/>
  <c r="BA80" i="36" s="1"/>
  <c r="BA81" i="36" s="1"/>
  <c r="BB63" i="34" l="1"/>
  <c r="BB64" i="34" s="1"/>
  <c r="BB77" i="34" s="1"/>
  <c r="BB80" i="34" s="1"/>
  <c r="BB81" i="34" s="1"/>
  <c r="BC62" i="34"/>
  <c r="BD61" i="34" s="1"/>
  <c r="BD62" i="34" s="1"/>
  <c r="BD63" i="34" s="1"/>
  <c r="BD64" i="34" s="1"/>
  <c r="BD77" i="34" s="1"/>
  <c r="BD80" i="34" s="1"/>
  <c r="BC63" i="34"/>
  <c r="BC64" i="34" s="1"/>
  <c r="BC77" i="34" s="1"/>
  <c r="BC80" i="34" s="1"/>
  <c r="BC62" i="36"/>
  <c r="BD61" i="36" s="1"/>
  <c r="BB63" i="36"/>
  <c r="BB64" i="36" s="1"/>
  <c r="BB77" i="36" s="1"/>
  <c r="BB80" i="36" s="1"/>
  <c r="BB81" i="36" s="1"/>
  <c r="BC81" i="34" l="1"/>
  <c r="BD81" i="34"/>
  <c r="C7" i="34" s="1"/>
  <c r="J29" i="29" s="1"/>
  <c r="BD62" i="36"/>
  <c r="BD63" i="36" s="1"/>
  <c r="BD64" i="36" s="1"/>
  <c r="BD77" i="36" s="1"/>
  <c r="BD80" i="36" s="1"/>
  <c r="BC63" i="36"/>
  <c r="BC64" i="36" s="1"/>
  <c r="BC77" i="36" s="1"/>
  <c r="BC80" i="36" s="1"/>
  <c r="BC81" i="36" s="1"/>
  <c r="BD81" i="36" l="1"/>
  <c r="C7" i="36" s="1"/>
  <c r="J28"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Simpson, Alannah</author>
  </authors>
  <commentList>
    <comment ref="B5" authorId="0" shapeId="0" xr:uid="{906BCD49-626F-4D9F-97E8-FBFB19A62151}">
      <text>
        <r>
          <rPr>
            <b/>
            <sz val="9"/>
            <color indexed="81"/>
            <rFont val="Tahoma"/>
            <family val="2"/>
          </rPr>
          <t>Simpson, Alannah:</t>
        </r>
        <r>
          <rPr>
            <sz val="9"/>
            <color indexed="81"/>
            <rFont val="Tahoma"/>
            <family val="2"/>
          </rPr>
          <t xml:space="preserve">
Cost of diesel generation if CMZ scheme didn’t go ahead (at Battery Point)</t>
        </r>
      </text>
    </comment>
    <comment ref="B6" authorId="0" shapeId="0" xr:uid="{23FEB1D1-802C-4B79-B656-876FF7C43103}">
      <text>
        <r>
          <rPr>
            <b/>
            <sz val="9"/>
            <color indexed="81"/>
            <rFont val="Tahoma"/>
            <family val="2"/>
          </rPr>
          <t>Simpson, Alannah:</t>
        </r>
        <r>
          <rPr>
            <sz val="9"/>
            <color indexed="81"/>
            <rFont val="Tahoma"/>
            <family val="2"/>
          </rPr>
          <t xml:space="preserve">
Cost of Inverhydro generating electricity for us via CMZ scheme</t>
        </r>
      </text>
    </comment>
  </commentList>
</comments>
</file>

<file path=xl/sharedStrings.xml><?xml version="1.0" encoding="utf-8"?>
<sst xmlns="http://schemas.openxmlformats.org/spreadsheetml/2006/main" count="728" uniqueCount="363">
  <si>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</si>
  <si>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</si>
  <si>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</si>
  <si>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</si>
  <si>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</si>
  <si>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</si>
  <si>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</si>
  <si>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</si>
  <si>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</si>
  <si>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</si>
  <si>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</si>
  <si>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</si>
  <si>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</si>
  <si>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</si>
  <si>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</si>
  <si>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</si>
  <si>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</si>
  <si>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</si>
  <si>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</si>
  <si>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</si>
  <si>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</si>
  <si>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</si>
  <si>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</si>
  <si>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</si>
  <si>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</si>
  <si>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</si>
  <si>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</si>
  <si>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</si>
  <si>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</si>
  <si>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</si>
  <si>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</si>
  <si>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</si>
  <si>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</si>
  <si>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</si>
  <si>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</si>
  <si>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</si>
  <si>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</si>
  <si>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</si>
  <si>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</si>
  <si>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</si>
  <si>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</si>
  <si>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</si>
  <si>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</si>
  <si>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</si>
  <si>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</si>
  <si>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</si>
  <si>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</si>
  <si>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</si>
  <si>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</si>
  <si>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</si>
  <si>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</si>
  <si>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</si>
  <si>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</si>
  <si>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</si>
  <si>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</si>
  <si>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</si>
  <si>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</si>
  <si>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</si>
  <si>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</si>
  <si>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</si>
  <si>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</si>
  <si>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</si>
  <si>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</si>
  <si>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</si>
  <si>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</si>
  <si>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</si>
  <si>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</si>
  <si>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</si>
  <si>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</si>
  <si>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</si>
  <si>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</si>
  <si>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</si>
  <si>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</si>
  <si>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</si>
  <si>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</si>
  <si>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</si>
  <si>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</si>
  <si>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</si>
  <si>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</si>
  <si>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</si>
  <si>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</si>
  <si>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</si>
  <si>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</si>
  <si>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</si>
  <si>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</si>
  <si>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</si>
  <si>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</si>
  <si>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</si>
  <si>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</si>
  <si>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</si>
  <si>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</si>
  <si>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</si>
  <si>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</si>
  <si>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</si>
  <si>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</si>
  <si>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</si>
  <si>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</si>
  <si>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</si>
  <si>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</si>
  <si>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</si>
  <si>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</si>
  <si>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</si>
  <si>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</si>
  <si>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</si>
  <si>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</si>
  <si>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</si>
  <si>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</si>
  <si>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</si>
  <si>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</si>
  <si>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</si>
  <si>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</si>
  <si>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</si>
  <si>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</si>
  <si>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</si>
  <si>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</si>
  <si>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</si>
  <si>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</si>
  <si>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</si>
  <si>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</si>
  <si>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</si>
  <si>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</si>
  <si>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</si>
  <si>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</si>
  <si>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</si>
  <si>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</si>
  <si>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</si>
  <si>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</si>
  <si>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</si>
  <si>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</si>
  <si>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</si>
  <si>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</si>
  <si>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</si>
  <si>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</si>
  <si>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</si>
  <si>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</si>
  <si>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</si>
  <si>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</si>
  <si>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</si>
  <si>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</si>
  <si>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</si>
  <si>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</si>
  <si>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</si>
  <si>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</si>
  <si>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</si>
  <si>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</si>
  <si>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</si>
  <si>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</si>
  <si>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</si>
  <si>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</si>
  <si>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</si>
  <si>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</si>
  <si>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</si>
  <si>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</si>
  <si>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</si>
  <si>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</si>
  <si>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</si>
  <si>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</si>
  <si>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</si>
  <si>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</si>
  <si>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</si>
  <si>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</si>
  <si>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</si>
  <si>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</si>
  <si>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</si>
  <si>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</si>
  <si>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</si>
  <si>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</si>
  <si>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</si>
  <si>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</si>
  <si>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</si>
  <si>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</si>
  <si>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</si>
  <si>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</si>
  <si>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</si>
  <si>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</si>
  <si>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</si>
  <si>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</si>
  <si>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</si>
  <si>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</si>
  <si>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</si>
  <si>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</si>
  <si>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</si>
  <si>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</si>
  <si>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</si>
  <si>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</si>
  <si>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</si>
  <si>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</si>
  <si>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</si>
  <si>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</si>
  <si>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</si>
  <si>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</si>
  <si>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</si>
  <si>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</si>
  <si>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</si>
  <si>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</si>
  <si>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</si>
  <si>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</si>
  <si>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</si>
  <si>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</si>
  <si>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</si>
  <si>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</si>
  <si>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</si>
  <si>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</si>
  <si>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</si>
  <si>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</si>
  <si>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</si>
  <si>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</si>
  <si>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</si>
  <si>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</si>
  <si>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</si>
  <si>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</si>
  <si>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</si>
  <si>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</si>
  <si>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</si>
  <si>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</si>
  <si>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</si>
  <si>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</si>
  <si>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</si>
  <si>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</si>
  <si>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</si>
  <si>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</si>
  <si>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</si>
  <si>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</si>
  <si>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</si>
  <si>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</si>
  <si>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</si>
  <si>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</si>
  <si>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</si>
  <si>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</si>
  <si>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</si>
  <si>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</si>
  <si>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</si>
  <si>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</si>
  <si>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</si>
  <si>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</si>
  <si>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</si>
  <si>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</si>
  <si>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</si>
  <si>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</si>
  <si>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</si>
  <si>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</si>
  <si>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</si>
  <si>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</si>
  <si>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</si>
  <si>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</si>
  <si>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</si>
  <si>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</si>
  <si>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</si>
  <si>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</si>
  <si>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</si>
  <si>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</si>
  <si>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</si>
  <si>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</si>
  <si>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</si>
  <si>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</si>
  <si>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</si>
  <si>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</si>
  <si>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</si>
  <si>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</si>
  <si>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</si>
  <si>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</si>
  <si>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</si>
  <si>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</si>
  <si>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</si>
  <si>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</si>
  <si>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</si>
  <si>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</si>
  <si>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</si>
  <si>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</si>
  <si>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</si>
  <si>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</si>
  <si>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</si>
  <si>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</si>
  <si>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</si>
  <si>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</si>
  <si>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</si>
  <si>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</si>
  <si>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</si>
  <si>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</si>
  <si>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</si>
  <si>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</si>
  <si>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</si>
  <si>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</si>
  <si>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</si>
  <si>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</si>
  <si>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</si>
  <si>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</si>
  <si>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</si>
  <si>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</si>
  <si>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</si>
  <si>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</si>
  <si>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</si>
  <si>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</si>
  <si>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</si>
  <si>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</si>
  <si>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</si>
  <si>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</si>
  <si>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</si>
  <si>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</si>
  <si>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</si>
  <si>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</si>
  <si>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</si>
  <si>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</si>
  <si>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</si>
  <si>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</si>
  <si>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</si>
  <si>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</si>
  <si>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</si>
  <si>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</si>
  <si>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</si>
  <si>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</si>
  <si>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</si>
  <si>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</si>
  <si>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</si>
  <si>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</si>
  <si>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</si>
  <si>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</si>
  <si>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</si>
  <si>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</si>
  <si>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</si>
  <si>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</si>
  <si>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</si>
  <si>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</si>
  <si>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</si>
  <si>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</si>
  <si>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</si>
  <si>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</si>
  <si>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</si>
  <si>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</si>
  <si>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</si>
  <si>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</si>
  <si>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</si>
  <si>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</si>
  <si>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</si>
  <si>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</si>
  <si>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</si>
  <si>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</si>
  <si>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</si>
  <si>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</si>
  <si>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</si>
  <si>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Baseline</t>
  </si>
  <si>
    <t>Constrained volume avoided</t>
  </si>
  <si>
    <t>Annual savings</t>
  </si>
  <si>
    <t>2020/21</t>
  </si>
  <si>
    <t>MWhrs of renewable energy</t>
  </si>
  <si>
    <t>Source</t>
  </si>
  <si>
    <t>Description</t>
  </si>
  <si>
    <t>Provided by Active Solutions Team</t>
  </si>
  <si>
    <t>Faster and cheaper connections provided via ANM services as well as environmental benefits created by connecting more renewable generation</t>
  </si>
  <si>
    <t>SSEN Generation Cost (Base Cost)</t>
  </si>
  <si>
    <t>tCO2e avoided</t>
  </si>
  <si>
    <t>No CMZ</t>
  </si>
  <si>
    <t>SSEN Generation Costs</t>
  </si>
  <si>
    <t>Western Isles CMZ Generation Cost (Method cost)</t>
  </si>
  <si>
    <t>CMZ Generation cost</t>
  </si>
  <si>
    <t>Battery Point diesel generation</t>
  </si>
  <si>
    <t>CMZ scheme for Western Isles cable repair</t>
  </si>
  <si>
    <t>*Temporary scheme fto cover sub sea cable repaired</t>
  </si>
  <si>
    <t>*Actual figures - updated retrospectively after CMZ scheme run</t>
  </si>
  <si>
    <t>Western Isles CMZ Generation Cost</t>
  </si>
  <si>
    <t>Actual cost invoiced by WI CMZ scheme - charged at £224.72/MWh as "restore" service used - rate to be re-negotiated</t>
  </si>
  <si>
    <t>Total MWhrs of renewable energy used by SSEN during the sub sea cable repair - calculated by CMZ providers</t>
  </si>
  <si>
    <t>£150 per MWh = diesel generation from Battery Point generation site on the island - this is cheaper than normal SSEN mobile generation (£198/MWh)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</si>
</sst>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_-* #,##0_-;\-* #,##0_-;_-* &quot;-&quot;??_-;_-@_-"/>
  </numFmts>
  <fonts count="38"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0"/>
      <color rgb="FF0070C0"/>
      <name val="Gill Sans MT"/>
      <family val="2"/>
    </font>
    <font>
      <sz val="8"/>
      <color theme="1"/>
      <name val="Arial"/>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34998626667073579"/>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185">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8" fontId="4" fillId="0" borderId="0" xfId="0" applyNumberFormat="1" applyFont="1"/>
    <xf numFmtId="0" fontId="4" fillId="0" borderId="3" xfId="0" applyFont="1" applyBorder="1" applyAlignment="1">
      <alignment vertical="top" wrapText="1"/>
    </xf>
    <xf numFmtId="0" fontId="35" fillId="0" borderId="1" xfId="0" applyNumberFormat="1" applyFont="1" applyBorder="1"/>
    <xf numFmtId="0" fontId="35" fillId="0" borderId="0" xfId="0" applyNumberFormat="1" applyFont="1" applyBorder="1"/>
    <xf numFmtId="170" fontId="0" fillId="0" borderId="0" xfId="0" applyNumberFormat="1"/>
    <xf numFmtId="170" fontId="0" fillId="10" borderId="0" xfId="0" applyNumberFormat="1" applyFill="1" applyBorder="1"/>
    <xf numFmtId="170" fontId="0" fillId="10" borderId="0" xfId="0" applyNumberFormat="1" applyFill="1"/>
    <xf numFmtId="0" fontId="0" fillId="10" borderId="0" xfId="0" applyFill="1"/>
    <xf numFmtId="175" fontId="0" fillId="10" borderId="0" xfId="7" applyNumberFormat="1" applyFont="1" applyFill="1"/>
    <xf numFmtId="6" fontId="0" fillId="0" borderId="0" xfId="0" applyNumberFormat="1"/>
    <xf numFmtId="0" fontId="4" fillId="0" borderId="0" xfId="0" applyFont="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4" fillId="0" borderId="7" xfId="0" applyFont="1" applyBorder="1" applyAlignment="1">
      <alignment horizontal="left"/>
    </xf>
    <xf numFmtId="0" fontId="4" fillId="0" borderId="9" xfId="0" applyFont="1" applyBorder="1" applyAlignment="1">
      <alignment horizontal="left"/>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3" fontId="0" fillId="0" borderId="0" xfId="0" applyNumberFormat="1"/>
  </cellXfs>
  <cellStyles count="9">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227</v>
      </c>
      <c r="C2" s="101" t="s">
        <v>235</v>
      </c>
      <c r="D2" s="101" t="s">
        <v>234</v>
      </c>
      <c r="E2" s="101" t="s">
        <v>228</v>
      </c>
    </row>
    <row r="3" spans="1:5" s="100" customFormat="1" ht="62.25" customHeight="1" x14ac:dyDescent="0.25">
      <c r="B3" s="102" t="s">
        <v>229</v>
      </c>
      <c r="C3" s="102" t="s">
        <v>232</v>
      </c>
      <c r="D3" s="102"/>
      <c r="E3" s="103" t="s">
        <v>233</v>
      </c>
    </row>
    <row r="4" spans="1:5" s="100" customFormat="1" ht="62.25" customHeight="1" x14ac:dyDescent="0.25">
      <c r="B4" s="102" t="s">
        <v>230</v>
      </c>
      <c r="C4" s="102" t="s">
        <v>236</v>
      </c>
      <c r="D4" s="104">
        <v>41352</v>
      </c>
      <c r="E4" s="102" t="s">
        <v>237</v>
      </c>
    </row>
    <row r="5" spans="1:5" s="100" customFormat="1" ht="84" customHeight="1" x14ac:dyDescent="0.25">
      <c r="B5" s="102" t="s">
        <v>231</v>
      </c>
      <c r="C5" s="102" t="s">
        <v>242</v>
      </c>
      <c r="D5" s="104" t="s">
        <v>238</v>
      </c>
      <c r="E5" s="102" t="s">
        <v>239</v>
      </c>
    </row>
    <row r="6" spans="1:5" ht="111" customHeight="1" x14ac:dyDescent="0.25">
      <c r="A6" s="129"/>
      <c r="B6" s="130" t="s">
        <v>240</v>
      </c>
      <c r="C6" s="130" t="s">
        <v>241</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337</v>
      </c>
    </row>
    <row r="10" spans="1:5" ht="21.75" customHeight="1" x14ac:dyDescent="0.25">
      <c r="D10" s="134">
        <v>41649</v>
      </c>
      <c r="E10" s="133" t="s">
        <v>338</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B13" sqref="B13"/>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76</v>
      </c>
    </row>
    <row r="2" spans="2:3" x14ac:dyDescent="0.3">
      <c r="B2" s="25"/>
    </row>
    <row r="3" spans="2:3" x14ac:dyDescent="0.3">
      <c r="B3" s="25"/>
    </row>
    <row r="4" spans="2:3" x14ac:dyDescent="0.3">
      <c r="B4" s="89" t="s">
        <v>14</v>
      </c>
      <c r="C4" s="89" t="s">
        <v>26</v>
      </c>
    </row>
    <row r="5" spans="2:3" ht="45" x14ac:dyDescent="0.3">
      <c r="B5" s="96" t="s">
        <v>37</v>
      </c>
      <c r="C5" s="31" t="s">
        <v>94</v>
      </c>
    </row>
    <row r="6" spans="2:3" x14ac:dyDescent="0.3">
      <c r="B6" s="96" t="s">
        <v>216</v>
      </c>
      <c r="C6" s="31" t="s">
        <v>217</v>
      </c>
    </row>
    <row r="7" spans="2:3" ht="56.25" customHeight="1" x14ac:dyDescent="0.3">
      <c r="B7" s="97" t="s">
        <v>300</v>
      </c>
      <c r="C7" s="31" t="s">
        <v>332</v>
      </c>
    </row>
    <row r="8" spans="2:3" x14ac:dyDescent="0.3">
      <c r="B8" s="98" t="s">
        <v>301</v>
      </c>
      <c r="C8" s="31" t="s">
        <v>302</v>
      </c>
    </row>
    <row r="9" spans="2:3" ht="30" x14ac:dyDescent="0.3">
      <c r="B9" s="97" t="s">
        <v>223</v>
      </c>
      <c r="C9" s="31" t="s">
        <v>331</v>
      </c>
    </row>
    <row r="10" spans="2:3" x14ac:dyDescent="0.3">
      <c r="B10" s="98" t="s">
        <v>214</v>
      </c>
      <c r="C10" s="31" t="s">
        <v>215</v>
      </c>
    </row>
    <row r="12" spans="2:3" x14ac:dyDescent="0.3">
      <c r="B12" s="25" t="s">
        <v>24</v>
      </c>
    </row>
    <row r="13" spans="2:3" x14ac:dyDescent="0.3">
      <c r="B13" s="93" t="s">
        <v>25</v>
      </c>
    </row>
    <row r="14" spans="2:3" x14ac:dyDescent="0.3">
      <c r="B14" s="94" t="s">
        <v>216</v>
      </c>
    </row>
    <row r="15" spans="2:3" x14ac:dyDescent="0.3">
      <c r="B15" s="88" t="s">
        <v>222</v>
      </c>
    </row>
    <row r="16" spans="2:3" x14ac:dyDescent="0.3">
      <c r="B16" s="95" t="s">
        <v>218</v>
      </c>
    </row>
    <row r="17" spans="2:4" x14ac:dyDescent="0.3">
      <c r="B17" s="25"/>
    </row>
    <row r="18" spans="2:4" x14ac:dyDescent="0.3">
      <c r="B18" s="2" t="s">
        <v>63</v>
      </c>
    </row>
    <row r="19" spans="2:4" ht="19.5" customHeight="1" x14ac:dyDescent="0.3">
      <c r="B19" s="2" t="s">
        <v>219</v>
      </c>
    </row>
    <row r="20" spans="2:4" x14ac:dyDescent="0.3">
      <c r="B20" s="91" t="s">
        <v>224</v>
      </c>
    </row>
    <row r="21" spans="2:4" x14ac:dyDescent="0.3">
      <c r="B21" s="91" t="s">
        <v>225</v>
      </c>
    </row>
    <row r="22" spans="2:4" ht="25.5" customHeight="1" x14ac:dyDescent="0.3">
      <c r="B22" s="90" t="s">
        <v>96</v>
      </c>
    </row>
    <row r="23" spans="2:4" ht="10.5" customHeight="1" x14ac:dyDescent="0.3"/>
    <row r="24" spans="2:4" ht="24.75" customHeight="1" x14ac:dyDescent="0.3">
      <c r="B24" s="91" t="s">
        <v>220</v>
      </c>
      <c r="C24" s="91"/>
      <c r="D24" s="91"/>
    </row>
    <row r="25" spans="2:4" ht="26.25" customHeight="1" x14ac:dyDescent="0.3">
      <c r="B25" s="91" t="s">
        <v>311</v>
      </c>
      <c r="C25" s="91"/>
      <c r="D25" s="91"/>
    </row>
    <row r="26" spans="2:4" ht="32.25" customHeight="1" x14ac:dyDescent="0.3">
      <c r="B26" s="147" t="s">
        <v>221</v>
      </c>
      <c r="C26" s="147"/>
      <c r="D26" s="147"/>
    </row>
    <row r="28" spans="2:4" x14ac:dyDescent="0.3">
      <c r="B28" s="2" t="s">
        <v>95</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39"/>
  <sheetViews>
    <sheetView showGridLines="0" zoomScale="80" zoomScaleNormal="80" workbookViewId="0">
      <pane ySplit="3" topLeftCell="A13" activePane="bottomLeft" state="frozen"/>
      <selection pane="bottomLeft" activeCell="M29" sqref="M29"/>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335</v>
      </c>
      <c r="Z1" s="26" t="s">
        <v>29</v>
      </c>
    </row>
    <row r="2" spans="2:26" x14ac:dyDescent="0.3">
      <c r="B2" s="159" t="s">
        <v>348</v>
      </c>
      <c r="C2" s="160"/>
      <c r="D2" s="160"/>
      <c r="E2" s="160"/>
      <c r="F2" s="161"/>
      <c r="Z2" s="26" t="s">
        <v>78</v>
      </c>
    </row>
    <row r="3" spans="2:26" ht="24.75" customHeight="1" x14ac:dyDescent="0.3">
      <c r="B3" s="162"/>
      <c r="C3" s="163"/>
      <c r="D3" s="163"/>
      <c r="E3" s="163"/>
      <c r="F3" s="164"/>
    </row>
    <row r="4" spans="2:26" ht="18" customHeight="1" x14ac:dyDescent="0.3">
      <c r="B4" s="25" t="s">
        <v>77</v>
      </c>
      <c r="C4" s="27"/>
      <c r="D4" s="27"/>
      <c r="E4" s="27"/>
      <c r="F4" s="27"/>
    </row>
    <row r="5" spans="2:26" ht="24.75" customHeight="1" x14ac:dyDescent="0.3">
      <c r="B5" s="155"/>
      <c r="C5" s="156"/>
      <c r="D5" s="156"/>
      <c r="E5" s="156"/>
      <c r="F5" s="157"/>
    </row>
    <row r="6" spans="2:26" ht="13.5" customHeight="1" x14ac:dyDescent="0.3">
      <c r="B6" s="27"/>
      <c r="C6" s="27"/>
      <c r="D6" s="27"/>
      <c r="E6" s="27"/>
      <c r="F6" s="27"/>
    </row>
    <row r="7" spans="2:26" x14ac:dyDescent="0.3">
      <c r="B7" s="25" t="s">
        <v>47</v>
      </c>
    </row>
    <row r="8" spans="2:26" x14ac:dyDescent="0.3">
      <c r="B8" s="166" t="s">
        <v>336</v>
      </c>
      <c r="C8" s="167"/>
      <c r="D8" s="165" t="s">
        <v>30</v>
      </c>
      <c r="E8" s="165"/>
      <c r="F8" s="165"/>
    </row>
    <row r="9" spans="2:26" ht="22.5" customHeight="1" x14ac:dyDescent="0.3">
      <c r="B9" s="168" t="s">
        <v>340</v>
      </c>
      <c r="C9" s="169"/>
      <c r="D9" s="158" t="s">
        <v>351</v>
      </c>
      <c r="E9" s="158"/>
      <c r="F9" s="158"/>
    </row>
    <row r="10" spans="2:26" ht="22.5" customHeight="1" x14ac:dyDescent="0.3">
      <c r="B10" s="153" t="s">
        <v>223</v>
      </c>
      <c r="C10" s="154"/>
      <c r="D10" s="158" t="s">
        <v>356</v>
      </c>
      <c r="E10" s="158"/>
      <c r="F10" s="158"/>
    </row>
    <row r="11" spans="2:26" ht="22.5" customHeight="1" x14ac:dyDescent="0.3">
      <c r="B11" s="153"/>
      <c r="C11" s="154"/>
      <c r="D11" s="158"/>
      <c r="E11" s="158"/>
      <c r="F11" s="158"/>
    </row>
    <row r="12" spans="2:26" ht="22.5" customHeight="1" x14ac:dyDescent="0.3">
      <c r="B12" s="153"/>
      <c r="C12" s="154"/>
      <c r="D12" s="158"/>
      <c r="E12" s="158"/>
      <c r="F12" s="158"/>
    </row>
    <row r="13" spans="2:26" ht="22.5" customHeight="1" x14ac:dyDescent="0.3">
      <c r="B13" s="153"/>
      <c r="C13" s="154"/>
      <c r="D13" s="158"/>
      <c r="E13" s="158"/>
      <c r="F13" s="158"/>
    </row>
    <row r="14" spans="2:26" ht="22.5" customHeight="1" x14ac:dyDescent="0.3">
      <c r="B14" s="153"/>
      <c r="C14" s="154"/>
      <c r="D14" s="158"/>
      <c r="E14" s="158"/>
      <c r="F14" s="158"/>
    </row>
    <row r="15" spans="2:26" ht="22.5" customHeight="1" x14ac:dyDescent="0.3">
      <c r="B15" s="153"/>
      <c r="C15" s="154"/>
      <c r="D15" s="158"/>
      <c r="E15" s="158"/>
      <c r="F15" s="158"/>
    </row>
    <row r="16" spans="2:26" ht="22.5" customHeight="1" x14ac:dyDescent="0.3">
      <c r="B16" s="153"/>
      <c r="C16" s="154"/>
      <c r="D16" s="158"/>
      <c r="E16" s="158"/>
      <c r="F16" s="158"/>
    </row>
    <row r="17" spans="2:15" ht="22.5" customHeight="1" x14ac:dyDescent="0.3">
      <c r="B17" s="153"/>
      <c r="C17" s="154"/>
      <c r="D17" s="158"/>
      <c r="E17" s="158"/>
      <c r="F17" s="158"/>
    </row>
    <row r="18" spans="2:15" ht="22.5" customHeight="1" x14ac:dyDescent="0.3">
      <c r="B18" s="153"/>
      <c r="C18" s="154"/>
      <c r="D18" s="158"/>
      <c r="E18" s="158"/>
      <c r="F18" s="158"/>
    </row>
    <row r="19" spans="2:15" ht="22.5" customHeight="1" x14ac:dyDescent="0.3">
      <c r="B19" s="153"/>
      <c r="C19" s="154"/>
      <c r="D19" s="158"/>
      <c r="E19" s="158"/>
      <c r="F19" s="158"/>
    </row>
    <row r="20" spans="2:15" ht="22.5" customHeight="1" x14ac:dyDescent="0.3">
      <c r="B20" s="153"/>
      <c r="C20" s="154"/>
      <c r="D20" s="158"/>
      <c r="E20" s="158"/>
      <c r="F20" s="158"/>
    </row>
    <row r="21" spans="2:15" ht="22.5" customHeight="1" x14ac:dyDescent="0.3">
      <c r="B21" s="153"/>
      <c r="C21" s="154"/>
      <c r="D21" s="158"/>
      <c r="E21" s="158"/>
      <c r="F21" s="158"/>
    </row>
    <row r="22" spans="2:15" ht="22.5" customHeight="1" x14ac:dyDescent="0.3">
      <c r="B22" s="153"/>
      <c r="C22" s="154"/>
      <c r="D22" s="158"/>
      <c r="E22" s="158"/>
      <c r="F22" s="158"/>
    </row>
    <row r="23" spans="2:15" ht="22.5" customHeight="1" x14ac:dyDescent="0.3">
      <c r="B23" s="153"/>
      <c r="C23" s="154"/>
      <c r="D23" s="158"/>
      <c r="E23" s="158"/>
      <c r="F23" s="158"/>
    </row>
    <row r="24" spans="2:15" ht="12.75" customHeight="1" x14ac:dyDescent="0.3">
      <c r="B24" s="28"/>
      <c r="C24" s="28"/>
      <c r="D24" s="29"/>
      <c r="E24" s="29"/>
      <c r="F24" s="29"/>
    </row>
    <row r="25" spans="2:15" x14ac:dyDescent="0.3">
      <c r="B25" s="25" t="s">
        <v>48</v>
      </c>
    </row>
    <row r="26" spans="2:15" ht="38.25" customHeight="1" x14ac:dyDescent="0.3">
      <c r="B26" s="149" t="s">
        <v>46</v>
      </c>
      <c r="C26" s="151" t="s">
        <v>27</v>
      </c>
      <c r="D26" s="151" t="s">
        <v>28</v>
      </c>
      <c r="E26" s="151" t="s">
        <v>30</v>
      </c>
      <c r="F26" s="149" t="s">
        <v>339</v>
      </c>
      <c r="G26" s="148" t="s">
        <v>98</v>
      </c>
      <c r="H26" s="148"/>
      <c r="I26" s="148"/>
      <c r="J26" s="148"/>
      <c r="K26" s="148"/>
    </row>
    <row r="27" spans="2:15" ht="36" customHeight="1" x14ac:dyDescent="0.3">
      <c r="B27" s="150"/>
      <c r="C27" s="152"/>
      <c r="D27" s="152"/>
      <c r="E27" s="152"/>
      <c r="F27" s="150"/>
      <c r="G27" s="64" t="s">
        <v>99</v>
      </c>
      <c r="H27" s="64" t="s">
        <v>100</v>
      </c>
      <c r="I27" s="64" t="s">
        <v>101</v>
      </c>
      <c r="J27" s="64" t="s">
        <v>102</v>
      </c>
      <c r="K27" s="64" t="s">
        <v>103</v>
      </c>
    </row>
    <row r="28" spans="2:15" ht="27.75" customHeight="1" x14ac:dyDescent="0.3">
      <c r="B28" s="30">
        <v>1</v>
      </c>
      <c r="C28" s="31" t="str">
        <f>B9&amp;" "&amp;D9</f>
        <v>Baseline No CMZ</v>
      </c>
      <c r="D28" s="30" t="s">
        <v>78</v>
      </c>
      <c r="E28" s="31"/>
      <c r="F28" s="30"/>
      <c r="G28" s="65">
        <f>'Baseline (Do Nothing)'!C4</f>
        <v>-0.35173691788971617</v>
      </c>
      <c r="H28" s="65">
        <f>'Baseline (Do Nothing)'!C5</f>
        <v>-0.41209988662501718</v>
      </c>
      <c r="I28" s="65">
        <f>'Baseline (Do Nothing)'!C6</f>
        <v>-0.45640878725103329</v>
      </c>
      <c r="J28" s="65">
        <f>'Baseline (Do Nothing)'!C7</f>
        <v>-0.49729268854492925</v>
      </c>
      <c r="K28" s="66"/>
    </row>
    <row r="29" spans="2:15" ht="27.75" customHeight="1" x14ac:dyDescent="0.3">
      <c r="B29" s="30">
        <v>2</v>
      </c>
      <c r="C29" s="138" t="str">
        <f>B10&amp;" "&amp;D10</f>
        <v>Option 1 CMZ scheme for Western Isles cable repair</v>
      </c>
      <c r="D29" s="30" t="s">
        <v>29</v>
      </c>
      <c r="E29" s="31"/>
      <c r="F29" s="30"/>
      <c r="G29" s="65">
        <f>'Western Isles CMZ CBA'!$C$4</f>
        <v>-0.50564161403664831</v>
      </c>
      <c r="H29" s="65">
        <f>'Western Isles CMZ CBA'!$C$5</f>
        <v>-0.59607338959796063</v>
      </c>
      <c r="I29" s="65">
        <f>'Western Isles CMZ CBA'!$C$6</f>
        <v>-0.66245403058914953</v>
      </c>
      <c r="J29" s="65">
        <f>'Western Isles CMZ CBA'!$C$7</f>
        <v>-0.7237035659142449</v>
      </c>
      <c r="K29" s="30"/>
      <c r="M29" s="137"/>
      <c r="N29" s="137"/>
    </row>
    <row r="30" spans="2:15" ht="27.75" customHeight="1" x14ac:dyDescent="0.3">
      <c r="B30" s="30">
        <v>3</v>
      </c>
      <c r="C30" s="30"/>
      <c r="D30" s="30"/>
      <c r="E30" s="31"/>
      <c r="F30" s="30"/>
      <c r="G30" s="65"/>
      <c r="H30" s="65"/>
      <c r="I30" s="65"/>
      <c r="J30" s="65"/>
      <c r="K30" s="30"/>
      <c r="L30" s="137"/>
      <c r="M30" s="137"/>
      <c r="N30" s="137"/>
      <c r="O30" s="137"/>
    </row>
    <row r="31" spans="2:15" ht="27.75" customHeight="1" x14ac:dyDescent="0.3">
      <c r="B31" s="30">
        <v>4</v>
      </c>
      <c r="C31" s="30"/>
      <c r="D31" s="30"/>
      <c r="E31" s="31"/>
      <c r="F31" s="30"/>
      <c r="G31" s="65"/>
      <c r="H31" s="65"/>
      <c r="I31" s="65"/>
      <c r="J31" s="65"/>
      <c r="K31" s="30"/>
    </row>
    <row r="32" spans="2:15" ht="27.75" customHeight="1" x14ac:dyDescent="0.3">
      <c r="B32" s="30">
        <v>5</v>
      </c>
      <c r="C32" s="30"/>
      <c r="D32" s="30"/>
      <c r="E32" s="31"/>
      <c r="F32" s="30"/>
      <c r="G32" s="65"/>
      <c r="H32" s="65"/>
      <c r="I32" s="65"/>
      <c r="J32" s="65"/>
      <c r="K32" s="30"/>
    </row>
    <row r="33" spans="2:11" ht="27.75" customHeight="1" x14ac:dyDescent="0.3">
      <c r="B33" s="30">
        <v>6</v>
      </c>
      <c r="C33" s="30"/>
      <c r="D33" s="30"/>
      <c r="E33" s="31"/>
      <c r="F33" s="30"/>
      <c r="G33" s="65"/>
      <c r="H33" s="65"/>
      <c r="I33" s="65"/>
      <c r="J33" s="65"/>
      <c r="K33" s="30"/>
    </row>
    <row r="34" spans="2:11" ht="27.75" customHeight="1" x14ac:dyDescent="0.3">
      <c r="B34" s="30">
        <v>7</v>
      </c>
      <c r="C34" s="30"/>
      <c r="D34" s="30"/>
      <c r="E34" s="31"/>
      <c r="F34" s="30"/>
      <c r="G34" s="65"/>
      <c r="H34" s="65"/>
      <c r="I34" s="65"/>
      <c r="J34" s="65"/>
      <c r="K34" s="30"/>
    </row>
    <row r="35" spans="2:11" ht="27.75" customHeight="1" x14ac:dyDescent="0.3">
      <c r="B35" s="30">
        <v>8</v>
      </c>
      <c r="C35" s="30"/>
      <c r="D35" s="30"/>
      <c r="E35" s="31"/>
      <c r="F35" s="30"/>
      <c r="G35" s="65"/>
      <c r="H35" s="65"/>
      <c r="I35" s="65"/>
      <c r="J35" s="65"/>
      <c r="K35" s="30"/>
    </row>
    <row r="39" spans="2:11" x14ac:dyDescent="0.3">
      <c r="B39" s="2" t="s">
        <v>104</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29">
    <cfRule type="expression" dxfId="9" priority="19">
      <formula>$D28="adopted"</formula>
    </cfRule>
  </conditionalFormatting>
  <conditionalFormatting sqref="B30:F35 B29 D29:F29">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M1" sqref="M1:M1048576"/>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82</v>
      </c>
      <c r="C1" s="21"/>
      <c r="D1" s="21"/>
      <c r="E1" s="21"/>
      <c r="F1" s="32" t="s">
        <v>83</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60</v>
      </c>
      <c r="C3" s="33">
        <v>4.2000000000000003E-2</v>
      </c>
      <c r="D3" s="109" t="s">
        <v>293</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64</v>
      </c>
      <c r="C6" s="23">
        <v>1.4999999999999999E-2</v>
      </c>
      <c r="D6" s="21"/>
      <c r="E6" s="21"/>
      <c r="F6" s="51" t="s">
        <v>201</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204</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202</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69</v>
      </c>
      <c r="C11" s="21"/>
      <c r="D11" s="21"/>
      <c r="E11" s="21"/>
      <c r="F11" s="51" t="s">
        <v>203</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70</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70" t="s">
        <v>72</v>
      </c>
      <c r="C13" s="171"/>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72"/>
      <c r="C14" s="173"/>
      <c r="D14" s="43" t="s">
        <v>105</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74" t="s">
        <v>324</v>
      </c>
      <c r="C15" s="42" t="s">
        <v>317</v>
      </c>
      <c r="D15" s="125">
        <v>1.3408686121386491</v>
      </c>
      <c r="E15" s="21"/>
      <c r="F15" s="70" t="s">
        <v>88</v>
      </c>
      <c r="G15" s="39"/>
      <c r="H15" s="39"/>
      <c r="I15" s="76" t="s">
        <v>152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74"/>
      <c r="C16" s="42" t="s">
        <v>318</v>
      </c>
      <c r="D16" s="125">
        <v>1.3004251926654264</v>
      </c>
      <c r="E16" s="83"/>
      <c r="F16" s="71" t="s">
        <v>153</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74"/>
      <c r="C17" s="42" t="s">
        <v>319</v>
      </c>
      <c r="D17" s="125">
        <v>1.2670349113192076</v>
      </c>
      <c r="E17" s="83"/>
      <c r="F17" s="70" t="s">
        <v>206</v>
      </c>
      <c r="G17" s="72"/>
      <c r="H17" s="72"/>
      <c r="I17" s="79" t="s">
        <v>200</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74"/>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74"/>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74"/>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74"/>
      <c r="C21" s="42" t="s">
        <v>249</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74"/>
      <c r="C22" s="42" t="s">
        <v>250</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74"/>
      <c r="C23" s="42" t="s">
        <v>71</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74"/>
      <c r="C24" s="42" t="s">
        <v>105</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246</v>
      </c>
      <c r="E28" s="74"/>
    </row>
    <row r="29" spans="1:59" x14ac:dyDescent="0.3">
      <c r="B29" s="20" t="s">
        <v>247</v>
      </c>
    </row>
    <row r="31" spans="1:59" x14ac:dyDescent="0.3">
      <c r="B31" s="20" t="str">
        <f>"Power sector emissions reduce by"&amp;" "&amp;ROUND($D$78,2)&amp;" g/kWh p.a. between now and 2030."</f>
        <v>Power sector emissions reduce by 14.5 g/kWh p.a. between now and 2030.</v>
      </c>
    </row>
    <row r="32" spans="1:59" x14ac:dyDescent="0.3">
      <c r="B32" s="20" t="s">
        <v>248</v>
      </c>
      <c r="H32" s="73"/>
    </row>
    <row r="33" spans="2:5" ht="47.25" customHeight="1" x14ac:dyDescent="0.3">
      <c r="D33" s="106" t="s">
        <v>289</v>
      </c>
    </row>
    <row r="34" spans="2:5" x14ac:dyDescent="0.3">
      <c r="B34" s="111" t="s">
        <v>243</v>
      </c>
      <c r="C34" s="20" t="s">
        <v>249</v>
      </c>
      <c r="D34" s="20">
        <f>0.58982*1000</f>
        <v>589.82000000000005</v>
      </c>
      <c r="E34" s="20" t="s">
        <v>290</v>
      </c>
    </row>
    <row r="35" spans="2:5" x14ac:dyDescent="0.3">
      <c r="B35" s="111" t="s">
        <v>244</v>
      </c>
      <c r="C35" s="20" t="s">
        <v>250</v>
      </c>
      <c r="D35" s="73">
        <f>D34-$D$78</f>
        <v>575.32450000000006</v>
      </c>
    </row>
    <row r="36" spans="2:5" x14ac:dyDescent="0.3">
      <c r="B36" s="111" t="s">
        <v>245</v>
      </c>
      <c r="C36" s="20" t="s">
        <v>71</v>
      </c>
      <c r="D36" s="73">
        <f t="shared" ref="D36:D73" si="2">D35-$D$78</f>
        <v>560.82900000000006</v>
      </c>
    </row>
    <row r="37" spans="2:5" x14ac:dyDescent="0.3">
      <c r="C37" s="20" t="s">
        <v>105</v>
      </c>
      <c r="D37" s="73">
        <f t="shared" si="2"/>
        <v>546.33350000000007</v>
      </c>
    </row>
    <row r="38" spans="2:5" x14ac:dyDescent="0.3">
      <c r="C38" s="20" t="s">
        <v>251</v>
      </c>
      <c r="D38" s="73">
        <f t="shared" si="2"/>
        <v>531.83800000000008</v>
      </c>
    </row>
    <row r="39" spans="2:5" x14ac:dyDescent="0.3">
      <c r="C39" s="20" t="s">
        <v>252</v>
      </c>
      <c r="D39" s="73">
        <f t="shared" si="2"/>
        <v>517.34250000000009</v>
      </c>
    </row>
    <row r="40" spans="2:5" x14ac:dyDescent="0.3">
      <c r="C40" s="20" t="s">
        <v>253</v>
      </c>
      <c r="D40" s="73">
        <f t="shared" si="2"/>
        <v>502.84700000000009</v>
      </c>
    </row>
    <row r="41" spans="2:5" x14ac:dyDescent="0.3">
      <c r="C41" s="20" t="s">
        <v>254</v>
      </c>
      <c r="D41" s="73">
        <f t="shared" si="2"/>
        <v>488.3515000000001</v>
      </c>
    </row>
    <row r="42" spans="2:5" x14ac:dyDescent="0.3">
      <c r="C42" s="20" t="s">
        <v>255</v>
      </c>
      <c r="D42" s="73">
        <f t="shared" si="2"/>
        <v>473.85600000000011</v>
      </c>
    </row>
    <row r="43" spans="2:5" x14ac:dyDescent="0.3">
      <c r="C43" s="20" t="s">
        <v>256</v>
      </c>
      <c r="D43" s="73">
        <f t="shared" si="2"/>
        <v>459.36050000000012</v>
      </c>
    </row>
    <row r="44" spans="2:5" x14ac:dyDescent="0.3">
      <c r="C44" s="20" t="s">
        <v>257</v>
      </c>
      <c r="D44" s="73">
        <f t="shared" si="2"/>
        <v>444.86500000000012</v>
      </c>
    </row>
    <row r="45" spans="2:5" x14ac:dyDescent="0.3">
      <c r="C45" s="20" t="s">
        <v>258</v>
      </c>
      <c r="D45" s="73">
        <f t="shared" si="2"/>
        <v>430.36950000000013</v>
      </c>
    </row>
    <row r="46" spans="2:5" x14ac:dyDescent="0.3">
      <c r="C46" s="20" t="s">
        <v>259</v>
      </c>
      <c r="D46" s="73">
        <f t="shared" si="2"/>
        <v>415.87400000000014</v>
      </c>
    </row>
    <row r="47" spans="2:5" x14ac:dyDescent="0.3">
      <c r="C47" s="20" t="s">
        <v>260</v>
      </c>
      <c r="D47" s="73">
        <f t="shared" si="2"/>
        <v>401.37850000000014</v>
      </c>
    </row>
    <row r="48" spans="2:5" x14ac:dyDescent="0.3">
      <c r="C48" s="20" t="s">
        <v>261</v>
      </c>
      <c r="D48" s="73">
        <f t="shared" si="2"/>
        <v>386.88300000000015</v>
      </c>
    </row>
    <row r="49" spans="3:4" x14ac:dyDescent="0.3">
      <c r="C49" s="20" t="s">
        <v>262</v>
      </c>
      <c r="D49" s="73">
        <f t="shared" si="2"/>
        <v>372.38750000000016</v>
      </c>
    </row>
    <row r="50" spans="3:4" x14ac:dyDescent="0.3">
      <c r="C50" s="20" t="s">
        <v>263</v>
      </c>
      <c r="D50" s="73">
        <f t="shared" si="2"/>
        <v>357.89200000000017</v>
      </c>
    </row>
    <row r="51" spans="3:4" x14ac:dyDescent="0.3">
      <c r="C51" s="20" t="s">
        <v>264</v>
      </c>
      <c r="D51" s="73">
        <f t="shared" si="2"/>
        <v>343.39650000000017</v>
      </c>
    </row>
    <row r="52" spans="3:4" x14ac:dyDescent="0.3">
      <c r="C52" s="20" t="s">
        <v>265</v>
      </c>
      <c r="D52" s="73">
        <f t="shared" si="2"/>
        <v>328.90100000000018</v>
      </c>
    </row>
    <row r="53" spans="3:4" x14ac:dyDescent="0.3">
      <c r="C53" s="20" t="s">
        <v>266</v>
      </c>
      <c r="D53" s="73">
        <f t="shared" si="2"/>
        <v>314.40550000000019</v>
      </c>
    </row>
    <row r="54" spans="3:4" x14ac:dyDescent="0.3">
      <c r="C54" s="20" t="s">
        <v>267</v>
      </c>
      <c r="D54" s="73">
        <f t="shared" si="2"/>
        <v>299.9100000000002</v>
      </c>
    </row>
    <row r="55" spans="3:4" x14ac:dyDescent="0.3">
      <c r="C55" s="20" t="s">
        <v>268</v>
      </c>
      <c r="D55" s="73">
        <f t="shared" si="2"/>
        <v>285.4145000000002</v>
      </c>
    </row>
    <row r="56" spans="3:4" x14ac:dyDescent="0.3">
      <c r="C56" s="20" t="s">
        <v>269</v>
      </c>
      <c r="D56" s="73">
        <f t="shared" si="2"/>
        <v>270.91900000000021</v>
      </c>
    </row>
    <row r="57" spans="3:4" x14ac:dyDescent="0.3">
      <c r="C57" s="20" t="s">
        <v>270</v>
      </c>
      <c r="D57" s="73">
        <f t="shared" si="2"/>
        <v>256.42350000000022</v>
      </c>
    </row>
    <row r="58" spans="3:4" x14ac:dyDescent="0.3">
      <c r="C58" s="20" t="s">
        <v>271</v>
      </c>
      <c r="D58" s="73">
        <f t="shared" si="2"/>
        <v>241.92800000000022</v>
      </c>
    </row>
    <row r="59" spans="3:4" x14ac:dyDescent="0.3">
      <c r="C59" s="20" t="s">
        <v>272</v>
      </c>
      <c r="D59" s="73">
        <f t="shared" si="2"/>
        <v>227.43250000000023</v>
      </c>
    </row>
    <row r="60" spans="3:4" x14ac:dyDescent="0.3">
      <c r="C60" s="20" t="s">
        <v>273</v>
      </c>
      <c r="D60" s="73">
        <f t="shared" si="2"/>
        <v>212.93700000000024</v>
      </c>
    </row>
    <row r="61" spans="3:4" x14ac:dyDescent="0.3">
      <c r="C61" s="20" t="s">
        <v>274</v>
      </c>
      <c r="D61" s="73">
        <f t="shared" si="2"/>
        <v>198.44150000000025</v>
      </c>
    </row>
    <row r="62" spans="3:4" x14ac:dyDescent="0.3">
      <c r="C62" s="20" t="s">
        <v>275</v>
      </c>
      <c r="D62" s="73">
        <f t="shared" si="2"/>
        <v>183.94600000000025</v>
      </c>
    </row>
    <row r="63" spans="3:4" x14ac:dyDescent="0.3">
      <c r="C63" s="20" t="s">
        <v>276</v>
      </c>
      <c r="D63" s="73">
        <f t="shared" si="2"/>
        <v>169.45050000000026</v>
      </c>
    </row>
    <row r="64" spans="3:4" x14ac:dyDescent="0.3">
      <c r="C64" s="20" t="s">
        <v>277</v>
      </c>
      <c r="D64" s="73">
        <f t="shared" si="2"/>
        <v>154.95500000000027</v>
      </c>
    </row>
    <row r="65" spans="3:5" x14ac:dyDescent="0.3">
      <c r="C65" s="20" t="s">
        <v>278</v>
      </c>
      <c r="D65" s="73">
        <f t="shared" si="2"/>
        <v>140.45950000000028</v>
      </c>
    </row>
    <row r="66" spans="3:5" x14ac:dyDescent="0.3">
      <c r="C66" s="20" t="s">
        <v>279</v>
      </c>
      <c r="D66" s="73">
        <f t="shared" si="2"/>
        <v>125.96400000000027</v>
      </c>
    </row>
    <row r="67" spans="3:5" x14ac:dyDescent="0.3">
      <c r="C67" s="20" t="s">
        <v>280</v>
      </c>
      <c r="D67" s="73">
        <f t="shared" si="2"/>
        <v>111.46850000000026</v>
      </c>
    </row>
    <row r="68" spans="3:5" x14ac:dyDescent="0.3">
      <c r="C68" s="20" t="s">
        <v>281</v>
      </c>
      <c r="D68" s="73">
        <f t="shared" si="2"/>
        <v>96.973000000000255</v>
      </c>
    </row>
    <row r="69" spans="3:5" x14ac:dyDescent="0.3">
      <c r="C69" s="20" t="s">
        <v>282</v>
      </c>
      <c r="D69" s="73">
        <f t="shared" si="2"/>
        <v>82.477500000000248</v>
      </c>
    </row>
    <row r="70" spans="3:5" x14ac:dyDescent="0.3">
      <c r="C70" s="20" t="s">
        <v>283</v>
      </c>
      <c r="D70" s="73">
        <f t="shared" si="2"/>
        <v>67.982000000000241</v>
      </c>
    </row>
    <row r="71" spans="3:5" x14ac:dyDescent="0.3">
      <c r="C71" s="20" t="s">
        <v>284</v>
      </c>
      <c r="D71" s="73">
        <f t="shared" si="2"/>
        <v>53.486500000000241</v>
      </c>
    </row>
    <row r="72" spans="3:5" x14ac:dyDescent="0.3">
      <c r="C72" s="20" t="s">
        <v>285</v>
      </c>
      <c r="D72" s="73">
        <f t="shared" si="2"/>
        <v>38.991000000000241</v>
      </c>
    </row>
    <row r="73" spans="3:5" x14ac:dyDescent="0.3">
      <c r="C73" s="20" t="s">
        <v>286</v>
      </c>
      <c r="D73" s="73">
        <f t="shared" si="2"/>
        <v>24.495500000000241</v>
      </c>
    </row>
    <row r="74" spans="3:5" x14ac:dyDescent="0.3">
      <c r="C74" s="20" t="s">
        <v>287</v>
      </c>
      <c r="D74" s="73">
        <v>10</v>
      </c>
    </row>
    <row r="75" spans="3:5" x14ac:dyDescent="0.3">
      <c r="C75" s="20" t="s">
        <v>288</v>
      </c>
      <c r="D75" s="73">
        <f>D73-D78</f>
        <v>10.00000000000024</v>
      </c>
      <c r="E75" s="20" t="s">
        <v>291</v>
      </c>
    </row>
    <row r="78" spans="3:5" x14ac:dyDescent="0.3">
      <c r="D78" s="107">
        <f>(D34-D74)/40</f>
        <v>14.495500000000002</v>
      </c>
      <c r="E78" s="20" t="s">
        <v>292</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11"/>
  <sheetViews>
    <sheetView workbookViewId="0">
      <selection activeCell="D18" sqref="D18"/>
    </sheetView>
  </sheetViews>
  <sheetFormatPr defaultRowHeight="15" x14ac:dyDescent="0.25"/>
  <cols>
    <col min="1" max="1" width="5.85546875" customWidth="1"/>
    <col min="2" max="2" width="64.85546875" customWidth="1"/>
    <col min="3" max="4" width="9.5703125" bestFit="1" customWidth="1"/>
    <col min="5" max="6" width="11.7109375" bestFit="1" customWidth="1"/>
    <col min="7" max="7" width="12.28515625" customWidth="1"/>
  </cols>
  <sheetData>
    <row r="1" spans="1:15" ht="15.75" customHeight="1" x14ac:dyDescent="0.3">
      <c r="A1" s="1" t="s">
        <v>299</v>
      </c>
    </row>
    <row r="2" spans="1:15" x14ac:dyDescent="0.25">
      <c r="A2" t="s">
        <v>75</v>
      </c>
    </row>
    <row r="3" spans="1:15" x14ac:dyDescent="0.25">
      <c r="B3" s="129"/>
      <c r="C3" s="129"/>
      <c r="D3" s="129"/>
      <c r="E3" s="129"/>
      <c r="F3" s="129"/>
      <c r="G3" s="129"/>
      <c r="H3" s="129"/>
      <c r="I3" s="129"/>
      <c r="J3" s="129"/>
      <c r="K3" s="129"/>
      <c r="L3" s="129"/>
      <c r="M3" s="129"/>
      <c r="N3" s="129"/>
      <c r="O3" s="129"/>
    </row>
    <row r="4" spans="1:15" x14ac:dyDescent="0.25">
      <c r="B4" s="129"/>
      <c r="C4" s="140"/>
      <c r="D4" s="140"/>
      <c r="E4" s="140"/>
      <c r="F4" s="140"/>
      <c r="G4" s="140"/>
      <c r="H4" s="140"/>
      <c r="I4" s="140"/>
      <c r="J4" s="140"/>
      <c r="K4" s="140"/>
      <c r="L4" s="140"/>
      <c r="M4" s="140"/>
      <c r="N4" s="140"/>
      <c r="O4" s="129"/>
    </row>
    <row r="5" spans="1:15" x14ac:dyDescent="0.25">
      <c r="B5" s="129"/>
      <c r="C5" s="129"/>
      <c r="D5" s="129"/>
      <c r="E5" s="129"/>
      <c r="F5" s="129"/>
      <c r="G5" s="129"/>
      <c r="H5" s="129"/>
      <c r="I5" s="129"/>
      <c r="J5" s="129"/>
      <c r="K5" s="129"/>
      <c r="L5" s="129"/>
      <c r="M5" s="129"/>
      <c r="N5" s="129"/>
      <c r="O5" s="129"/>
    </row>
    <row r="6" spans="1:15" x14ac:dyDescent="0.25">
      <c r="B6" s="129"/>
      <c r="C6" s="129"/>
      <c r="D6" s="129"/>
      <c r="E6" s="129"/>
      <c r="F6" s="129"/>
      <c r="G6" s="129"/>
      <c r="H6" s="129"/>
      <c r="I6" s="129"/>
      <c r="J6" s="129"/>
      <c r="K6" s="129"/>
      <c r="L6" s="129"/>
      <c r="M6" s="129"/>
      <c r="N6" s="129"/>
      <c r="O6" s="129"/>
    </row>
    <row r="7" spans="1:15" x14ac:dyDescent="0.25">
      <c r="B7" s="129"/>
      <c r="C7" s="129"/>
      <c r="D7" s="129"/>
      <c r="E7" s="129"/>
      <c r="F7" s="129"/>
      <c r="G7" s="129"/>
      <c r="H7" s="129"/>
      <c r="I7" s="129"/>
      <c r="J7" s="129"/>
      <c r="K7" s="129"/>
      <c r="L7" s="129"/>
      <c r="M7" s="129"/>
      <c r="N7" s="129"/>
      <c r="O7" s="129"/>
    </row>
    <row r="8" spans="1:15" x14ac:dyDescent="0.25">
      <c r="B8" s="129"/>
      <c r="C8" s="129"/>
      <c r="D8" s="129"/>
      <c r="E8" s="129"/>
      <c r="F8" s="129"/>
      <c r="G8" s="129"/>
      <c r="H8" s="129"/>
      <c r="I8" s="129"/>
      <c r="J8" s="129"/>
      <c r="K8" s="129"/>
      <c r="L8" s="129"/>
      <c r="M8" s="129"/>
      <c r="N8" s="129"/>
      <c r="O8" s="129"/>
    </row>
    <row r="9" spans="1:15" x14ac:dyDescent="0.25">
      <c r="B9" s="129"/>
      <c r="C9" s="129"/>
      <c r="D9" s="129"/>
      <c r="E9" s="129"/>
      <c r="F9" s="129"/>
      <c r="G9" s="129"/>
      <c r="H9" s="129"/>
      <c r="I9" s="129"/>
      <c r="J9" s="129"/>
      <c r="K9" s="129"/>
      <c r="L9" s="129"/>
      <c r="M9" s="129"/>
      <c r="N9" s="129"/>
      <c r="O9" s="129"/>
    </row>
    <row r="10" spans="1:15" x14ac:dyDescent="0.25">
      <c r="B10" s="129"/>
      <c r="C10" s="129"/>
      <c r="D10" s="129"/>
      <c r="E10" s="129"/>
      <c r="F10" s="129"/>
      <c r="G10" s="129"/>
      <c r="H10" s="129"/>
      <c r="I10" s="129"/>
      <c r="J10" s="129"/>
      <c r="K10" s="129"/>
      <c r="L10" s="129"/>
      <c r="M10" s="129"/>
      <c r="N10" s="129"/>
      <c r="O10" s="129"/>
    </row>
    <row r="11" spans="1:15" x14ac:dyDescent="0.25">
      <c r="B11" s="129"/>
      <c r="C11" s="129"/>
      <c r="D11" s="129"/>
      <c r="E11" s="129"/>
      <c r="F11" s="129"/>
      <c r="G11" s="129"/>
      <c r="H11" s="129"/>
      <c r="I11" s="129"/>
      <c r="J11" s="129"/>
      <c r="K11" s="129"/>
      <c r="L11" s="129"/>
      <c r="M11" s="129"/>
      <c r="N11" s="129"/>
      <c r="O11" s="12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zoomScale="80" zoomScaleNormal="80" zoomScaleSheetLayoutView="75" workbookViewId="0">
      <pane xSplit="2" ySplit="12" topLeftCell="C13" activePane="bottomRight" state="frozen"/>
      <selection activeCell="B73" sqref="B73"/>
      <selection pane="topRight" activeCell="B73" sqref="B73"/>
      <selection pane="bottomLeft" activeCell="B73" sqref="B73"/>
      <selection pane="bottomRight" activeCell="K16" sqref="K16"/>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-0.35173691788971617</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-0.41209988662501718</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-0.45640878725103329</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-0.49729268854492925</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6</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75" t="s">
        <v>11</v>
      </c>
      <c r="B13" s="61" t="s">
        <v>194</v>
      </c>
      <c r="C13" s="60" t="s">
        <v>355</v>
      </c>
      <c r="D13" s="61" t="s">
        <v>38</v>
      </c>
      <c r="E13" s="62"/>
      <c r="F13" s="62"/>
      <c r="G13" s="62"/>
      <c r="H13" s="62"/>
      <c r="I13" s="62">
        <f>-'Workings template'!G5/1000000</f>
        <v>0</v>
      </c>
      <c r="J13" s="62">
        <f>-'Workings template'!H5/1000000</f>
        <v>-0.55372500000000002</v>
      </c>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76"/>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76"/>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76"/>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76"/>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77"/>
      <c r="B18" s="123" t="s">
        <v>193</v>
      </c>
      <c r="C18" s="128"/>
      <c r="D18" s="124" t="s">
        <v>38</v>
      </c>
      <c r="E18" s="59">
        <f>SUM(E13:E17)</f>
        <v>0</v>
      </c>
      <c r="F18" s="59">
        <f t="shared" ref="F18:AW18" si="0">SUM(F13:F17)</f>
        <v>0</v>
      </c>
      <c r="G18" s="59">
        <f t="shared" si="0"/>
        <v>0</v>
      </c>
      <c r="H18" s="59">
        <f t="shared" si="0"/>
        <v>0</v>
      </c>
      <c r="I18" s="59">
        <f t="shared" si="0"/>
        <v>0</v>
      </c>
      <c r="J18" s="59">
        <f t="shared" si="0"/>
        <v>-0.55372500000000002</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78" t="s">
        <v>297</v>
      </c>
      <c r="B19" s="61" t="s">
        <v>172</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78"/>
      <c r="B20" s="61" t="s">
        <v>157</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78"/>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78"/>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78"/>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78"/>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79"/>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0</v>
      </c>
      <c r="F26" s="59">
        <f t="shared" ref="F26:BD26" si="2">F18+F25</f>
        <v>0</v>
      </c>
      <c r="G26" s="59">
        <f t="shared" si="2"/>
        <v>0</v>
      </c>
      <c r="H26" s="59">
        <f t="shared" si="2"/>
        <v>0</v>
      </c>
      <c r="I26" s="59">
        <f t="shared" si="2"/>
        <v>0</v>
      </c>
      <c r="J26" s="59">
        <f t="shared" si="2"/>
        <v>-0.55372500000000002</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v>
      </c>
      <c r="F28" s="35">
        <f t="shared" ref="F28:AW28" si="3">F26*F27</f>
        <v>0</v>
      </c>
      <c r="G28" s="35">
        <f t="shared" si="3"/>
        <v>0</v>
      </c>
      <c r="H28" s="35">
        <f t="shared" si="3"/>
        <v>0</v>
      </c>
      <c r="I28" s="35">
        <f t="shared" si="3"/>
        <v>0</v>
      </c>
      <c r="J28" s="35">
        <f t="shared" si="3"/>
        <v>-0.38760749999999999</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0</v>
      </c>
      <c r="F29" s="35">
        <f t="shared" ref="F29:AW29" si="4">F26-F28</f>
        <v>0</v>
      </c>
      <c r="G29" s="35">
        <f t="shared" si="4"/>
        <v>0</v>
      </c>
      <c r="H29" s="35">
        <f t="shared" si="4"/>
        <v>0</v>
      </c>
      <c r="I29" s="35">
        <f t="shared" si="4"/>
        <v>0</v>
      </c>
      <c r="J29" s="35">
        <f t="shared" si="4"/>
        <v>-0.16611750000000003</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-8.6134999999999996E-3</v>
      </c>
      <c r="L35" s="35">
        <f>$J$28/'Fixed data'!$C$7</f>
        <v>-8.6134999999999996E-3</v>
      </c>
      <c r="M35" s="35">
        <f>$J$28/'Fixed data'!$C$7</f>
        <v>-8.6134999999999996E-3</v>
      </c>
      <c r="N35" s="35">
        <f>$J$28/'Fixed data'!$C$7</f>
        <v>-8.6134999999999996E-3</v>
      </c>
      <c r="O35" s="35">
        <f>$J$28/'Fixed data'!$C$7</f>
        <v>-8.6134999999999996E-3</v>
      </c>
      <c r="P35" s="35">
        <f>$J$28/'Fixed data'!$C$7</f>
        <v>-8.6134999999999996E-3</v>
      </c>
      <c r="Q35" s="35">
        <f>$J$28/'Fixed data'!$C$7</f>
        <v>-8.6134999999999996E-3</v>
      </c>
      <c r="R35" s="35">
        <f>$J$28/'Fixed data'!$C$7</f>
        <v>-8.6134999999999996E-3</v>
      </c>
      <c r="S35" s="35">
        <f>$J$28/'Fixed data'!$C$7</f>
        <v>-8.6134999999999996E-3</v>
      </c>
      <c r="T35" s="35">
        <f>$J$28/'Fixed data'!$C$7</f>
        <v>-8.6134999999999996E-3</v>
      </c>
      <c r="U35" s="35">
        <f>$J$28/'Fixed data'!$C$7</f>
        <v>-8.6134999999999996E-3</v>
      </c>
      <c r="V35" s="35">
        <f>$J$28/'Fixed data'!$C$7</f>
        <v>-8.6134999999999996E-3</v>
      </c>
      <c r="W35" s="35">
        <f>$J$28/'Fixed data'!$C$7</f>
        <v>-8.6134999999999996E-3</v>
      </c>
      <c r="X35" s="35">
        <f>$J$28/'Fixed data'!$C$7</f>
        <v>-8.6134999999999996E-3</v>
      </c>
      <c r="Y35" s="35">
        <f>$J$28/'Fixed data'!$C$7</f>
        <v>-8.6134999999999996E-3</v>
      </c>
      <c r="Z35" s="35">
        <f>$J$28/'Fixed data'!$C$7</f>
        <v>-8.6134999999999996E-3</v>
      </c>
      <c r="AA35" s="35">
        <f>$J$28/'Fixed data'!$C$7</f>
        <v>-8.6134999999999996E-3</v>
      </c>
      <c r="AB35" s="35">
        <f>$J$28/'Fixed data'!$C$7</f>
        <v>-8.6134999999999996E-3</v>
      </c>
      <c r="AC35" s="35">
        <f>$J$28/'Fixed data'!$C$7</f>
        <v>-8.6134999999999996E-3</v>
      </c>
      <c r="AD35" s="35">
        <f>$J$28/'Fixed data'!$C$7</f>
        <v>-8.6134999999999996E-3</v>
      </c>
      <c r="AE35" s="35">
        <f>$J$28/'Fixed data'!$C$7</f>
        <v>-8.6134999999999996E-3</v>
      </c>
      <c r="AF35" s="35">
        <f>$J$28/'Fixed data'!$C$7</f>
        <v>-8.6134999999999996E-3</v>
      </c>
      <c r="AG35" s="35">
        <f>$J$28/'Fixed data'!$C$7</f>
        <v>-8.6134999999999996E-3</v>
      </c>
      <c r="AH35" s="35">
        <f>$J$28/'Fixed data'!$C$7</f>
        <v>-8.6134999999999996E-3</v>
      </c>
      <c r="AI35" s="35">
        <f>$J$28/'Fixed data'!$C$7</f>
        <v>-8.6134999999999996E-3</v>
      </c>
      <c r="AJ35" s="35">
        <f>$J$28/'Fixed data'!$C$7</f>
        <v>-8.6134999999999996E-3</v>
      </c>
      <c r="AK35" s="35">
        <f>$J$28/'Fixed data'!$C$7</f>
        <v>-8.6134999999999996E-3</v>
      </c>
      <c r="AL35" s="35">
        <f>$J$28/'Fixed data'!$C$7</f>
        <v>-8.6134999999999996E-3</v>
      </c>
      <c r="AM35" s="35">
        <f>$J$28/'Fixed data'!$C$7</f>
        <v>-8.6134999999999996E-3</v>
      </c>
      <c r="AN35" s="35">
        <f>$J$28/'Fixed data'!$C$7</f>
        <v>-8.6134999999999996E-3</v>
      </c>
      <c r="AO35" s="35">
        <f>$J$28/'Fixed data'!$C$7</f>
        <v>-8.6134999999999996E-3</v>
      </c>
      <c r="AP35" s="35">
        <f>$J$28/'Fixed data'!$C$7</f>
        <v>-8.6134999999999996E-3</v>
      </c>
      <c r="AQ35" s="35">
        <f>$J$28/'Fixed data'!$C$7</f>
        <v>-8.6134999999999996E-3</v>
      </c>
      <c r="AR35" s="35">
        <f>$J$28/'Fixed data'!$C$7</f>
        <v>-8.6134999999999996E-3</v>
      </c>
      <c r="AS35" s="35">
        <f>$J$28/'Fixed data'!$C$7</f>
        <v>-8.6134999999999996E-3</v>
      </c>
      <c r="AT35" s="35">
        <f>$J$28/'Fixed data'!$C$7</f>
        <v>-8.6134999999999996E-3</v>
      </c>
      <c r="AU35" s="35">
        <f>$J$28/'Fixed data'!$C$7</f>
        <v>-8.6134999999999996E-3</v>
      </c>
      <c r="AV35" s="35">
        <f>$J$28/'Fixed data'!$C$7</f>
        <v>-8.6134999999999996E-3</v>
      </c>
      <c r="AW35" s="35">
        <f>$J$28/'Fixed data'!$C$7</f>
        <v>-8.6134999999999996E-3</v>
      </c>
      <c r="AX35" s="35">
        <f>$J$28/'Fixed data'!$C$7</f>
        <v>-8.6134999999999996E-3</v>
      </c>
      <c r="AY35" s="35">
        <f>$J$28/'Fixed data'!$C$7</f>
        <v>-8.6134999999999996E-3</v>
      </c>
      <c r="AZ35" s="35">
        <f>$J$28/'Fixed data'!$C$7</f>
        <v>-8.6134999999999996E-3</v>
      </c>
      <c r="BA35" s="35">
        <f>$J$28/'Fixed data'!$C$7</f>
        <v>-8.6134999999999996E-3</v>
      </c>
      <c r="BB35" s="35">
        <f>$J$28/'Fixed data'!$C$7</f>
        <v>-8.6134999999999996E-3</v>
      </c>
      <c r="BC35" s="35">
        <f>$J$28/'Fixed data'!$C$7</f>
        <v>-8.6134999999999996E-3</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v>
      </c>
      <c r="G60" s="35">
        <f t="shared" si="5"/>
        <v>0</v>
      </c>
      <c r="H60" s="35">
        <f t="shared" si="5"/>
        <v>0</v>
      </c>
      <c r="I60" s="35">
        <f t="shared" si="5"/>
        <v>0</v>
      </c>
      <c r="J60" s="35">
        <f t="shared" si="5"/>
        <v>0</v>
      </c>
      <c r="K60" s="35">
        <f t="shared" si="5"/>
        <v>-8.6134999999999996E-3</v>
      </c>
      <c r="L60" s="35">
        <f t="shared" si="5"/>
        <v>-8.6134999999999996E-3</v>
      </c>
      <c r="M60" s="35">
        <f t="shared" si="5"/>
        <v>-8.6134999999999996E-3</v>
      </c>
      <c r="N60" s="35">
        <f t="shared" si="5"/>
        <v>-8.6134999999999996E-3</v>
      </c>
      <c r="O60" s="35">
        <f t="shared" si="5"/>
        <v>-8.6134999999999996E-3</v>
      </c>
      <c r="P60" s="35">
        <f t="shared" si="5"/>
        <v>-8.6134999999999996E-3</v>
      </c>
      <c r="Q60" s="35">
        <f t="shared" si="5"/>
        <v>-8.6134999999999996E-3</v>
      </c>
      <c r="R60" s="35">
        <f t="shared" si="5"/>
        <v>-8.6134999999999996E-3</v>
      </c>
      <c r="S60" s="35">
        <f t="shared" si="5"/>
        <v>-8.6134999999999996E-3</v>
      </c>
      <c r="T60" s="35">
        <f t="shared" si="5"/>
        <v>-8.6134999999999996E-3</v>
      </c>
      <c r="U60" s="35">
        <f t="shared" si="5"/>
        <v>-8.6134999999999996E-3</v>
      </c>
      <c r="V60" s="35">
        <f t="shared" si="5"/>
        <v>-8.6134999999999996E-3</v>
      </c>
      <c r="W60" s="35">
        <f t="shared" si="5"/>
        <v>-8.6134999999999996E-3</v>
      </c>
      <c r="X60" s="35">
        <f t="shared" si="5"/>
        <v>-8.6134999999999996E-3</v>
      </c>
      <c r="Y60" s="35">
        <f t="shared" si="5"/>
        <v>-8.6134999999999996E-3</v>
      </c>
      <c r="Z60" s="35">
        <f t="shared" si="5"/>
        <v>-8.6134999999999996E-3</v>
      </c>
      <c r="AA60" s="35">
        <f t="shared" si="5"/>
        <v>-8.6134999999999996E-3</v>
      </c>
      <c r="AB60" s="35">
        <f t="shared" si="5"/>
        <v>-8.6134999999999996E-3</v>
      </c>
      <c r="AC60" s="35">
        <f t="shared" si="5"/>
        <v>-8.6134999999999996E-3</v>
      </c>
      <c r="AD60" s="35">
        <f t="shared" si="5"/>
        <v>-8.6134999999999996E-3</v>
      </c>
      <c r="AE60" s="35">
        <f t="shared" si="5"/>
        <v>-8.6134999999999996E-3</v>
      </c>
      <c r="AF60" s="35">
        <f t="shared" si="5"/>
        <v>-8.6134999999999996E-3</v>
      </c>
      <c r="AG60" s="35">
        <f t="shared" si="5"/>
        <v>-8.6134999999999996E-3</v>
      </c>
      <c r="AH60" s="35">
        <f t="shared" si="5"/>
        <v>-8.6134999999999996E-3</v>
      </c>
      <c r="AI60" s="35">
        <f t="shared" si="5"/>
        <v>-8.6134999999999996E-3</v>
      </c>
      <c r="AJ60" s="35">
        <f t="shared" si="5"/>
        <v>-8.6134999999999996E-3</v>
      </c>
      <c r="AK60" s="35">
        <f t="shared" si="5"/>
        <v>-8.6134999999999996E-3</v>
      </c>
      <c r="AL60" s="35">
        <f t="shared" si="5"/>
        <v>-8.6134999999999996E-3</v>
      </c>
      <c r="AM60" s="35">
        <f t="shared" si="5"/>
        <v>-8.6134999999999996E-3</v>
      </c>
      <c r="AN60" s="35">
        <f t="shared" si="5"/>
        <v>-8.6134999999999996E-3</v>
      </c>
      <c r="AO60" s="35">
        <f t="shared" si="5"/>
        <v>-8.6134999999999996E-3</v>
      </c>
      <c r="AP60" s="35">
        <f t="shared" si="5"/>
        <v>-8.6134999999999996E-3</v>
      </c>
      <c r="AQ60" s="35">
        <f t="shared" si="5"/>
        <v>-8.6134999999999996E-3</v>
      </c>
      <c r="AR60" s="35">
        <f t="shared" si="5"/>
        <v>-8.6134999999999996E-3</v>
      </c>
      <c r="AS60" s="35">
        <f t="shared" si="5"/>
        <v>-8.6134999999999996E-3</v>
      </c>
      <c r="AT60" s="35">
        <f t="shared" si="5"/>
        <v>-8.6134999999999996E-3</v>
      </c>
      <c r="AU60" s="35">
        <f t="shared" si="5"/>
        <v>-8.6134999999999996E-3</v>
      </c>
      <c r="AV60" s="35">
        <f t="shared" si="5"/>
        <v>-8.6134999999999996E-3</v>
      </c>
      <c r="AW60" s="35">
        <f t="shared" si="5"/>
        <v>-8.6134999999999996E-3</v>
      </c>
      <c r="AX60" s="35">
        <f t="shared" si="5"/>
        <v>-8.6134999999999996E-3</v>
      </c>
      <c r="AY60" s="35">
        <f t="shared" si="5"/>
        <v>-8.6134999999999996E-3</v>
      </c>
      <c r="AZ60" s="35">
        <f t="shared" si="5"/>
        <v>-8.6134999999999996E-3</v>
      </c>
      <c r="BA60" s="35">
        <f t="shared" si="5"/>
        <v>-8.6134999999999996E-3</v>
      </c>
      <c r="BB60" s="35">
        <f t="shared" si="5"/>
        <v>-8.6134999999999996E-3</v>
      </c>
      <c r="BC60" s="35">
        <f t="shared" si="5"/>
        <v>-8.6134999999999996E-3</v>
      </c>
      <c r="BD60" s="35">
        <f t="shared" si="5"/>
        <v>0</v>
      </c>
    </row>
    <row r="61" spans="1:56" ht="17.25" hidden="1" customHeight="1" outlineLevel="1" x14ac:dyDescent="0.35">
      <c r="A61" s="114"/>
      <c r="B61" s="9" t="s">
        <v>34</v>
      </c>
      <c r="C61" s="9" t="s">
        <v>59</v>
      </c>
      <c r="D61" s="9" t="s">
        <v>38</v>
      </c>
      <c r="E61" s="35">
        <v>0</v>
      </c>
      <c r="F61" s="35">
        <f>E62</f>
        <v>0</v>
      </c>
      <c r="G61" s="35">
        <f t="shared" ref="G61:BD61" si="6">F62</f>
        <v>0</v>
      </c>
      <c r="H61" s="35">
        <f t="shared" si="6"/>
        <v>0</v>
      </c>
      <c r="I61" s="35">
        <f t="shared" si="6"/>
        <v>0</v>
      </c>
      <c r="J61" s="35">
        <f t="shared" si="6"/>
        <v>0</v>
      </c>
      <c r="K61" s="35">
        <f t="shared" si="6"/>
        <v>-0.38760749999999999</v>
      </c>
      <c r="L61" s="35">
        <f t="shared" si="6"/>
        <v>-0.378994</v>
      </c>
      <c r="M61" s="35">
        <f t="shared" si="6"/>
        <v>-0.3703805</v>
      </c>
      <c r="N61" s="35">
        <f t="shared" si="6"/>
        <v>-0.36176700000000001</v>
      </c>
      <c r="O61" s="35">
        <f t="shared" si="6"/>
        <v>-0.35315350000000001</v>
      </c>
      <c r="P61" s="35">
        <f t="shared" si="6"/>
        <v>-0.34454000000000001</v>
      </c>
      <c r="Q61" s="35">
        <f t="shared" si="6"/>
        <v>-0.33592650000000002</v>
      </c>
      <c r="R61" s="35">
        <f t="shared" si="6"/>
        <v>-0.32731300000000002</v>
      </c>
      <c r="S61" s="35">
        <f t="shared" si="6"/>
        <v>-0.31869950000000002</v>
      </c>
      <c r="T61" s="35">
        <f t="shared" si="6"/>
        <v>-0.31008600000000003</v>
      </c>
      <c r="U61" s="35">
        <f t="shared" si="6"/>
        <v>-0.30147250000000003</v>
      </c>
      <c r="V61" s="35">
        <f t="shared" si="6"/>
        <v>-0.29285900000000004</v>
      </c>
      <c r="W61" s="35">
        <f t="shared" si="6"/>
        <v>-0.28424550000000004</v>
      </c>
      <c r="X61" s="35">
        <f t="shared" si="6"/>
        <v>-0.27563200000000004</v>
      </c>
      <c r="Y61" s="35">
        <f t="shared" si="6"/>
        <v>-0.26701850000000005</v>
      </c>
      <c r="Z61" s="35">
        <f t="shared" si="6"/>
        <v>-0.25840500000000005</v>
      </c>
      <c r="AA61" s="35">
        <f t="shared" si="6"/>
        <v>-0.24979150000000006</v>
      </c>
      <c r="AB61" s="35">
        <f t="shared" si="6"/>
        <v>-0.24117800000000006</v>
      </c>
      <c r="AC61" s="35">
        <f t="shared" si="6"/>
        <v>-0.23256450000000006</v>
      </c>
      <c r="AD61" s="35">
        <f t="shared" si="6"/>
        <v>-0.22395100000000007</v>
      </c>
      <c r="AE61" s="35">
        <f t="shared" si="6"/>
        <v>-0.21533750000000007</v>
      </c>
      <c r="AF61" s="35">
        <f t="shared" si="6"/>
        <v>-0.20672400000000007</v>
      </c>
      <c r="AG61" s="35">
        <f t="shared" si="6"/>
        <v>-0.19811050000000008</v>
      </c>
      <c r="AH61" s="35">
        <f t="shared" si="6"/>
        <v>-0.18949700000000008</v>
      </c>
      <c r="AI61" s="35">
        <f t="shared" si="6"/>
        <v>-0.18088350000000009</v>
      </c>
      <c r="AJ61" s="35">
        <f t="shared" si="6"/>
        <v>-0.17227000000000009</v>
      </c>
      <c r="AK61" s="35">
        <f t="shared" si="6"/>
        <v>-0.16365650000000009</v>
      </c>
      <c r="AL61" s="35">
        <f t="shared" si="6"/>
        <v>-0.1550430000000001</v>
      </c>
      <c r="AM61" s="35">
        <f t="shared" si="6"/>
        <v>-0.1464295000000001</v>
      </c>
      <c r="AN61" s="35">
        <f t="shared" si="6"/>
        <v>-0.13781600000000011</v>
      </c>
      <c r="AO61" s="35">
        <f t="shared" si="6"/>
        <v>-0.12920250000000011</v>
      </c>
      <c r="AP61" s="35">
        <f t="shared" si="6"/>
        <v>-0.12058900000000011</v>
      </c>
      <c r="AQ61" s="35">
        <f t="shared" si="6"/>
        <v>-0.11197550000000012</v>
      </c>
      <c r="AR61" s="35">
        <f t="shared" si="6"/>
        <v>-0.10336200000000012</v>
      </c>
      <c r="AS61" s="35">
        <f t="shared" si="6"/>
        <v>-9.4748500000000124E-2</v>
      </c>
      <c r="AT61" s="35">
        <f t="shared" si="6"/>
        <v>-8.6135000000000128E-2</v>
      </c>
      <c r="AU61" s="35">
        <f t="shared" si="6"/>
        <v>-7.7521500000000132E-2</v>
      </c>
      <c r="AV61" s="35">
        <f t="shared" si="6"/>
        <v>-6.8908000000000136E-2</v>
      </c>
      <c r="AW61" s="35">
        <f t="shared" si="6"/>
        <v>-6.029450000000014E-2</v>
      </c>
      <c r="AX61" s="35">
        <f t="shared" si="6"/>
        <v>-5.1681000000000143E-2</v>
      </c>
      <c r="AY61" s="35">
        <f t="shared" si="6"/>
        <v>-4.3067500000000147E-2</v>
      </c>
      <c r="AZ61" s="35">
        <f t="shared" si="6"/>
        <v>-3.4454000000000151E-2</v>
      </c>
      <c r="BA61" s="35">
        <f t="shared" si="6"/>
        <v>-2.5840500000000152E-2</v>
      </c>
      <c r="BB61" s="35">
        <f t="shared" si="6"/>
        <v>-1.7227000000000152E-2</v>
      </c>
      <c r="BC61" s="35">
        <f t="shared" si="6"/>
        <v>-8.6135000000001523E-3</v>
      </c>
      <c r="BD61" s="35">
        <f t="shared" si="6"/>
        <v>-1.5265566588595902E-16</v>
      </c>
    </row>
    <row r="62" spans="1:56" ht="16.5" hidden="1" customHeight="1" outlineLevel="1" x14ac:dyDescent="0.3">
      <c r="A62" s="114"/>
      <c r="B62" s="9" t="s">
        <v>33</v>
      </c>
      <c r="C62" s="9" t="s">
        <v>66</v>
      </c>
      <c r="D62" s="9" t="s">
        <v>38</v>
      </c>
      <c r="E62" s="35">
        <f t="shared" ref="E62:BD62" si="7">E28-E60+E61</f>
        <v>0</v>
      </c>
      <c r="F62" s="35">
        <f t="shared" si="7"/>
        <v>0</v>
      </c>
      <c r="G62" s="35">
        <f t="shared" si="7"/>
        <v>0</v>
      </c>
      <c r="H62" s="35">
        <f t="shared" si="7"/>
        <v>0</v>
      </c>
      <c r="I62" s="35">
        <f t="shared" si="7"/>
        <v>0</v>
      </c>
      <c r="J62" s="35">
        <f t="shared" si="7"/>
        <v>-0.38760749999999999</v>
      </c>
      <c r="K62" s="35">
        <f t="shared" si="7"/>
        <v>-0.378994</v>
      </c>
      <c r="L62" s="35">
        <f t="shared" si="7"/>
        <v>-0.3703805</v>
      </c>
      <c r="M62" s="35">
        <f t="shared" si="7"/>
        <v>-0.36176700000000001</v>
      </c>
      <c r="N62" s="35">
        <f t="shared" si="7"/>
        <v>-0.35315350000000001</v>
      </c>
      <c r="O62" s="35">
        <f t="shared" si="7"/>
        <v>-0.34454000000000001</v>
      </c>
      <c r="P62" s="35">
        <f t="shared" si="7"/>
        <v>-0.33592650000000002</v>
      </c>
      <c r="Q62" s="35">
        <f t="shared" si="7"/>
        <v>-0.32731300000000002</v>
      </c>
      <c r="R62" s="35">
        <f t="shared" si="7"/>
        <v>-0.31869950000000002</v>
      </c>
      <c r="S62" s="35">
        <f t="shared" si="7"/>
        <v>-0.31008600000000003</v>
      </c>
      <c r="T62" s="35">
        <f t="shared" si="7"/>
        <v>-0.30147250000000003</v>
      </c>
      <c r="U62" s="35">
        <f t="shared" si="7"/>
        <v>-0.29285900000000004</v>
      </c>
      <c r="V62" s="35">
        <f t="shared" si="7"/>
        <v>-0.28424550000000004</v>
      </c>
      <c r="W62" s="35">
        <f t="shared" si="7"/>
        <v>-0.27563200000000004</v>
      </c>
      <c r="X62" s="35">
        <f t="shared" si="7"/>
        <v>-0.26701850000000005</v>
      </c>
      <c r="Y62" s="35">
        <f t="shared" si="7"/>
        <v>-0.25840500000000005</v>
      </c>
      <c r="Z62" s="35">
        <f t="shared" si="7"/>
        <v>-0.24979150000000006</v>
      </c>
      <c r="AA62" s="35">
        <f t="shared" si="7"/>
        <v>-0.24117800000000006</v>
      </c>
      <c r="AB62" s="35">
        <f t="shared" si="7"/>
        <v>-0.23256450000000006</v>
      </c>
      <c r="AC62" s="35">
        <f t="shared" si="7"/>
        <v>-0.22395100000000007</v>
      </c>
      <c r="AD62" s="35">
        <f t="shared" si="7"/>
        <v>-0.21533750000000007</v>
      </c>
      <c r="AE62" s="35">
        <f t="shared" si="7"/>
        <v>-0.20672400000000007</v>
      </c>
      <c r="AF62" s="35">
        <f t="shared" si="7"/>
        <v>-0.19811050000000008</v>
      </c>
      <c r="AG62" s="35">
        <f t="shared" si="7"/>
        <v>-0.18949700000000008</v>
      </c>
      <c r="AH62" s="35">
        <f t="shared" si="7"/>
        <v>-0.18088350000000009</v>
      </c>
      <c r="AI62" s="35">
        <f t="shared" si="7"/>
        <v>-0.17227000000000009</v>
      </c>
      <c r="AJ62" s="35">
        <f t="shared" si="7"/>
        <v>-0.16365650000000009</v>
      </c>
      <c r="AK62" s="35">
        <f t="shared" si="7"/>
        <v>-0.1550430000000001</v>
      </c>
      <c r="AL62" s="35">
        <f t="shared" si="7"/>
        <v>-0.1464295000000001</v>
      </c>
      <c r="AM62" s="35">
        <f t="shared" si="7"/>
        <v>-0.13781600000000011</v>
      </c>
      <c r="AN62" s="35">
        <f t="shared" si="7"/>
        <v>-0.12920250000000011</v>
      </c>
      <c r="AO62" s="35">
        <f t="shared" si="7"/>
        <v>-0.12058900000000011</v>
      </c>
      <c r="AP62" s="35">
        <f t="shared" si="7"/>
        <v>-0.11197550000000012</v>
      </c>
      <c r="AQ62" s="35">
        <f t="shared" si="7"/>
        <v>-0.10336200000000012</v>
      </c>
      <c r="AR62" s="35">
        <f t="shared" si="7"/>
        <v>-9.4748500000000124E-2</v>
      </c>
      <c r="AS62" s="35">
        <f t="shared" si="7"/>
        <v>-8.6135000000000128E-2</v>
      </c>
      <c r="AT62" s="35">
        <f t="shared" si="7"/>
        <v>-7.7521500000000132E-2</v>
      </c>
      <c r="AU62" s="35">
        <f t="shared" si="7"/>
        <v>-6.8908000000000136E-2</v>
      </c>
      <c r="AV62" s="35">
        <f t="shared" si="7"/>
        <v>-6.029450000000014E-2</v>
      </c>
      <c r="AW62" s="35">
        <f t="shared" si="7"/>
        <v>-5.1681000000000143E-2</v>
      </c>
      <c r="AX62" s="35">
        <f t="shared" si="7"/>
        <v>-4.3067500000000147E-2</v>
      </c>
      <c r="AY62" s="35">
        <f t="shared" si="7"/>
        <v>-3.4454000000000151E-2</v>
      </c>
      <c r="AZ62" s="35">
        <f t="shared" si="7"/>
        <v>-2.5840500000000152E-2</v>
      </c>
      <c r="BA62" s="35">
        <f t="shared" si="7"/>
        <v>-1.7227000000000152E-2</v>
      </c>
      <c r="BB62" s="35">
        <f t="shared" si="7"/>
        <v>-8.6135000000001523E-3</v>
      </c>
      <c r="BC62" s="35">
        <f t="shared" si="7"/>
        <v>-1.5265566588595902E-16</v>
      </c>
      <c r="BD62" s="35">
        <f t="shared" si="7"/>
        <v>-1.5265566588595902E-16</v>
      </c>
    </row>
    <row r="63" spans="1:56" ht="16.5" collapsed="1" x14ac:dyDescent="0.3">
      <c r="A63" s="114"/>
      <c r="B63" s="9" t="s">
        <v>8</v>
      </c>
      <c r="C63" s="11" t="s">
        <v>65</v>
      </c>
      <c r="D63" s="9" t="s">
        <v>38</v>
      </c>
      <c r="E63" s="35">
        <f>AVERAGE(E61:E62)*'Fixed data'!$C$3</f>
        <v>0</v>
      </c>
      <c r="F63" s="35">
        <f>AVERAGE(F61:F62)*'Fixed data'!$C$3</f>
        <v>0</v>
      </c>
      <c r="G63" s="35">
        <f>AVERAGE(G61:G62)*'Fixed data'!$C$3</f>
        <v>0</v>
      </c>
      <c r="H63" s="35">
        <f>AVERAGE(H61:H62)*'Fixed data'!$C$3</f>
        <v>0</v>
      </c>
      <c r="I63" s="35">
        <f>AVERAGE(I61:I62)*'Fixed data'!$C$3</f>
        <v>0</v>
      </c>
      <c r="J63" s="35">
        <f>AVERAGE(J61:J62)*'Fixed data'!$C$3</f>
        <v>-8.1397575000000007E-3</v>
      </c>
      <c r="K63" s="35">
        <f>AVERAGE(K61:K62)*'Fixed data'!$C$3</f>
        <v>-1.6098631499999998E-2</v>
      </c>
      <c r="L63" s="35">
        <f>AVERAGE(L61:L62)*'Fixed data'!$C$3</f>
        <v>-1.5736864500000003E-2</v>
      </c>
      <c r="M63" s="35">
        <f>AVERAGE(M61:M62)*'Fixed data'!$C$3</f>
        <v>-1.53750975E-2</v>
      </c>
      <c r="N63" s="35">
        <f>AVERAGE(N61:N62)*'Fixed data'!$C$3</f>
        <v>-1.5013330500000002E-2</v>
      </c>
      <c r="O63" s="35">
        <f>AVERAGE(O61:O62)*'Fixed data'!$C$3</f>
        <v>-1.4651563500000001E-2</v>
      </c>
      <c r="P63" s="35">
        <f>AVERAGE(P61:P62)*'Fixed data'!$C$3</f>
        <v>-1.4289796500000002E-2</v>
      </c>
      <c r="Q63" s="35">
        <f>AVERAGE(Q61:Q62)*'Fixed data'!$C$3</f>
        <v>-1.3928029500000001E-2</v>
      </c>
      <c r="R63" s="35">
        <f>AVERAGE(R61:R62)*'Fixed data'!$C$3</f>
        <v>-1.3566262500000002E-2</v>
      </c>
      <c r="S63" s="35">
        <f>AVERAGE(S61:S62)*'Fixed data'!$C$3</f>
        <v>-1.3204495500000002E-2</v>
      </c>
      <c r="T63" s="35">
        <f>AVERAGE(T61:T62)*'Fixed data'!$C$3</f>
        <v>-1.2842728500000003E-2</v>
      </c>
      <c r="U63" s="35">
        <f>AVERAGE(U61:U62)*'Fixed data'!$C$3</f>
        <v>-1.24809615E-2</v>
      </c>
      <c r="V63" s="35">
        <f>AVERAGE(V61:V62)*'Fixed data'!$C$3</f>
        <v>-1.2119194500000003E-2</v>
      </c>
      <c r="W63" s="35">
        <f>AVERAGE(W61:W62)*'Fixed data'!$C$3</f>
        <v>-1.1757427500000001E-2</v>
      </c>
      <c r="X63" s="35">
        <f>AVERAGE(X61:X62)*'Fixed data'!$C$3</f>
        <v>-1.1395660500000003E-2</v>
      </c>
      <c r="Y63" s="35">
        <f>AVERAGE(Y61:Y62)*'Fixed data'!$C$3</f>
        <v>-1.1033893500000001E-2</v>
      </c>
      <c r="Z63" s="35">
        <f>AVERAGE(Z61:Z62)*'Fixed data'!$C$3</f>
        <v>-1.0672126500000004E-2</v>
      </c>
      <c r="AA63" s="35">
        <f>AVERAGE(AA61:AA62)*'Fixed data'!$C$3</f>
        <v>-1.0310359500000003E-2</v>
      </c>
      <c r="AB63" s="35">
        <f>AVERAGE(AB61:AB62)*'Fixed data'!$C$3</f>
        <v>-9.9485925000000024E-3</v>
      </c>
      <c r="AC63" s="35">
        <f>AVERAGE(AC61:AC62)*'Fixed data'!$C$3</f>
        <v>-9.5868255000000034E-3</v>
      </c>
      <c r="AD63" s="35">
        <f>AVERAGE(AD61:AD62)*'Fixed data'!$C$3</f>
        <v>-9.2250585000000027E-3</v>
      </c>
      <c r="AE63" s="35">
        <f>AVERAGE(AE61:AE62)*'Fixed data'!$C$3</f>
        <v>-8.8632915000000038E-3</v>
      </c>
      <c r="AF63" s="35">
        <f>AVERAGE(AF61:AF62)*'Fixed data'!$C$3</f>
        <v>-8.5015245000000031E-3</v>
      </c>
      <c r="AG63" s="35">
        <f>AVERAGE(AG61:AG62)*'Fixed data'!$C$3</f>
        <v>-8.1397575000000041E-3</v>
      </c>
      <c r="AH63" s="35">
        <f>AVERAGE(AH61:AH62)*'Fixed data'!$C$3</f>
        <v>-7.7779905000000043E-3</v>
      </c>
      <c r="AI63" s="35">
        <f>AVERAGE(AI61:AI62)*'Fixed data'!$C$3</f>
        <v>-7.4162235000000045E-3</v>
      </c>
      <c r="AJ63" s="35">
        <f>AVERAGE(AJ61:AJ62)*'Fixed data'!$C$3</f>
        <v>-7.0544565000000047E-3</v>
      </c>
      <c r="AK63" s="35">
        <f>AVERAGE(AK61:AK62)*'Fixed data'!$C$3</f>
        <v>-6.692689500000004E-3</v>
      </c>
      <c r="AL63" s="35">
        <f>AVERAGE(AL61:AL62)*'Fixed data'!$C$3</f>
        <v>-6.3309225000000042E-3</v>
      </c>
      <c r="AM63" s="35">
        <f>AVERAGE(AM61:AM62)*'Fixed data'!$C$3</f>
        <v>-5.9691555000000044E-3</v>
      </c>
      <c r="AN63" s="35">
        <f>AVERAGE(AN61:AN62)*'Fixed data'!$C$3</f>
        <v>-5.6073885000000045E-3</v>
      </c>
      <c r="AO63" s="35">
        <f>AVERAGE(AO61:AO62)*'Fixed data'!$C$3</f>
        <v>-5.2456215000000047E-3</v>
      </c>
      <c r="AP63" s="35">
        <f>AVERAGE(AP61:AP62)*'Fixed data'!$C$3</f>
        <v>-4.8838545000000049E-3</v>
      </c>
      <c r="AQ63" s="35">
        <f>AVERAGE(AQ61:AQ62)*'Fixed data'!$C$3</f>
        <v>-4.5220875000000051E-3</v>
      </c>
      <c r="AR63" s="35">
        <f>AVERAGE(AR61:AR62)*'Fixed data'!$C$3</f>
        <v>-4.1603205000000053E-3</v>
      </c>
      <c r="AS63" s="35">
        <f>AVERAGE(AS61:AS62)*'Fixed data'!$C$3</f>
        <v>-3.7985535000000055E-3</v>
      </c>
      <c r="AT63" s="35">
        <f>AVERAGE(AT61:AT62)*'Fixed data'!$C$3</f>
        <v>-3.4367865000000056E-3</v>
      </c>
      <c r="AU63" s="35">
        <f>AVERAGE(AU61:AU62)*'Fixed data'!$C$3</f>
        <v>-3.0750195000000058E-3</v>
      </c>
      <c r="AV63" s="35">
        <f>AVERAGE(AV61:AV62)*'Fixed data'!$C$3</f>
        <v>-2.713252500000006E-3</v>
      </c>
      <c r="AW63" s="35">
        <f>AVERAGE(AW61:AW62)*'Fixed data'!$C$3</f>
        <v>-2.3514855000000062E-3</v>
      </c>
      <c r="AX63" s="35">
        <f>AVERAGE(AX61:AX62)*'Fixed data'!$C$3</f>
        <v>-1.9897185000000064E-3</v>
      </c>
      <c r="AY63" s="35">
        <f>AVERAGE(AY61:AY62)*'Fixed data'!$C$3</f>
        <v>-1.6279515000000063E-3</v>
      </c>
      <c r="AZ63" s="35">
        <f>AVERAGE(AZ61:AZ62)*'Fixed data'!$C$3</f>
        <v>-1.2661845000000065E-3</v>
      </c>
      <c r="BA63" s="35">
        <f>AVERAGE(BA61:BA62)*'Fixed data'!$C$3</f>
        <v>-9.0441750000000638E-4</v>
      </c>
      <c r="BB63" s="35">
        <f>AVERAGE(BB61:BB62)*'Fixed data'!$C$3</f>
        <v>-5.4265050000000645E-4</v>
      </c>
      <c r="BC63" s="35">
        <f>AVERAGE(BC61:BC62)*'Fixed data'!$C$3</f>
        <v>-1.8088350000000641E-4</v>
      </c>
      <c r="BD63" s="35">
        <f>AVERAGE(BD61:BD62)*'Fixed data'!$C$3</f>
        <v>-6.4115379672102793E-18</v>
      </c>
    </row>
    <row r="64" spans="1:56" ht="15.75" thickBot="1" x14ac:dyDescent="0.35">
      <c r="A64" s="113"/>
      <c r="B64" s="12" t="s">
        <v>91</v>
      </c>
      <c r="C64" s="12" t="s">
        <v>43</v>
      </c>
      <c r="D64" s="12" t="s">
        <v>38</v>
      </c>
      <c r="E64" s="53">
        <f t="shared" ref="E64:BD64" si="8">E29+E60+E63</f>
        <v>0</v>
      </c>
      <c r="F64" s="53">
        <f t="shared" si="8"/>
        <v>0</v>
      </c>
      <c r="G64" s="53">
        <f t="shared" si="8"/>
        <v>0</v>
      </c>
      <c r="H64" s="53">
        <f t="shared" si="8"/>
        <v>0</v>
      </c>
      <c r="I64" s="53">
        <f t="shared" si="8"/>
        <v>0</v>
      </c>
      <c r="J64" s="53">
        <f t="shared" si="8"/>
        <v>-0.17425725750000004</v>
      </c>
      <c r="K64" s="53">
        <f t="shared" si="8"/>
        <v>-2.4712131499999998E-2</v>
      </c>
      <c r="L64" s="53">
        <f t="shared" si="8"/>
        <v>-2.4350364500000003E-2</v>
      </c>
      <c r="M64" s="53">
        <f t="shared" si="8"/>
        <v>-2.39885975E-2</v>
      </c>
      <c r="N64" s="53">
        <f t="shared" si="8"/>
        <v>-2.3626830500000001E-2</v>
      </c>
      <c r="O64" s="53">
        <f t="shared" si="8"/>
        <v>-2.3265063500000002E-2</v>
      </c>
      <c r="P64" s="53">
        <f t="shared" si="8"/>
        <v>-2.2903296500000003E-2</v>
      </c>
      <c r="Q64" s="53">
        <f t="shared" si="8"/>
        <v>-2.2541529500000001E-2</v>
      </c>
      <c r="R64" s="53">
        <f t="shared" si="8"/>
        <v>-2.2179762500000002E-2</v>
      </c>
      <c r="S64" s="53">
        <f t="shared" si="8"/>
        <v>-2.1817995499999999E-2</v>
      </c>
      <c r="T64" s="53">
        <f t="shared" si="8"/>
        <v>-2.1456228500000001E-2</v>
      </c>
      <c r="U64" s="53">
        <f t="shared" si="8"/>
        <v>-2.1094461500000002E-2</v>
      </c>
      <c r="V64" s="53">
        <f t="shared" si="8"/>
        <v>-2.0732694500000003E-2</v>
      </c>
      <c r="W64" s="53">
        <f t="shared" si="8"/>
        <v>-2.03709275E-2</v>
      </c>
      <c r="X64" s="53">
        <f t="shared" si="8"/>
        <v>-2.0009160500000005E-2</v>
      </c>
      <c r="Y64" s="53">
        <f t="shared" si="8"/>
        <v>-1.9647393499999999E-2</v>
      </c>
      <c r="Z64" s="53">
        <f t="shared" si="8"/>
        <v>-1.9285626500000003E-2</v>
      </c>
      <c r="AA64" s="53">
        <f t="shared" si="8"/>
        <v>-1.8923859500000001E-2</v>
      </c>
      <c r="AB64" s="53">
        <f t="shared" si="8"/>
        <v>-1.8562092500000002E-2</v>
      </c>
      <c r="AC64" s="53">
        <f t="shared" si="8"/>
        <v>-1.8200325500000003E-2</v>
      </c>
      <c r="AD64" s="53">
        <f t="shared" si="8"/>
        <v>-1.7838558500000004E-2</v>
      </c>
      <c r="AE64" s="53">
        <f t="shared" si="8"/>
        <v>-1.7476791500000005E-2</v>
      </c>
      <c r="AF64" s="53">
        <f t="shared" si="8"/>
        <v>-1.7115024500000003E-2</v>
      </c>
      <c r="AG64" s="53">
        <f t="shared" si="8"/>
        <v>-1.6753257500000004E-2</v>
      </c>
      <c r="AH64" s="53">
        <f t="shared" si="8"/>
        <v>-1.6391490500000005E-2</v>
      </c>
      <c r="AI64" s="53">
        <f t="shared" si="8"/>
        <v>-1.6029723500000002E-2</v>
      </c>
      <c r="AJ64" s="53">
        <f t="shared" si="8"/>
        <v>-1.5667956500000003E-2</v>
      </c>
      <c r="AK64" s="53">
        <f t="shared" si="8"/>
        <v>-1.5306189500000004E-2</v>
      </c>
      <c r="AL64" s="53">
        <f t="shared" si="8"/>
        <v>-1.4944422500000004E-2</v>
      </c>
      <c r="AM64" s="53">
        <f t="shared" si="8"/>
        <v>-1.4582655500000003E-2</v>
      </c>
      <c r="AN64" s="53">
        <f t="shared" si="8"/>
        <v>-1.4220888500000004E-2</v>
      </c>
      <c r="AO64" s="53">
        <f t="shared" si="8"/>
        <v>-1.3859121500000005E-2</v>
      </c>
      <c r="AP64" s="53">
        <f t="shared" si="8"/>
        <v>-1.3497354500000005E-2</v>
      </c>
      <c r="AQ64" s="53">
        <f t="shared" si="8"/>
        <v>-1.3135587500000004E-2</v>
      </c>
      <c r="AR64" s="53">
        <f t="shared" si="8"/>
        <v>-1.2773820500000005E-2</v>
      </c>
      <c r="AS64" s="53">
        <f t="shared" si="8"/>
        <v>-1.2412053500000006E-2</v>
      </c>
      <c r="AT64" s="53">
        <f t="shared" si="8"/>
        <v>-1.2050286500000005E-2</v>
      </c>
      <c r="AU64" s="53">
        <f t="shared" si="8"/>
        <v>-1.1688519500000005E-2</v>
      </c>
      <c r="AV64" s="53">
        <f t="shared" si="8"/>
        <v>-1.1326752500000006E-2</v>
      </c>
      <c r="AW64" s="53">
        <f t="shared" si="8"/>
        <v>-1.0964985500000007E-2</v>
      </c>
      <c r="AX64" s="53">
        <f t="shared" si="8"/>
        <v>-1.0603218500000006E-2</v>
      </c>
      <c r="AY64" s="53">
        <f t="shared" si="8"/>
        <v>-1.0241451500000005E-2</v>
      </c>
      <c r="AZ64" s="53">
        <f t="shared" si="8"/>
        <v>-9.8796845000000064E-3</v>
      </c>
      <c r="BA64" s="53">
        <f t="shared" si="8"/>
        <v>-9.5179175000000057E-3</v>
      </c>
      <c r="BB64" s="53">
        <f t="shared" si="8"/>
        <v>-9.1561505000000067E-3</v>
      </c>
      <c r="BC64" s="53">
        <f t="shared" si="8"/>
        <v>-8.794383500000006E-3</v>
      </c>
      <c r="BD64" s="53">
        <f t="shared" si="8"/>
        <v>-6.4115379672102793E-18</v>
      </c>
    </row>
    <row r="65" spans="1:56" ht="12.75" customHeight="1" x14ac:dyDescent="0.3">
      <c r="A65" s="180"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1"/>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1"/>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1"/>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1"/>
      <c r="B69" s="4" t="s">
        <v>199</v>
      </c>
      <c r="D69" s="9" t="s">
        <v>38</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1"/>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1"/>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1"/>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1"/>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1"/>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1"/>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2"/>
      <c r="B76" s="13" t="s">
        <v>97</v>
      </c>
      <c r="C76" s="13"/>
      <c r="D76" s="13" t="s">
        <v>38</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0</v>
      </c>
      <c r="F77" s="54">
        <f>IF('Fixed data'!$G$19=FALSE,F64+F76,F64)</f>
        <v>0</v>
      </c>
      <c r="G77" s="54">
        <f>IF('Fixed data'!$G$19=FALSE,G64+G76,G64)</f>
        <v>0</v>
      </c>
      <c r="H77" s="54">
        <f>IF('Fixed data'!$G$19=FALSE,H64+H76,H64)</f>
        <v>0</v>
      </c>
      <c r="I77" s="54">
        <f>IF('Fixed data'!$G$19=FALSE,I64+I76,I64)</f>
        <v>0</v>
      </c>
      <c r="J77" s="54">
        <f>IF('Fixed data'!$G$19=FALSE,J64+J76,J64)</f>
        <v>-0.17425725750000004</v>
      </c>
      <c r="K77" s="54">
        <f>IF('Fixed data'!$G$19=FALSE,K64+K76,K64)</f>
        <v>-2.4712131499999998E-2</v>
      </c>
      <c r="L77" s="54">
        <f>IF('Fixed data'!$G$19=FALSE,L64+L76,L64)</f>
        <v>-2.4350364500000003E-2</v>
      </c>
      <c r="M77" s="54">
        <f>IF('Fixed data'!$G$19=FALSE,M64+M76,M64)</f>
        <v>-2.39885975E-2</v>
      </c>
      <c r="N77" s="54">
        <f>IF('Fixed data'!$G$19=FALSE,N64+N76,N64)</f>
        <v>-2.3626830500000001E-2</v>
      </c>
      <c r="O77" s="54">
        <f>IF('Fixed data'!$G$19=FALSE,O64+O76,O64)</f>
        <v>-2.3265063500000002E-2</v>
      </c>
      <c r="P77" s="54">
        <f>IF('Fixed data'!$G$19=FALSE,P64+P76,P64)</f>
        <v>-2.2903296500000003E-2</v>
      </c>
      <c r="Q77" s="54">
        <f>IF('Fixed data'!$G$19=FALSE,Q64+Q76,Q64)</f>
        <v>-2.2541529500000001E-2</v>
      </c>
      <c r="R77" s="54">
        <f>IF('Fixed data'!$G$19=FALSE,R64+R76,R64)</f>
        <v>-2.2179762500000002E-2</v>
      </c>
      <c r="S77" s="54">
        <f>IF('Fixed data'!$G$19=FALSE,S64+S76,S64)</f>
        <v>-2.1817995499999999E-2</v>
      </c>
      <c r="T77" s="54">
        <f>IF('Fixed data'!$G$19=FALSE,T64+T76,T64)</f>
        <v>-2.1456228500000001E-2</v>
      </c>
      <c r="U77" s="54">
        <f>IF('Fixed data'!$G$19=FALSE,U64+U76,U64)</f>
        <v>-2.1094461500000002E-2</v>
      </c>
      <c r="V77" s="54">
        <f>IF('Fixed data'!$G$19=FALSE,V64+V76,V64)</f>
        <v>-2.0732694500000003E-2</v>
      </c>
      <c r="W77" s="54">
        <f>IF('Fixed data'!$G$19=FALSE,W64+W76,W64)</f>
        <v>-2.03709275E-2</v>
      </c>
      <c r="X77" s="54">
        <f>IF('Fixed data'!$G$19=FALSE,X64+X76,X64)</f>
        <v>-2.0009160500000005E-2</v>
      </c>
      <c r="Y77" s="54">
        <f>IF('Fixed data'!$G$19=FALSE,Y64+Y76,Y64)</f>
        <v>-1.9647393499999999E-2</v>
      </c>
      <c r="Z77" s="54">
        <f>IF('Fixed data'!$G$19=FALSE,Z64+Z76,Z64)</f>
        <v>-1.9285626500000003E-2</v>
      </c>
      <c r="AA77" s="54">
        <f>IF('Fixed data'!$G$19=FALSE,AA64+AA76,AA64)</f>
        <v>-1.8923859500000001E-2</v>
      </c>
      <c r="AB77" s="54">
        <f>IF('Fixed data'!$G$19=FALSE,AB64+AB76,AB64)</f>
        <v>-1.8562092500000002E-2</v>
      </c>
      <c r="AC77" s="54">
        <f>IF('Fixed data'!$G$19=FALSE,AC64+AC76,AC64)</f>
        <v>-1.8200325500000003E-2</v>
      </c>
      <c r="AD77" s="54">
        <f>IF('Fixed data'!$G$19=FALSE,AD64+AD76,AD64)</f>
        <v>-1.7838558500000004E-2</v>
      </c>
      <c r="AE77" s="54">
        <f>IF('Fixed data'!$G$19=FALSE,AE64+AE76,AE64)</f>
        <v>-1.7476791500000005E-2</v>
      </c>
      <c r="AF77" s="54">
        <f>IF('Fixed data'!$G$19=FALSE,AF64+AF76,AF64)</f>
        <v>-1.7115024500000003E-2</v>
      </c>
      <c r="AG77" s="54">
        <f>IF('Fixed data'!$G$19=FALSE,AG64+AG76,AG64)</f>
        <v>-1.6753257500000004E-2</v>
      </c>
      <c r="AH77" s="54">
        <f>IF('Fixed data'!$G$19=FALSE,AH64+AH76,AH64)</f>
        <v>-1.6391490500000005E-2</v>
      </c>
      <c r="AI77" s="54">
        <f>IF('Fixed data'!$G$19=FALSE,AI64+AI76,AI64)</f>
        <v>-1.6029723500000002E-2</v>
      </c>
      <c r="AJ77" s="54">
        <f>IF('Fixed data'!$G$19=FALSE,AJ64+AJ76,AJ64)</f>
        <v>-1.5667956500000003E-2</v>
      </c>
      <c r="AK77" s="54">
        <f>IF('Fixed data'!$G$19=FALSE,AK64+AK76,AK64)</f>
        <v>-1.5306189500000004E-2</v>
      </c>
      <c r="AL77" s="54">
        <f>IF('Fixed data'!$G$19=FALSE,AL64+AL76,AL64)</f>
        <v>-1.4944422500000004E-2</v>
      </c>
      <c r="AM77" s="54">
        <f>IF('Fixed data'!$G$19=FALSE,AM64+AM76,AM64)</f>
        <v>-1.4582655500000003E-2</v>
      </c>
      <c r="AN77" s="54">
        <f>IF('Fixed data'!$G$19=FALSE,AN64+AN76,AN64)</f>
        <v>-1.4220888500000004E-2</v>
      </c>
      <c r="AO77" s="54">
        <f>IF('Fixed data'!$G$19=FALSE,AO64+AO76,AO64)</f>
        <v>-1.3859121500000005E-2</v>
      </c>
      <c r="AP77" s="54">
        <f>IF('Fixed data'!$G$19=FALSE,AP64+AP76,AP64)</f>
        <v>-1.3497354500000005E-2</v>
      </c>
      <c r="AQ77" s="54">
        <f>IF('Fixed data'!$G$19=FALSE,AQ64+AQ76,AQ64)</f>
        <v>-1.3135587500000004E-2</v>
      </c>
      <c r="AR77" s="54">
        <f>IF('Fixed data'!$G$19=FALSE,AR64+AR76,AR64)</f>
        <v>-1.2773820500000005E-2</v>
      </c>
      <c r="AS77" s="54">
        <f>IF('Fixed data'!$G$19=FALSE,AS64+AS76,AS64)</f>
        <v>-1.2412053500000006E-2</v>
      </c>
      <c r="AT77" s="54">
        <f>IF('Fixed data'!$G$19=FALSE,AT64+AT76,AT64)</f>
        <v>-1.2050286500000005E-2</v>
      </c>
      <c r="AU77" s="54">
        <f>IF('Fixed data'!$G$19=FALSE,AU64+AU76,AU64)</f>
        <v>-1.1688519500000005E-2</v>
      </c>
      <c r="AV77" s="54">
        <f>IF('Fixed data'!$G$19=FALSE,AV64+AV76,AV64)</f>
        <v>-1.1326752500000006E-2</v>
      </c>
      <c r="AW77" s="54">
        <f>IF('Fixed data'!$G$19=FALSE,AW64+AW76,AW64)</f>
        <v>-1.0964985500000007E-2</v>
      </c>
      <c r="AX77" s="54">
        <f>IF('Fixed data'!$G$19=FALSE,AX64+AX76,AX64)</f>
        <v>-1.0603218500000006E-2</v>
      </c>
      <c r="AY77" s="54">
        <f>IF('Fixed data'!$G$19=FALSE,AY64+AY76,AY64)</f>
        <v>-1.0241451500000005E-2</v>
      </c>
      <c r="AZ77" s="54">
        <f>IF('Fixed data'!$G$19=FALSE,AZ64+AZ76,AZ64)</f>
        <v>-9.8796845000000064E-3</v>
      </c>
      <c r="BA77" s="54">
        <f>IF('Fixed data'!$G$19=FALSE,BA64+BA76,BA64)</f>
        <v>-9.5179175000000057E-3</v>
      </c>
      <c r="BB77" s="54">
        <f>IF('Fixed data'!$G$19=FALSE,BB64+BB76,BB64)</f>
        <v>-9.1561505000000067E-3</v>
      </c>
      <c r="BC77" s="54">
        <f>IF('Fixed data'!$G$19=FALSE,BC64+BC76,BC64)</f>
        <v>-8.794383500000006E-3</v>
      </c>
      <c r="BD77" s="54">
        <f>IF('Fixed data'!$G$19=FALSE,BD64+BD76,BD64)</f>
        <v>-6.4115379672102793E-18</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v>
      </c>
      <c r="F80" s="55">
        <f t="shared" ref="F80:BD80" si="10">F77*F78</f>
        <v>0</v>
      </c>
      <c r="G80" s="55">
        <f t="shared" si="10"/>
        <v>0</v>
      </c>
      <c r="H80" s="55">
        <f t="shared" si="10"/>
        <v>0</v>
      </c>
      <c r="I80" s="55">
        <f t="shared" si="10"/>
        <v>0</v>
      </c>
      <c r="J80" s="55">
        <f t="shared" si="10"/>
        <v>-0.14175839125155201</v>
      </c>
      <c r="K80" s="55">
        <f t="shared" si="10"/>
        <v>-1.9423511978229866E-2</v>
      </c>
      <c r="L80" s="55">
        <f t="shared" si="10"/>
        <v>-1.8491948199377942E-2</v>
      </c>
      <c r="M80" s="55">
        <f t="shared" si="10"/>
        <v>-1.7601176965140346E-2</v>
      </c>
      <c r="N80" s="55">
        <f t="shared" si="10"/>
        <v>-1.6749504649781866E-2</v>
      </c>
      <c r="O80" s="55">
        <f t="shared" si="10"/>
        <v>-1.5935305523963789E-2</v>
      </c>
      <c r="P80" s="55">
        <f t="shared" si="10"/>
        <v>-1.5157019099463865E-2</v>
      </c>
      <c r="Q80" s="55">
        <f t="shared" si="10"/>
        <v>-1.4413147575837396E-2</v>
      </c>
      <c r="R80" s="55">
        <f t="shared" si="10"/>
        <v>-1.3702253385161418E-2</v>
      </c>
      <c r="S80" s="55">
        <f t="shared" si="10"/>
        <v>-1.3022956831148211E-2</v>
      </c>
      <c r="T80" s="55">
        <f t="shared" si="10"/>
        <v>-1.2373933819053306E-2</v>
      </c>
      <c r="U80" s="55">
        <f t="shared" si="10"/>
        <v>-1.1753913672937185E-2</v>
      </c>
      <c r="V80" s="55">
        <f t="shared" si="10"/>
        <v>-1.1161677036968576E-2</v>
      </c>
      <c r="W80" s="55">
        <f t="shared" si="10"/>
        <v>-1.0596053857581524E-2</v>
      </c>
      <c r="X80" s="55">
        <f t="shared" si="10"/>
        <v>-1.0055921443417751E-2</v>
      </c>
      <c r="Y80" s="55">
        <f t="shared" si="10"/>
        <v>-9.5402026001010221E-3</v>
      </c>
      <c r="Z80" s="55">
        <f t="shared" si="10"/>
        <v>-9.0478638370009735E-3</v>
      </c>
      <c r="AA80" s="55">
        <f t="shared" si="10"/>
        <v>-8.577913643250475E-3</v>
      </c>
      <c r="AB80" s="55">
        <f t="shared" si="10"/>
        <v>-8.1294008303834514E-3</v>
      </c>
      <c r="AC80" s="55">
        <f t="shared" si="10"/>
        <v>-7.7014129390588059E-3</v>
      </c>
      <c r="AD80" s="55">
        <f t="shared" si="10"/>
        <v>-7.2930747074314685E-3</v>
      </c>
      <c r="AE80" s="55">
        <f t="shared" si="10"/>
        <v>-6.9035465988231551E-3</v>
      </c>
      <c r="AF80" s="55">
        <f t="shared" si="10"/>
        <v>-6.5320233864337197E-3</v>
      </c>
      <c r="AG80" s="55">
        <f t="shared" si="10"/>
        <v>-6.1777327929189918E-3</v>
      </c>
      <c r="AH80" s="55">
        <f t="shared" si="10"/>
        <v>-5.83993418274274E-3</v>
      </c>
      <c r="AI80" s="55">
        <f t="shared" si="10"/>
        <v>-6.4116833404863896E-3</v>
      </c>
      <c r="AJ80" s="55">
        <f t="shared" si="10"/>
        <v>-6.0844477581969945E-3</v>
      </c>
      <c r="AK80" s="55">
        <f t="shared" si="10"/>
        <v>-5.7708351789984152E-3</v>
      </c>
      <c r="AL80" s="55">
        <f t="shared" si="10"/>
        <v>-5.4703296357241403E-3</v>
      </c>
      <c r="AM80" s="55">
        <f t="shared" si="10"/>
        <v>-5.182433660659169E-3</v>
      </c>
      <c r="AN80" s="55">
        <f t="shared" si="10"/>
        <v>-4.9066676456157501E-3</v>
      </c>
      <c r="AO80" s="55">
        <f t="shared" si="10"/>
        <v>-4.6425692235924935E-3</v>
      </c>
      <c r="AP80" s="55">
        <f t="shared" si="10"/>
        <v>-4.3896926713024665E-3</v>
      </c>
      <c r="AQ80" s="55">
        <f t="shared" si="10"/>
        <v>-4.1476083318791454E-3</v>
      </c>
      <c r="AR80" s="55">
        <f t="shared" si="10"/>
        <v>-3.9159020570916914E-3</v>
      </c>
      <c r="AS80" s="55">
        <f t="shared" si="10"/>
        <v>-3.6941746684227899E-3</v>
      </c>
      <c r="AT80" s="55">
        <f t="shared" si="10"/>
        <v>-3.4820414363835E-3</v>
      </c>
      <c r="AU80" s="55">
        <f t="shared" si="10"/>
        <v>-3.2791315774599122E-3</v>
      </c>
      <c r="AV80" s="55">
        <f t="shared" si="10"/>
        <v>-3.0850877681062494E-3</v>
      </c>
      <c r="AW80" s="55">
        <f t="shared" si="10"/>
        <v>-2.8995656752181737E-3</v>
      </c>
      <c r="AX80" s="55">
        <f t="shared" si="10"/>
        <v>-2.7222335025385886E-3</v>
      </c>
      <c r="AY80" s="55">
        <f t="shared" si="10"/>
        <v>-2.5527715524661311E-3</v>
      </c>
      <c r="AZ80" s="55">
        <f t="shared" si="10"/>
        <v>-2.3908718027539277E-3</v>
      </c>
      <c r="BA80" s="55">
        <f t="shared" si="10"/>
        <v>-2.2362374976029409E-3</v>
      </c>
      <c r="BB80" s="55">
        <f t="shared" si="10"/>
        <v>-2.0885827526704974E-3</v>
      </c>
      <c r="BC80" s="55">
        <f t="shared" si="10"/>
        <v>-1.9476321735302886E-3</v>
      </c>
      <c r="BD80" s="55">
        <f t="shared" si="10"/>
        <v>-1.3785627322664458E-18</v>
      </c>
    </row>
    <row r="81" spans="1:56" x14ac:dyDescent="0.3">
      <c r="A81" s="75"/>
      <c r="B81" s="15" t="s">
        <v>18</v>
      </c>
      <c r="C81" s="15"/>
      <c r="D81" s="14" t="s">
        <v>38</v>
      </c>
      <c r="E81" s="56">
        <f>+E80</f>
        <v>0</v>
      </c>
      <c r="F81" s="56">
        <f t="shared" ref="F81:BD81" si="11">+E81+F80</f>
        <v>0</v>
      </c>
      <c r="G81" s="56">
        <f t="shared" si="11"/>
        <v>0</v>
      </c>
      <c r="H81" s="56">
        <f t="shared" si="11"/>
        <v>0</v>
      </c>
      <c r="I81" s="56">
        <f t="shared" si="11"/>
        <v>0</v>
      </c>
      <c r="J81" s="56">
        <f t="shared" si="11"/>
        <v>-0.14175839125155201</v>
      </c>
      <c r="K81" s="56">
        <f t="shared" si="11"/>
        <v>-0.16118190322978188</v>
      </c>
      <c r="L81" s="56">
        <f t="shared" si="11"/>
        <v>-0.17967385142915981</v>
      </c>
      <c r="M81" s="56">
        <f t="shared" si="11"/>
        <v>-0.19727502839430017</v>
      </c>
      <c r="N81" s="56">
        <f t="shared" si="11"/>
        <v>-0.21402453304408203</v>
      </c>
      <c r="O81" s="56">
        <f t="shared" si="11"/>
        <v>-0.22995983856804583</v>
      </c>
      <c r="P81" s="56">
        <f t="shared" si="11"/>
        <v>-0.24511685766750971</v>
      </c>
      <c r="Q81" s="56">
        <f t="shared" si="11"/>
        <v>-0.25953000524334713</v>
      </c>
      <c r="R81" s="56">
        <f t="shared" si="11"/>
        <v>-0.27323225862850853</v>
      </c>
      <c r="S81" s="56">
        <f t="shared" si="11"/>
        <v>-0.28625521545965676</v>
      </c>
      <c r="T81" s="56">
        <f t="shared" si="11"/>
        <v>-0.29862914927871009</v>
      </c>
      <c r="U81" s="56">
        <f t="shared" si="11"/>
        <v>-0.3103830629516473</v>
      </c>
      <c r="V81" s="56">
        <f t="shared" si="11"/>
        <v>-0.32154473998861588</v>
      </c>
      <c r="W81" s="56">
        <f t="shared" si="11"/>
        <v>-0.33214079384619738</v>
      </c>
      <c r="X81" s="56">
        <f t="shared" si="11"/>
        <v>-0.34219671528961515</v>
      </c>
      <c r="Y81" s="56">
        <f t="shared" si="11"/>
        <v>-0.35173691788971617</v>
      </c>
      <c r="Z81" s="56">
        <f t="shared" si="11"/>
        <v>-0.36078478172671713</v>
      </c>
      <c r="AA81" s="56">
        <f t="shared" si="11"/>
        <v>-0.36936269536996763</v>
      </c>
      <c r="AB81" s="56">
        <f t="shared" si="11"/>
        <v>-0.37749209620035107</v>
      </c>
      <c r="AC81" s="56">
        <f t="shared" si="11"/>
        <v>-0.38519350913940986</v>
      </c>
      <c r="AD81" s="56">
        <f t="shared" si="11"/>
        <v>-0.39248658384684132</v>
      </c>
      <c r="AE81" s="56">
        <f t="shared" si="11"/>
        <v>-0.39939013044566446</v>
      </c>
      <c r="AF81" s="56">
        <f t="shared" si="11"/>
        <v>-0.40592215383209818</v>
      </c>
      <c r="AG81" s="56">
        <f t="shared" si="11"/>
        <v>-0.41209988662501718</v>
      </c>
      <c r="AH81" s="56">
        <f t="shared" si="11"/>
        <v>-0.41793982080775993</v>
      </c>
      <c r="AI81" s="56">
        <f t="shared" si="11"/>
        <v>-0.42435150414824629</v>
      </c>
      <c r="AJ81" s="56">
        <f t="shared" si="11"/>
        <v>-0.43043595190644329</v>
      </c>
      <c r="AK81" s="56">
        <f t="shared" si="11"/>
        <v>-0.43620678708544169</v>
      </c>
      <c r="AL81" s="56">
        <f t="shared" si="11"/>
        <v>-0.44167711672116583</v>
      </c>
      <c r="AM81" s="56">
        <f t="shared" si="11"/>
        <v>-0.44685955038182501</v>
      </c>
      <c r="AN81" s="56">
        <f t="shared" si="11"/>
        <v>-0.45176621802744077</v>
      </c>
      <c r="AO81" s="56">
        <f t="shared" si="11"/>
        <v>-0.45640878725103329</v>
      </c>
      <c r="AP81" s="56">
        <f t="shared" si="11"/>
        <v>-0.46079847992233575</v>
      </c>
      <c r="AQ81" s="56">
        <f t="shared" si="11"/>
        <v>-0.46494608825421491</v>
      </c>
      <c r="AR81" s="56">
        <f t="shared" si="11"/>
        <v>-0.4688619903113066</v>
      </c>
      <c r="AS81" s="56">
        <f t="shared" si="11"/>
        <v>-0.47255616497972941</v>
      </c>
      <c r="AT81" s="56">
        <f t="shared" si="11"/>
        <v>-0.47603820641611289</v>
      </c>
      <c r="AU81" s="56">
        <f t="shared" si="11"/>
        <v>-0.47931733799357279</v>
      </c>
      <c r="AV81" s="56">
        <f t="shared" si="11"/>
        <v>-0.48240242576167902</v>
      </c>
      <c r="AW81" s="56">
        <f t="shared" si="11"/>
        <v>-0.48530199143689717</v>
      </c>
      <c r="AX81" s="56">
        <f t="shared" si="11"/>
        <v>-0.48802422493943576</v>
      </c>
      <c r="AY81" s="56">
        <f t="shared" si="11"/>
        <v>-0.4905769964919019</v>
      </c>
      <c r="AZ81" s="56">
        <f t="shared" si="11"/>
        <v>-0.49296786829465583</v>
      </c>
      <c r="BA81" s="56">
        <f t="shared" si="11"/>
        <v>-0.49520410579225876</v>
      </c>
      <c r="BB81" s="56">
        <f t="shared" si="11"/>
        <v>-0.49729268854492925</v>
      </c>
      <c r="BC81" s="56">
        <f t="shared" si="11"/>
        <v>-0.49924032071845953</v>
      </c>
      <c r="BD81" s="56">
        <f t="shared" si="11"/>
        <v>-0.49924032071845953</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3"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83"/>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83"/>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3"/>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3"/>
      <c r="B90" s="4" t="s">
        <v>326</v>
      </c>
      <c r="D90" s="4" t="s">
        <v>86</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3"/>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3"/>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3"/>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zoomScale="80" zoomScaleNormal="80" zoomScaleSheetLayoutView="75" workbookViewId="0">
      <pane xSplit="2" ySplit="12" topLeftCell="C13" activePane="bottomRight" state="frozen"/>
      <selection activeCell="B73" sqref="B73"/>
      <selection pane="topRight" activeCell="B73" sqref="B73"/>
      <selection pane="bottomLeft" activeCell="B73" sqref="B73"/>
      <selection pane="bottomRight" activeCell="L22" sqref="L22"/>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-0.50564161403664831</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-0.59607338959796063</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-0.66245403058914953</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-0.7237035659142449</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6</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75" t="s">
        <v>11</v>
      </c>
      <c r="B13" s="61" t="s">
        <v>193</v>
      </c>
      <c r="C13" s="60" t="s">
        <v>354</v>
      </c>
      <c r="D13" s="61" t="s">
        <v>38</v>
      </c>
      <c r="E13" s="62">
        <f>'Workings template'!C7/1000000</f>
        <v>0</v>
      </c>
      <c r="F13" s="62">
        <f>'Workings template'!D7/1000000</f>
        <v>0</v>
      </c>
      <c r="G13" s="62">
        <f>'Workings template'!E7/1000000</f>
        <v>0</v>
      </c>
      <c r="H13" s="62">
        <f>'Workings template'!F7/1000000</f>
        <v>0</v>
      </c>
      <c r="I13" s="62">
        <f>-'Workings template'!G6/1000000</f>
        <v>0</v>
      </c>
      <c r="J13" s="62">
        <f>-'Workings template'!H6/1000000</f>
        <v>-0.82955387999999997</v>
      </c>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76"/>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76"/>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76"/>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76"/>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77"/>
      <c r="B18" s="123" t="s">
        <v>193</v>
      </c>
      <c r="C18" s="128"/>
      <c r="D18" s="124" t="s">
        <v>38</v>
      </c>
      <c r="E18" s="59">
        <f>SUM(E13:E17)</f>
        <v>0</v>
      </c>
      <c r="F18" s="59">
        <f t="shared" ref="F18:AW18" si="0">SUM(F13:F17)</f>
        <v>0</v>
      </c>
      <c r="G18" s="59">
        <f t="shared" si="0"/>
        <v>0</v>
      </c>
      <c r="H18" s="59">
        <f t="shared" si="0"/>
        <v>0</v>
      </c>
      <c r="I18" s="59">
        <f t="shared" si="0"/>
        <v>0</v>
      </c>
      <c r="J18" s="59">
        <f t="shared" si="0"/>
        <v>-0.82955387999999997</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78" t="s">
        <v>297</v>
      </c>
      <c r="B19" s="61" t="s">
        <v>194</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78"/>
      <c r="B20" s="61" t="s">
        <v>194</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78"/>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78"/>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78"/>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78"/>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79"/>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0</v>
      </c>
      <c r="F26" s="59">
        <f t="shared" ref="F26:BD26" si="2">F18+F25</f>
        <v>0</v>
      </c>
      <c r="G26" s="59">
        <f t="shared" si="2"/>
        <v>0</v>
      </c>
      <c r="H26" s="59">
        <f t="shared" si="2"/>
        <v>0</v>
      </c>
      <c r="I26" s="59">
        <f t="shared" si="2"/>
        <v>0</v>
      </c>
      <c r="J26" s="59">
        <f t="shared" si="2"/>
        <v>-0.82955387999999997</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v>
      </c>
      <c r="F28" s="35">
        <f t="shared" ref="F28:AW28" si="3">F26*F27</f>
        <v>0</v>
      </c>
      <c r="G28" s="35">
        <f t="shared" si="3"/>
        <v>0</v>
      </c>
      <c r="H28" s="35">
        <f t="shared" si="3"/>
        <v>0</v>
      </c>
      <c r="I28" s="35">
        <f t="shared" si="3"/>
        <v>0</v>
      </c>
      <c r="J28" s="35">
        <f t="shared" si="3"/>
        <v>-0.58068771599999991</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0</v>
      </c>
      <c r="F29" s="35">
        <f t="shared" ref="F29:AW29" si="4">F26-F28</f>
        <v>0</v>
      </c>
      <c r="G29" s="35">
        <f t="shared" si="4"/>
        <v>0</v>
      </c>
      <c r="H29" s="35">
        <f t="shared" si="4"/>
        <v>0</v>
      </c>
      <c r="I29" s="35">
        <f t="shared" si="4"/>
        <v>0</v>
      </c>
      <c r="J29" s="35">
        <f t="shared" si="4"/>
        <v>-0.24886616400000006</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-1.2904171466666664E-2</v>
      </c>
      <c r="L35" s="35">
        <f>$J$28/'Fixed data'!$C$7</f>
        <v>-1.2904171466666664E-2</v>
      </c>
      <c r="M35" s="35">
        <f>$J$28/'Fixed data'!$C$7</f>
        <v>-1.2904171466666664E-2</v>
      </c>
      <c r="N35" s="35">
        <f>$J$28/'Fixed data'!$C$7</f>
        <v>-1.2904171466666664E-2</v>
      </c>
      <c r="O35" s="35">
        <f>$J$28/'Fixed data'!$C$7</f>
        <v>-1.2904171466666664E-2</v>
      </c>
      <c r="P35" s="35">
        <f>$J$28/'Fixed data'!$C$7</f>
        <v>-1.2904171466666664E-2</v>
      </c>
      <c r="Q35" s="35">
        <f>$J$28/'Fixed data'!$C$7</f>
        <v>-1.2904171466666664E-2</v>
      </c>
      <c r="R35" s="35">
        <f>$J$28/'Fixed data'!$C$7</f>
        <v>-1.2904171466666664E-2</v>
      </c>
      <c r="S35" s="35">
        <f>$J$28/'Fixed data'!$C$7</f>
        <v>-1.2904171466666664E-2</v>
      </c>
      <c r="T35" s="35">
        <f>$J$28/'Fixed data'!$C$7</f>
        <v>-1.2904171466666664E-2</v>
      </c>
      <c r="U35" s="35">
        <f>$J$28/'Fixed data'!$C$7</f>
        <v>-1.2904171466666664E-2</v>
      </c>
      <c r="V35" s="35">
        <f>$J$28/'Fixed data'!$C$7</f>
        <v>-1.2904171466666664E-2</v>
      </c>
      <c r="W35" s="35">
        <f>$J$28/'Fixed data'!$C$7</f>
        <v>-1.2904171466666664E-2</v>
      </c>
      <c r="X35" s="35">
        <f>$J$28/'Fixed data'!$C$7</f>
        <v>-1.2904171466666664E-2</v>
      </c>
      <c r="Y35" s="35">
        <f>$J$28/'Fixed data'!$C$7</f>
        <v>-1.2904171466666664E-2</v>
      </c>
      <c r="Z35" s="35">
        <f>$J$28/'Fixed data'!$C$7</f>
        <v>-1.2904171466666664E-2</v>
      </c>
      <c r="AA35" s="35">
        <f>$J$28/'Fixed data'!$C$7</f>
        <v>-1.2904171466666664E-2</v>
      </c>
      <c r="AB35" s="35">
        <f>$J$28/'Fixed data'!$C$7</f>
        <v>-1.2904171466666664E-2</v>
      </c>
      <c r="AC35" s="35">
        <f>$J$28/'Fixed data'!$C$7</f>
        <v>-1.2904171466666664E-2</v>
      </c>
      <c r="AD35" s="35">
        <f>$J$28/'Fixed data'!$C$7</f>
        <v>-1.2904171466666664E-2</v>
      </c>
      <c r="AE35" s="35">
        <f>$J$28/'Fixed data'!$C$7</f>
        <v>-1.2904171466666664E-2</v>
      </c>
      <c r="AF35" s="35">
        <f>$J$28/'Fixed data'!$C$7</f>
        <v>-1.2904171466666664E-2</v>
      </c>
      <c r="AG35" s="35">
        <f>$J$28/'Fixed data'!$C$7</f>
        <v>-1.2904171466666664E-2</v>
      </c>
      <c r="AH35" s="35">
        <f>$J$28/'Fixed data'!$C$7</f>
        <v>-1.2904171466666664E-2</v>
      </c>
      <c r="AI35" s="35">
        <f>$J$28/'Fixed data'!$C$7</f>
        <v>-1.2904171466666664E-2</v>
      </c>
      <c r="AJ35" s="35">
        <f>$J$28/'Fixed data'!$C$7</f>
        <v>-1.2904171466666664E-2</v>
      </c>
      <c r="AK35" s="35">
        <f>$J$28/'Fixed data'!$C$7</f>
        <v>-1.2904171466666664E-2</v>
      </c>
      <c r="AL35" s="35">
        <f>$J$28/'Fixed data'!$C$7</f>
        <v>-1.2904171466666664E-2</v>
      </c>
      <c r="AM35" s="35">
        <f>$J$28/'Fixed data'!$C$7</f>
        <v>-1.2904171466666664E-2</v>
      </c>
      <c r="AN35" s="35">
        <f>$J$28/'Fixed data'!$C$7</f>
        <v>-1.2904171466666664E-2</v>
      </c>
      <c r="AO35" s="35">
        <f>$J$28/'Fixed data'!$C$7</f>
        <v>-1.2904171466666664E-2</v>
      </c>
      <c r="AP35" s="35">
        <f>$J$28/'Fixed data'!$C$7</f>
        <v>-1.2904171466666664E-2</v>
      </c>
      <c r="AQ35" s="35">
        <f>$J$28/'Fixed data'!$C$7</f>
        <v>-1.2904171466666664E-2</v>
      </c>
      <c r="AR35" s="35">
        <f>$J$28/'Fixed data'!$C$7</f>
        <v>-1.2904171466666664E-2</v>
      </c>
      <c r="AS35" s="35">
        <f>$J$28/'Fixed data'!$C$7</f>
        <v>-1.2904171466666664E-2</v>
      </c>
      <c r="AT35" s="35">
        <f>$J$28/'Fixed data'!$C$7</f>
        <v>-1.2904171466666664E-2</v>
      </c>
      <c r="AU35" s="35">
        <f>$J$28/'Fixed data'!$C$7</f>
        <v>-1.2904171466666664E-2</v>
      </c>
      <c r="AV35" s="35">
        <f>$J$28/'Fixed data'!$C$7</f>
        <v>-1.2904171466666664E-2</v>
      </c>
      <c r="AW35" s="35">
        <f>$J$28/'Fixed data'!$C$7</f>
        <v>-1.2904171466666664E-2</v>
      </c>
      <c r="AX35" s="35">
        <f>$J$28/'Fixed data'!$C$7</f>
        <v>-1.2904171466666664E-2</v>
      </c>
      <c r="AY35" s="35">
        <f>$J$28/'Fixed data'!$C$7</f>
        <v>-1.2904171466666664E-2</v>
      </c>
      <c r="AZ35" s="35">
        <f>$J$28/'Fixed data'!$C$7</f>
        <v>-1.2904171466666664E-2</v>
      </c>
      <c r="BA35" s="35">
        <f>$J$28/'Fixed data'!$C$7</f>
        <v>-1.2904171466666664E-2</v>
      </c>
      <c r="BB35" s="35">
        <f>$J$28/'Fixed data'!$C$7</f>
        <v>-1.2904171466666664E-2</v>
      </c>
      <c r="BC35" s="35">
        <f>$J$28/'Fixed data'!$C$7</f>
        <v>-1.2904171466666664E-2</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v>
      </c>
      <c r="G60" s="35">
        <f t="shared" si="5"/>
        <v>0</v>
      </c>
      <c r="H60" s="35">
        <f t="shared" si="5"/>
        <v>0</v>
      </c>
      <c r="I60" s="35">
        <f t="shared" si="5"/>
        <v>0</v>
      </c>
      <c r="J60" s="35">
        <f t="shared" si="5"/>
        <v>0</v>
      </c>
      <c r="K60" s="35">
        <f t="shared" si="5"/>
        <v>-1.2904171466666664E-2</v>
      </c>
      <c r="L60" s="35">
        <f t="shared" si="5"/>
        <v>-1.2904171466666664E-2</v>
      </c>
      <c r="M60" s="35">
        <f t="shared" si="5"/>
        <v>-1.2904171466666664E-2</v>
      </c>
      <c r="N60" s="35">
        <f t="shared" si="5"/>
        <v>-1.2904171466666664E-2</v>
      </c>
      <c r="O60" s="35">
        <f t="shared" si="5"/>
        <v>-1.2904171466666664E-2</v>
      </c>
      <c r="P60" s="35">
        <f t="shared" si="5"/>
        <v>-1.2904171466666664E-2</v>
      </c>
      <c r="Q60" s="35">
        <f t="shared" si="5"/>
        <v>-1.2904171466666664E-2</v>
      </c>
      <c r="R60" s="35">
        <f t="shared" si="5"/>
        <v>-1.2904171466666664E-2</v>
      </c>
      <c r="S60" s="35">
        <f t="shared" si="5"/>
        <v>-1.2904171466666664E-2</v>
      </c>
      <c r="T60" s="35">
        <f t="shared" si="5"/>
        <v>-1.2904171466666664E-2</v>
      </c>
      <c r="U60" s="35">
        <f t="shared" si="5"/>
        <v>-1.2904171466666664E-2</v>
      </c>
      <c r="V60" s="35">
        <f t="shared" si="5"/>
        <v>-1.2904171466666664E-2</v>
      </c>
      <c r="W60" s="35">
        <f t="shared" si="5"/>
        <v>-1.2904171466666664E-2</v>
      </c>
      <c r="X60" s="35">
        <f t="shared" si="5"/>
        <v>-1.2904171466666664E-2</v>
      </c>
      <c r="Y60" s="35">
        <f t="shared" si="5"/>
        <v>-1.2904171466666664E-2</v>
      </c>
      <c r="Z60" s="35">
        <f t="shared" si="5"/>
        <v>-1.2904171466666664E-2</v>
      </c>
      <c r="AA60" s="35">
        <f t="shared" si="5"/>
        <v>-1.2904171466666664E-2</v>
      </c>
      <c r="AB60" s="35">
        <f t="shared" si="5"/>
        <v>-1.2904171466666664E-2</v>
      </c>
      <c r="AC60" s="35">
        <f t="shared" si="5"/>
        <v>-1.2904171466666664E-2</v>
      </c>
      <c r="AD60" s="35">
        <f t="shared" si="5"/>
        <v>-1.2904171466666664E-2</v>
      </c>
      <c r="AE60" s="35">
        <f t="shared" si="5"/>
        <v>-1.2904171466666664E-2</v>
      </c>
      <c r="AF60" s="35">
        <f t="shared" si="5"/>
        <v>-1.2904171466666664E-2</v>
      </c>
      <c r="AG60" s="35">
        <f t="shared" si="5"/>
        <v>-1.2904171466666664E-2</v>
      </c>
      <c r="AH60" s="35">
        <f t="shared" si="5"/>
        <v>-1.2904171466666664E-2</v>
      </c>
      <c r="AI60" s="35">
        <f t="shared" si="5"/>
        <v>-1.2904171466666664E-2</v>
      </c>
      <c r="AJ60" s="35">
        <f t="shared" si="5"/>
        <v>-1.2904171466666664E-2</v>
      </c>
      <c r="AK60" s="35">
        <f t="shared" si="5"/>
        <v>-1.2904171466666664E-2</v>
      </c>
      <c r="AL60" s="35">
        <f t="shared" si="5"/>
        <v>-1.2904171466666664E-2</v>
      </c>
      <c r="AM60" s="35">
        <f t="shared" si="5"/>
        <v>-1.2904171466666664E-2</v>
      </c>
      <c r="AN60" s="35">
        <f t="shared" si="5"/>
        <v>-1.2904171466666664E-2</v>
      </c>
      <c r="AO60" s="35">
        <f t="shared" si="5"/>
        <v>-1.2904171466666664E-2</v>
      </c>
      <c r="AP60" s="35">
        <f t="shared" si="5"/>
        <v>-1.2904171466666664E-2</v>
      </c>
      <c r="AQ60" s="35">
        <f t="shared" si="5"/>
        <v>-1.2904171466666664E-2</v>
      </c>
      <c r="AR60" s="35">
        <f t="shared" si="5"/>
        <v>-1.2904171466666664E-2</v>
      </c>
      <c r="AS60" s="35">
        <f t="shared" si="5"/>
        <v>-1.2904171466666664E-2</v>
      </c>
      <c r="AT60" s="35">
        <f t="shared" si="5"/>
        <v>-1.2904171466666664E-2</v>
      </c>
      <c r="AU60" s="35">
        <f t="shared" si="5"/>
        <v>-1.2904171466666664E-2</v>
      </c>
      <c r="AV60" s="35">
        <f t="shared" si="5"/>
        <v>-1.2904171466666664E-2</v>
      </c>
      <c r="AW60" s="35">
        <f t="shared" si="5"/>
        <v>-1.2904171466666664E-2</v>
      </c>
      <c r="AX60" s="35">
        <f t="shared" si="5"/>
        <v>-1.2904171466666664E-2</v>
      </c>
      <c r="AY60" s="35">
        <f t="shared" si="5"/>
        <v>-1.2904171466666664E-2</v>
      </c>
      <c r="AZ60" s="35">
        <f t="shared" si="5"/>
        <v>-1.2904171466666664E-2</v>
      </c>
      <c r="BA60" s="35">
        <f t="shared" si="5"/>
        <v>-1.2904171466666664E-2</v>
      </c>
      <c r="BB60" s="35">
        <f t="shared" si="5"/>
        <v>-1.2904171466666664E-2</v>
      </c>
      <c r="BC60" s="35">
        <f t="shared" si="5"/>
        <v>-1.2904171466666664E-2</v>
      </c>
      <c r="BD60" s="35">
        <f t="shared" si="5"/>
        <v>0</v>
      </c>
    </row>
    <row r="61" spans="1:56" ht="17.25" hidden="1" customHeight="1" outlineLevel="1" x14ac:dyDescent="0.35">
      <c r="A61" s="114"/>
      <c r="B61" s="9" t="s">
        <v>34</v>
      </c>
      <c r="C61" s="9" t="s">
        <v>59</v>
      </c>
      <c r="D61" s="9" t="s">
        <v>38</v>
      </c>
      <c r="E61" s="35">
        <v>0</v>
      </c>
      <c r="F61" s="35">
        <f>E62</f>
        <v>0</v>
      </c>
      <c r="G61" s="35">
        <f t="shared" ref="G61:BD61" si="6">F62</f>
        <v>0</v>
      </c>
      <c r="H61" s="35">
        <f t="shared" si="6"/>
        <v>0</v>
      </c>
      <c r="I61" s="35">
        <f t="shared" si="6"/>
        <v>0</v>
      </c>
      <c r="J61" s="35">
        <f t="shared" si="6"/>
        <v>0</v>
      </c>
      <c r="K61" s="35">
        <f t="shared" si="6"/>
        <v>-0.58068771599999991</v>
      </c>
      <c r="L61" s="35">
        <f t="shared" si="6"/>
        <v>-0.56778354453333324</v>
      </c>
      <c r="M61" s="35">
        <f t="shared" si="6"/>
        <v>-0.55487937306666657</v>
      </c>
      <c r="N61" s="35">
        <f t="shared" si="6"/>
        <v>-0.5419752015999999</v>
      </c>
      <c r="O61" s="35">
        <f t="shared" si="6"/>
        <v>-0.52907103013333323</v>
      </c>
      <c r="P61" s="35">
        <f t="shared" si="6"/>
        <v>-0.51616685866666656</v>
      </c>
      <c r="Q61" s="35">
        <f t="shared" si="6"/>
        <v>-0.50326268719999989</v>
      </c>
      <c r="R61" s="35">
        <f t="shared" si="6"/>
        <v>-0.49035851573333322</v>
      </c>
      <c r="S61" s="35">
        <f t="shared" si="6"/>
        <v>-0.47745434426666655</v>
      </c>
      <c r="T61" s="35">
        <f t="shared" si="6"/>
        <v>-0.46455017279999988</v>
      </c>
      <c r="U61" s="35">
        <f t="shared" si="6"/>
        <v>-0.45164600133333321</v>
      </c>
      <c r="V61" s="35">
        <f t="shared" si="6"/>
        <v>-0.43874182986666654</v>
      </c>
      <c r="W61" s="35">
        <f t="shared" si="6"/>
        <v>-0.42583765839999987</v>
      </c>
      <c r="X61" s="35">
        <f t="shared" si="6"/>
        <v>-0.4129334869333332</v>
      </c>
      <c r="Y61" s="35">
        <f t="shared" si="6"/>
        <v>-0.40002931546666654</v>
      </c>
      <c r="Z61" s="35">
        <f t="shared" si="6"/>
        <v>-0.38712514399999987</v>
      </c>
      <c r="AA61" s="35">
        <f t="shared" si="6"/>
        <v>-0.3742209725333332</v>
      </c>
      <c r="AB61" s="35">
        <f t="shared" si="6"/>
        <v>-0.36131680106666653</v>
      </c>
      <c r="AC61" s="35">
        <f t="shared" si="6"/>
        <v>-0.34841262959999986</v>
      </c>
      <c r="AD61" s="35">
        <f t="shared" si="6"/>
        <v>-0.33550845813333319</v>
      </c>
      <c r="AE61" s="35">
        <f t="shared" si="6"/>
        <v>-0.32260428666666652</v>
      </c>
      <c r="AF61" s="35">
        <f t="shared" si="6"/>
        <v>-0.30970011519999985</v>
      </c>
      <c r="AG61" s="35">
        <f t="shared" si="6"/>
        <v>-0.29679594373333318</v>
      </c>
      <c r="AH61" s="35">
        <f t="shared" si="6"/>
        <v>-0.28389177226666651</v>
      </c>
      <c r="AI61" s="35">
        <f t="shared" si="6"/>
        <v>-0.27098760079999984</v>
      </c>
      <c r="AJ61" s="35">
        <f t="shared" si="6"/>
        <v>-0.25808342933333317</v>
      </c>
      <c r="AK61" s="35">
        <f t="shared" si="6"/>
        <v>-0.2451792578666665</v>
      </c>
      <c r="AL61" s="35">
        <f t="shared" si="6"/>
        <v>-0.23227508639999983</v>
      </c>
      <c r="AM61" s="35">
        <f t="shared" si="6"/>
        <v>-0.21937091493333316</v>
      </c>
      <c r="AN61" s="35">
        <f t="shared" si="6"/>
        <v>-0.20646674346666649</v>
      </c>
      <c r="AO61" s="35">
        <f t="shared" si="6"/>
        <v>-0.19356257199999982</v>
      </c>
      <c r="AP61" s="35">
        <f t="shared" si="6"/>
        <v>-0.18065840053333315</v>
      </c>
      <c r="AQ61" s="35">
        <f t="shared" si="6"/>
        <v>-0.16775422906666648</v>
      </c>
      <c r="AR61" s="35">
        <f t="shared" si="6"/>
        <v>-0.15485005759999981</v>
      </c>
      <c r="AS61" s="35">
        <f t="shared" si="6"/>
        <v>-0.14194588613333314</v>
      </c>
      <c r="AT61" s="35">
        <f t="shared" si="6"/>
        <v>-0.12904171466666647</v>
      </c>
      <c r="AU61" s="35">
        <f t="shared" si="6"/>
        <v>-0.1161375431999998</v>
      </c>
      <c r="AV61" s="35">
        <f t="shared" si="6"/>
        <v>-0.10323337173333313</v>
      </c>
      <c r="AW61" s="35">
        <f t="shared" si="6"/>
        <v>-9.0329200266666465E-2</v>
      </c>
      <c r="AX61" s="35">
        <f t="shared" si="6"/>
        <v>-7.7425028799999795E-2</v>
      </c>
      <c r="AY61" s="35">
        <f t="shared" si="6"/>
        <v>-6.4520857333333126E-2</v>
      </c>
      <c r="AZ61" s="35">
        <f t="shared" si="6"/>
        <v>-5.1616685866666463E-2</v>
      </c>
      <c r="BA61" s="35">
        <f t="shared" si="6"/>
        <v>-3.8712514399999801E-2</v>
      </c>
      <c r="BB61" s="35">
        <f t="shared" si="6"/>
        <v>-2.5808342933333138E-2</v>
      </c>
      <c r="BC61" s="35">
        <f t="shared" si="6"/>
        <v>-1.2904171466666474E-2</v>
      </c>
      <c r="BD61" s="35">
        <f t="shared" si="6"/>
        <v>1.9081958235744878E-16</v>
      </c>
    </row>
    <row r="62" spans="1:56" ht="16.5" hidden="1" customHeight="1" outlineLevel="1" x14ac:dyDescent="0.3">
      <c r="A62" s="114"/>
      <c r="B62" s="9" t="s">
        <v>33</v>
      </c>
      <c r="C62" s="9" t="s">
        <v>66</v>
      </c>
      <c r="D62" s="9" t="s">
        <v>38</v>
      </c>
      <c r="E62" s="35">
        <f t="shared" ref="E62:BD62" si="7">E28-E60+E61</f>
        <v>0</v>
      </c>
      <c r="F62" s="35">
        <f t="shared" si="7"/>
        <v>0</v>
      </c>
      <c r="G62" s="35">
        <f t="shared" si="7"/>
        <v>0</v>
      </c>
      <c r="H62" s="35">
        <f t="shared" si="7"/>
        <v>0</v>
      </c>
      <c r="I62" s="35">
        <f t="shared" si="7"/>
        <v>0</v>
      </c>
      <c r="J62" s="35">
        <f t="shared" si="7"/>
        <v>-0.58068771599999991</v>
      </c>
      <c r="K62" s="35">
        <f t="shared" si="7"/>
        <v>-0.56778354453333324</v>
      </c>
      <c r="L62" s="35">
        <f t="shared" si="7"/>
        <v>-0.55487937306666657</v>
      </c>
      <c r="M62" s="35">
        <f t="shared" si="7"/>
        <v>-0.5419752015999999</v>
      </c>
      <c r="N62" s="35">
        <f t="shared" si="7"/>
        <v>-0.52907103013333323</v>
      </c>
      <c r="O62" s="35">
        <f t="shared" si="7"/>
        <v>-0.51616685866666656</v>
      </c>
      <c r="P62" s="35">
        <f t="shared" si="7"/>
        <v>-0.50326268719999989</v>
      </c>
      <c r="Q62" s="35">
        <f t="shared" si="7"/>
        <v>-0.49035851573333322</v>
      </c>
      <c r="R62" s="35">
        <f t="shared" si="7"/>
        <v>-0.47745434426666655</v>
      </c>
      <c r="S62" s="35">
        <f t="shared" si="7"/>
        <v>-0.46455017279999988</v>
      </c>
      <c r="T62" s="35">
        <f t="shared" si="7"/>
        <v>-0.45164600133333321</v>
      </c>
      <c r="U62" s="35">
        <f t="shared" si="7"/>
        <v>-0.43874182986666654</v>
      </c>
      <c r="V62" s="35">
        <f t="shared" si="7"/>
        <v>-0.42583765839999987</v>
      </c>
      <c r="W62" s="35">
        <f t="shared" si="7"/>
        <v>-0.4129334869333332</v>
      </c>
      <c r="X62" s="35">
        <f t="shared" si="7"/>
        <v>-0.40002931546666654</v>
      </c>
      <c r="Y62" s="35">
        <f t="shared" si="7"/>
        <v>-0.38712514399999987</v>
      </c>
      <c r="Z62" s="35">
        <f t="shared" si="7"/>
        <v>-0.3742209725333332</v>
      </c>
      <c r="AA62" s="35">
        <f t="shared" si="7"/>
        <v>-0.36131680106666653</v>
      </c>
      <c r="AB62" s="35">
        <f t="shared" si="7"/>
        <v>-0.34841262959999986</v>
      </c>
      <c r="AC62" s="35">
        <f t="shared" si="7"/>
        <v>-0.33550845813333319</v>
      </c>
      <c r="AD62" s="35">
        <f t="shared" si="7"/>
        <v>-0.32260428666666652</v>
      </c>
      <c r="AE62" s="35">
        <f t="shared" si="7"/>
        <v>-0.30970011519999985</v>
      </c>
      <c r="AF62" s="35">
        <f t="shared" si="7"/>
        <v>-0.29679594373333318</v>
      </c>
      <c r="AG62" s="35">
        <f t="shared" si="7"/>
        <v>-0.28389177226666651</v>
      </c>
      <c r="AH62" s="35">
        <f t="shared" si="7"/>
        <v>-0.27098760079999984</v>
      </c>
      <c r="AI62" s="35">
        <f t="shared" si="7"/>
        <v>-0.25808342933333317</v>
      </c>
      <c r="AJ62" s="35">
        <f t="shared" si="7"/>
        <v>-0.2451792578666665</v>
      </c>
      <c r="AK62" s="35">
        <f t="shared" si="7"/>
        <v>-0.23227508639999983</v>
      </c>
      <c r="AL62" s="35">
        <f t="shared" si="7"/>
        <v>-0.21937091493333316</v>
      </c>
      <c r="AM62" s="35">
        <f t="shared" si="7"/>
        <v>-0.20646674346666649</v>
      </c>
      <c r="AN62" s="35">
        <f t="shared" si="7"/>
        <v>-0.19356257199999982</v>
      </c>
      <c r="AO62" s="35">
        <f t="shared" si="7"/>
        <v>-0.18065840053333315</v>
      </c>
      <c r="AP62" s="35">
        <f t="shared" si="7"/>
        <v>-0.16775422906666648</v>
      </c>
      <c r="AQ62" s="35">
        <f t="shared" si="7"/>
        <v>-0.15485005759999981</v>
      </c>
      <c r="AR62" s="35">
        <f t="shared" si="7"/>
        <v>-0.14194588613333314</v>
      </c>
      <c r="AS62" s="35">
        <f t="shared" si="7"/>
        <v>-0.12904171466666647</v>
      </c>
      <c r="AT62" s="35">
        <f t="shared" si="7"/>
        <v>-0.1161375431999998</v>
      </c>
      <c r="AU62" s="35">
        <f t="shared" si="7"/>
        <v>-0.10323337173333313</v>
      </c>
      <c r="AV62" s="35">
        <f t="shared" si="7"/>
        <v>-9.0329200266666465E-2</v>
      </c>
      <c r="AW62" s="35">
        <f t="shared" si="7"/>
        <v>-7.7425028799999795E-2</v>
      </c>
      <c r="AX62" s="35">
        <f t="shared" si="7"/>
        <v>-6.4520857333333126E-2</v>
      </c>
      <c r="AY62" s="35">
        <f t="shared" si="7"/>
        <v>-5.1616685866666463E-2</v>
      </c>
      <c r="AZ62" s="35">
        <f t="shared" si="7"/>
        <v>-3.8712514399999801E-2</v>
      </c>
      <c r="BA62" s="35">
        <f t="shared" si="7"/>
        <v>-2.5808342933333138E-2</v>
      </c>
      <c r="BB62" s="35">
        <f t="shared" si="7"/>
        <v>-1.2904171466666474E-2</v>
      </c>
      <c r="BC62" s="35">
        <f t="shared" si="7"/>
        <v>1.9081958235744878E-16</v>
      </c>
      <c r="BD62" s="35">
        <f t="shared" si="7"/>
        <v>1.9081958235744878E-16</v>
      </c>
    </row>
    <row r="63" spans="1:56" ht="16.5" collapsed="1" x14ac:dyDescent="0.3">
      <c r="A63" s="114"/>
      <c r="B63" s="9" t="s">
        <v>8</v>
      </c>
      <c r="C63" s="11" t="s">
        <v>65</v>
      </c>
      <c r="D63" s="9" t="s">
        <v>38</v>
      </c>
      <c r="E63" s="35">
        <f>AVERAGE(E61:E62)*'Fixed data'!$C$3</f>
        <v>0</v>
      </c>
      <c r="F63" s="35">
        <f>AVERAGE(F61:F62)*'Fixed data'!$C$3</f>
        <v>0</v>
      </c>
      <c r="G63" s="35">
        <f>AVERAGE(G61:G62)*'Fixed data'!$C$3</f>
        <v>0</v>
      </c>
      <c r="H63" s="35">
        <f>AVERAGE(H61:H62)*'Fixed data'!$C$3</f>
        <v>0</v>
      </c>
      <c r="I63" s="35">
        <f>AVERAGE(I61:I62)*'Fixed data'!$C$3</f>
        <v>0</v>
      </c>
      <c r="J63" s="35">
        <f>AVERAGE(J61:J62)*'Fixed data'!$C$3</f>
        <v>-1.2194442036E-2</v>
      </c>
      <c r="K63" s="35">
        <f>AVERAGE(K61:K62)*'Fixed data'!$C$3</f>
        <v>-2.4117896471199999E-2</v>
      </c>
      <c r="L63" s="35">
        <f>AVERAGE(L61:L62)*'Fixed data'!$C$3</f>
        <v>-2.3575921269599998E-2</v>
      </c>
      <c r="M63" s="35">
        <f>AVERAGE(M61:M62)*'Fixed data'!$C$3</f>
        <v>-2.3033946067999998E-2</v>
      </c>
      <c r="N63" s="35">
        <f>AVERAGE(N61:N62)*'Fixed data'!$C$3</f>
        <v>-2.2491970866399997E-2</v>
      </c>
      <c r="O63" s="35">
        <f>AVERAGE(O61:O62)*'Fixed data'!$C$3</f>
        <v>-2.1949995664799996E-2</v>
      </c>
      <c r="P63" s="35">
        <f>AVERAGE(P61:P62)*'Fixed data'!$C$3</f>
        <v>-2.1408020463199996E-2</v>
      </c>
      <c r="Q63" s="35">
        <f>AVERAGE(Q61:Q62)*'Fixed data'!$C$3</f>
        <v>-2.0866045261599998E-2</v>
      </c>
      <c r="R63" s="35">
        <f>AVERAGE(R61:R62)*'Fixed data'!$C$3</f>
        <v>-2.0324070059999998E-2</v>
      </c>
      <c r="S63" s="35">
        <f>AVERAGE(S61:S62)*'Fixed data'!$C$3</f>
        <v>-1.9782094858399997E-2</v>
      </c>
      <c r="T63" s="35">
        <f>AVERAGE(T61:T62)*'Fixed data'!$C$3</f>
        <v>-1.9240119656799996E-2</v>
      </c>
      <c r="U63" s="35">
        <f>AVERAGE(U61:U62)*'Fixed data'!$C$3</f>
        <v>-1.8698144455199996E-2</v>
      </c>
      <c r="V63" s="35">
        <f>AVERAGE(V61:V62)*'Fixed data'!$C$3</f>
        <v>-1.8156169253599995E-2</v>
      </c>
      <c r="W63" s="35">
        <f>AVERAGE(W61:W62)*'Fixed data'!$C$3</f>
        <v>-1.7614194051999994E-2</v>
      </c>
      <c r="X63" s="35">
        <f>AVERAGE(X61:X62)*'Fixed data'!$C$3</f>
        <v>-1.7072218850399997E-2</v>
      </c>
      <c r="Y63" s="35">
        <f>AVERAGE(Y61:Y62)*'Fixed data'!$C$3</f>
        <v>-1.6530243648799996E-2</v>
      </c>
      <c r="Z63" s="35">
        <f>AVERAGE(Z61:Z62)*'Fixed data'!$C$3</f>
        <v>-1.5988268447199996E-2</v>
      </c>
      <c r="AA63" s="35">
        <f>AVERAGE(AA61:AA62)*'Fixed data'!$C$3</f>
        <v>-1.5446293245599995E-2</v>
      </c>
      <c r="AB63" s="35">
        <f>AVERAGE(AB61:AB62)*'Fixed data'!$C$3</f>
        <v>-1.4904318043999994E-2</v>
      </c>
      <c r="AC63" s="35">
        <f>AVERAGE(AC61:AC62)*'Fixed data'!$C$3</f>
        <v>-1.4362342842399995E-2</v>
      </c>
      <c r="AD63" s="35">
        <f>AVERAGE(AD61:AD62)*'Fixed data'!$C$3</f>
        <v>-1.3820367640799995E-2</v>
      </c>
      <c r="AE63" s="35">
        <f>AVERAGE(AE61:AE62)*'Fixed data'!$C$3</f>
        <v>-1.3278392439199994E-2</v>
      </c>
      <c r="AF63" s="35">
        <f>AVERAGE(AF61:AF62)*'Fixed data'!$C$3</f>
        <v>-1.2736417237599995E-2</v>
      </c>
      <c r="AG63" s="35">
        <f>AVERAGE(AG61:AG62)*'Fixed data'!$C$3</f>
        <v>-1.2194442035999994E-2</v>
      </c>
      <c r="AH63" s="35">
        <f>AVERAGE(AH61:AH62)*'Fixed data'!$C$3</f>
        <v>-1.1652466834399994E-2</v>
      </c>
      <c r="AI63" s="35">
        <f>AVERAGE(AI61:AI62)*'Fixed data'!$C$3</f>
        <v>-1.1110491632799993E-2</v>
      </c>
      <c r="AJ63" s="35">
        <f>AVERAGE(AJ61:AJ62)*'Fixed data'!$C$3</f>
        <v>-1.0568516431199994E-2</v>
      </c>
      <c r="AK63" s="35">
        <f>AVERAGE(AK61:AK62)*'Fixed data'!$C$3</f>
        <v>-1.0026541229599993E-2</v>
      </c>
      <c r="AL63" s="35">
        <f>AVERAGE(AL61:AL62)*'Fixed data'!$C$3</f>
        <v>-9.4845660279999928E-3</v>
      </c>
      <c r="AM63" s="35">
        <f>AVERAGE(AM61:AM62)*'Fixed data'!$C$3</f>
        <v>-8.9425908263999938E-3</v>
      </c>
      <c r="AN63" s="35">
        <f>AVERAGE(AN61:AN62)*'Fixed data'!$C$3</f>
        <v>-8.4006156247999932E-3</v>
      </c>
      <c r="AO63" s="35">
        <f>AVERAGE(AO61:AO62)*'Fixed data'!$C$3</f>
        <v>-7.8586404231999925E-3</v>
      </c>
      <c r="AP63" s="35">
        <f>AVERAGE(AP61:AP62)*'Fixed data'!$C$3</f>
        <v>-7.3166652215999927E-3</v>
      </c>
      <c r="AQ63" s="35">
        <f>AVERAGE(AQ61:AQ62)*'Fixed data'!$C$3</f>
        <v>-6.7746900199999929E-3</v>
      </c>
      <c r="AR63" s="35">
        <f>AVERAGE(AR61:AR62)*'Fixed data'!$C$3</f>
        <v>-6.2327148183999922E-3</v>
      </c>
      <c r="AS63" s="35">
        <f>AVERAGE(AS61:AS62)*'Fixed data'!$C$3</f>
        <v>-5.6907396167999924E-3</v>
      </c>
      <c r="AT63" s="35">
        <f>AVERAGE(AT61:AT62)*'Fixed data'!$C$3</f>
        <v>-5.1487644151999926E-3</v>
      </c>
      <c r="AU63" s="35">
        <f>AVERAGE(AU61:AU62)*'Fixed data'!$C$3</f>
        <v>-4.6067892135999919E-3</v>
      </c>
      <c r="AV63" s="35">
        <f>AVERAGE(AV61:AV62)*'Fixed data'!$C$3</f>
        <v>-4.0648140119999921E-3</v>
      </c>
      <c r="AW63" s="35">
        <f>AVERAGE(AW61:AW62)*'Fixed data'!$C$3</f>
        <v>-3.5228388103999918E-3</v>
      </c>
      <c r="AX63" s="35">
        <f>AVERAGE(AX61:AX62)*'Fixed data'!$C$3</f>
        <v>-2.9808636087999916E-3</v>
      </c>
      <c r="AY63" s="35">
        <f>AVERAGE(AY61:AY62)*'Fixed data'!$C$3</f>
        <v>-2.4388884071999913E-3</v>
      </c>
      <c r="AZ63" s="35">
        <f>AVERAGE(AZ61:AZ62)*'Fixed data'!$C$3</f>
        <v>-1.8969132055999917E-3</v>
      </c>
      <c r="BA63" s="35">
        <f>AVERAGE(BA61:BA62)*'Fixed data'!$C$3</f>
        <v>-1.3549380039999917E-3</v>
      </c>
      <c r="BB63" s="35">
        <f>AVERAGE(BB61:BB62)*'Fixed data'!$C$3</f>
        <v>-8.1296280239999191E-4</v>
      </c>
      <c r="BC63" s="35">
        <f>AVERAGE(BC61:BC62)*'Fixed data'!$C$3</f>
        <v>-2.7098760079999194E-4</v>
      </c>
      <c r="BD63" s="35">
        <f>AVERAGE(BD61:BD62)*'Fixed data'!$C$3</f>
        <v>8.014422459012849E-18</v>
      </c>
    </row>
    <row r="64" spans="1:56" ht="15.75" thickBot="1" x14ac:dyDescent="0.35">
      <c r="A64" s="113"/>
      <c r="B64" s="12" t="s">
        <v>91</v>
      </c>
      <c r="C64" s="12" t="s">
        <v>43</v>
      </c>
      <c r="D64" s="12" t="s">
        <v>38</v>
      </c>
      <c r="E64" s="53">
        <f t="shared" ref="E64:BD64" si="8">E29+E60+E63</f>
        <v>0</v>
      </c>
      <c r="F64" s="53">
        <f t="shared" si="8"/>
        <v>0</v>
      </c>
      <c r="G64" s="53">
        <f t="shared" si="8"/>
        <v>0</v>
      </c>
      <c r="H64" s="53">
        <f t="shared" si="8"/>
        <v>0</v>
      </c>
      <c r="I64" s="53">
        <f t="shared" si="8"/>
        <v>0</v>
      </c>
      <c r="J64" s="53">
        <f t="shared" si="8"/>
        <v>-0.26106060603600006</v>
      </c>
      <c r="K64" s="53">
        <f t="shared" si="8"/>
        <v>-3.7022067937866665E-2</v>
      </c>
      <c r="L64" s="53">
        <f t="shared" si="8"/>
        <v>-3.6480092736266664E-2</v>
      </c>
      <c r="M64" s="53">
        <f t="shared" si="8"/>
        <v>-3.5938117534666664E-2</v>
      </c>
      <c r="N64" s="53">
        <f t="shared" si="8"/>
        <v>-3.5396142333066663E-2</v>
      </c>
      <c r="O64" s="53">
        <f t="shared" si="8"/>
        <v>-3.4854167131466662E-2</v>
      </c>
      <c r="P64" s="53">
        <f t="shared" si="8"/>
        <v>-3.4312191929866662E-2</v>
      </c>
      <c r="Q64" s="53">
        <f t="shared" si="8"/>
        <v>-3.3770216728266661E-2</v>
      </c>
      <c r="R64" s="53">
        <f t="shared" si="8"/>
        <v>-3.322824152666666E-2</v>
      </c>
      <c r="S64" s="53">
        <f t="shared" si="8"/>
        <v>-3.268626632506666E-2</v>
      </c>
      <c r="T64" s="53">
        <f t="shared" si="8"/>
        <v>-3.2144291123466659E-2</v>
      </c>
      <c r="U64" s="53">
        <f t="shared" si="8"/>
        <v>-3.1602315921866658E-2</v>
      </c>
      <c r="V64" s="53">
        <f t="shared" si="8"/>
        <v>-3.1060340720266658E-2</v>
      </c>
      <c r="W64" s="53">
        <f t="shared" si="8"/>
        <v>-3.0518365518666657E-2</v>
      </c>
      <c r="X64" s="53">
        <f t="shared" si="8"/>
        <v>-2.9976390317066663E-2</v>
      </c>
      <c r="Y64" s="53">
        <f t="shared" si="8"/>
        <v>-2.9434415115466663E-2</v>
      </c>
      <c r="Z64" s="53">
        <f t="shared" si="8"/>
        <v>-2.8892439913866662E-2</v>
      </c>
      <c r="AA64" s="53">
        <f t="shared" si="8"/>
        <v>-2.8350464712266661E-2</v>
      </c>
      <c r="AB64" s="53">
        <f t="shared" si="8"/>
        <v>-2.780848951066666E-2</v>
      </c>
      <c r="AC64" s="53">
        <f t="shared" si="8"/>
        <v>-2.726651430906666E-2</v>
      </c>
      <c r="AD64" s="53">
        <f t="shared" si="8"/>
        <v>-2.6724539107466659E-2</v>
      </c>
      <c r="AE64" s="53">
        <f t="shared" si="8"/>
        <v>-2.6182563905866658E-2</v>
      </c>
      <c r="AF64" s="53">
        <f t="shared" si="8"/>
        <v>-2.5640588704266658E-2</v>
      </c>
      <c r="AG64" s="53">
        <f t="shared" si="8"/>
        <v>-2.5098613502666657E-2</v>
      </c>
      <c r="AH64" s="53">
        <f t="shared" si="8"/>
        <v>-2.4556638301066656E-2</v>
      </c>
      <c r="AI64" s="53">
        <f t="shared" si="8"/>
        <v>-2.4014663099466656E-2</v>
      </c>
      <c r="AJ64" s="53">
        <f t="shared" si="8"/>
        <v>-2.3472687897866659E-2</v>
      </c>
      <c r="AK64" s="53">
        <f t="shared" si="8"/>
        <v>-2.2930712696266658E-2</v>
      </c>
      <c r="AL64" s="53">
        <f t="shared" si="8"/>
        <v>-2.2388737494666657E-2</v>
      </c>
      <c r="AM64" s="53">
        <f t="shared" si="8"/>
        <v>-2.184676229306666E-2</v>
      </c>
      <c r="AN64" s="53">
        <f t="shared" si="8"/>
        <v>-2.1304787091466659E-2</v>
      </c>
      <c r="AO64" s="53">
        <f t="shared" si="8"/>
        <v>-2.0762811889866659E-2</v>
      </c>
      <c r="AP64" s="53">
        <f t="shared" si="8"/>
        <v>-2.0220836688266658E-2</v>
      </c>
      <c r="AQ64" s="53">
        <f t="shared" si="8"/>
        <v>-1.9678861486666657E-2</v>
      </c>
      <c r="AR64" s="53">
        <f t="shared" si="8"/>
        <v>-1.9136886285066657E-2</v>
      </c>
      <c r="AS64" s="53">
        <f t="shared" si="8"/>
        <v>-1.8594911083466656E-2</v>
      </c>
      <c r="AT64" s="53">
        <f t="shared" si="8"/>
        <v>-1.8052935881866655E-2</v>
      </c>
      <c r="AU64" s="53">
        <f t="shared" si="8"/>
        <v>-1.7510960680266655E-2</v>
      </c>
      <c r="AV64" s="53">
        <f t="shared" si="8"/>
        <v>-1.6968985478666657E-2</v>
      </c>
      <c r="AW64" s="53">
        <f t="shared" si="8"/>
        <v>-1.6427010277066657E-2</v>
      </c>
      <c r="AX64" s="53">
        <f t="shared" si="8"/>
        <v>-1.5885035075466656E-2</v>
      </c>
      <c r="AY64" s="53">
        <f t="shared" si="8"/>
        <v>-1.5343059873866655E-2</v>
      </c>
      <c r="AZ64" s="53">
        <f t="shared" si="8"/>
        <v>-1.4801084672266656E-2</v>
      </c>
      <c r="BA64" s="53">
        <f t="shared" si="8"/>
        <v>-1.4259109470666656E-2</v>
      </c>
      <c r="BB64" s="53">
        <f t="shared" si="8"/>
        <v>-1.3717134269066657E-2</v>
      </c>
      <c r="BC64" s="53">
        <f t="shared" si="8"/>
        <v>-1.3175159067466656E-2</v>
      </c>
      <c r="BD64" s="53">
        <f t="shared" si="8"/>
        <v>8.014422459012849E-18</v>
      </c>
    </row>
    <row r="65" spans="1:56" ht="12.75" customHeight="1" x14ac:dyDescent="0.3">
      <c r="A65" s="180"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1"/>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1"/>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1"/>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1"/>
      <c r="B69" s="4" t="s">
        <v>199</v>
      </c>
      <c r="D69" s="9" t="s">
        <v>38</v>
      </c>
      <c r="E69" s="35">
        <f>E90*'Fixed data'!H$5/1000000</f>
        <v>0</v>
      </c>
      <c r="F69" s="35">
        <f>F90*'Fixed data'!I$5/1000000</f>
        <v>0</v>
      </c>
      <c r="G69" s="35">
        <f>G90*'Fixed data'!J$5/1000000</f>
        <v>0</v>
      </c>
      <c r="H69" s="35">
        <f>H90*'Fixed data'!K$5/1000000</f>
        <v>0</v>
      </c>
      <c r="I69" s="35">
        <f>I90*'Fixed data'!L$5/1000000</f>
        <v>0</v>
      </c>
      <c r="J69" s="35">
        <f>J90*'Fixed data'!M$5/1000000</f>
        <v>2.6191973376980253E-2</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1"/>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1"/>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1"/>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1"/>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1"/>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1"/>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2"/>
      <c r="B76" s="13" t="s">
        <v>97</v>
      </c>
      <c r="C76" s="13"/>
      <c r="D76" s="13" t="s">
        <v>38</v>
      </c>
      <c r="E76" s="53">
        <f>SUM(E65:E75)</f>
        <v>0</v>
      </c>
      <c r="F76" s="53">
        <f t="shared" ref="F76:BD76" si="9">SUM(F65:F75)</f>
        <v>0</v>
      </c>
      <c r="G76" s="53">
        <f t="shared" si="9"/>
        <v>0</v>
      </c>
      <c r="H76" s="53">
        <f t="shared" si="9"/>
        <v>0</v>
      </c>
      <c r="I76" s="53">
        <f t="shared" si="9"/>
        <v>0</v>
      </c>
      <c r="J76" s="53">
        <f t="shared" si="9"/>
        <v>2.6191973376980253E-2</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0</v>
      </c>
      <c r="F77" s="54">
        <f>IF('Fixed data'!$G$19=FALSE,F64+F76,F64)</f>
        <v>0</v>
      </c>
      <c r="G77" s="54">
        <f>IF('Fixed data'!$G$19=FALSE,G64+G76,G64)</f>
        <v>0</v>
      </c>
      <c r="H77" s="54">
        <f>IF('Fixed data'!$G$19=FALSE,H64+H76,H64)</f>
        <v>0</v>
      </c>
      <c r="I77" s="54">
        <f>IF('Fixed data'!$G$19=FALSE,I64+I76,I64)</f>
        <v>0</v>
      </c>
      <c r="J77" s="54">
        <f>IF('Fixed data'!$G$19=FALSE,J64+J76,J64)</f>
        <v>-0.2348686326590198</v>
      </c>
      <c r="K77" s="54">
        <f>IF('Fixed data'!$G$19=FALSE,K64+K76,K64)</f>
        <v>-3.7022067937866665E-2</v>
      </c>
      <c r="L77" s="54">
        <f>IF('Fixed data'!$G$19=FALSE,L64+L76,L64)</f>
        <v>-3.6480092736266664E-2</v>
      </c>
      <c r="M77" s="54">
        <f>IF('Fixed data'!$G$19=FALSE,M64+M76,M64)</f>
        <v>-3.5938117534666664E-2</v>
      </c>
      <c r="N77" s="54">
        <f>IF('Fixed data'!$G$19=FALSE,N64+N76,N64)</f>
        <v>-3.5396142333066663E-2</v>
      </c>
      <c r="O77" s="54">
        <f>IF('Fixed data'!$G$19=FALSE,O64+O76,O64)</f>
        <v>-3.4854167131466662E-2</v>
      </c>
      <c r="P77" s="54">
        <f>IF('Fixed data'!$G$19=FALSE,P64+P76,P64)</f>
        <v>-3.4312191929866662E-2</v>
      </c>
      <c r="Q77" s="54">
        <f>IF('Fixed data'!$G$19=FALSE,Q64+Q76,Q64)</f>
        <v>-3.3770216728266661E-2</v>
      </c>
      <c r="R77" s="54">
        <f>IF('Fixed data'!$G$19=FALSE,R64+R76,R64)</f>
        <v>-3.322824152666666E-2</v>
      </c>
      <c r="S77" s="54">
        <f>IF('Fixed data'!$G$19=FALSE,S64+S76,S64)</f>
        <v>-3.268626632506666E-2</v>
      </c>
      <c r="T77" s="54">
        <f>IF('Fixed data'!$G$19=FALSE,T64+T76,T64)</f>
        <v>-3.2144291123466659E-2</v>
      </c>
      <c r="U77" s="54">
        <f>IF('Fixed data'!$G$19=FALSE,U64+U76,U64)</f>
        <v>-3.1602315921866658E-2</v>
      </c>
      <c r="V77" s="54">
        <f>IF('Fixed data'!$G$19=FALSE,V64+V76,V64)</f>
        <v>-3.1060340720266658E-2</v>
      </c>
      <c r="W77" s="54">
        <f>IF('Fixed data'!$G$19=FALSE,W64+W76,W64)</f>
        <v>-3.0518365518666657E-2</v>
      </c>
      <c r="X77" s="54">
        <f>IF('Fixed data'!$G$19=FALSE,X64+X76,X64)</f>
        <v>-2.9976390317066663E-2</v>
      </c>
      <c r="Y77" s="54">
        <f>IF('Fixed data'!$G$19=FALSE,Y64+Y76,Y64)</f>
        <v>-2.9434415115466663E-2</v>
      </c>
      <c r="Z77" s="54">
        <f>IF('Fixed data'!$G$19=FALSE,Z64+Z76,Z64)</f>
        <v>-2.8892439913866662E-2</v>
      </c>
      <c r="AA77" s="54">
        <f>IF('Fixed data'!$G$19=FALSE,AA64+AA76,AA64)</f>
        <v>-2.8350464712266661E-2</v>
      </c>
      <c r="AB77" s="54">
        <f>IF('Fixed data'!$G$19=FALSE,AB64+AB76,AB64)</f>
        <v>-2.780848951066666E-2</v>
      </c>
      <c r="AC77" s="54">
        <f>IF('Fixed data'!$G$19=FALSE,AC64+AC76,AC64)</f>
        <v>-2.726651430906666E-2</v>
      </c>
      <c r="AD77" s="54">
        <f>IF('Fixed data'!$G$19=FALSE,AD64+AD76,AD64)</f>
        <v>-2.6724539107466659E-2</v>
      </c>
      <c r="AE77" s="54">
        <f>IF('Fixed data'!$G$19=FALSE,AE64+AE76,AE64)</f>
        <v>-2.6182563905866658E-2</v>
      </c>
      <c r="AF77" s="54">
        <f>IF('Fixed data'!$G$19=FALSE,AF64+AF76,AF64)</f>
        <v>-2.5640588704266658E-2</v>
      </c>
      <c r="AG77" s="54">
        <f>IF('Fixed data'!$G$19=FALSE,AG64+AG76,AG64)</f>
        <v>-2.5098613502666657E-2</v>
      </c>
      <c r="AH77" s="54">
        <f>IF('Fixed data'!$G$19=FALSE,AH64+AH76,AH64)</f>
        <v>-2.4556638301066656E-2</v>
      </c>
      <c r="AI77" s="54">
        <f>IF('Fixed data'!$G$19=FALSE,AI64+AI76,AI64)</f>
        <v>-2.4014663099466656E-2</v>
      </c>
      <c r="AJ77" s="54">
        <f>IF('Fixed data'!$G$19=FALSE,AJ64+AJ76,AJ64)</f>
        <v>-2.3472687897866659E-2</v>
      </c>
      <c r="AK77" s="54">
        <f>IF('Fixed data'!$G$19=FALSE,AK64+AK76,AK64)</f>
        <v>-2.2930712696266658E-2</v>
      </c>
      <c r="AL77" s="54">
        <f>IF('Fixed data'!$G$19=FALSE,AL64+AL76,AL64)</f>
        <v>-2.2388737494666657E-2</v>
      </c>
      <c r="AM77" s="54">
        <f>IF('Fixed data'!$G$19=FALSE,AM64+AM76,AM64)</f>
        <v>-2.184676229306666E-2</v>
      </c>
      <c r="AN77" s="54">
        <f>IF('Fixed data'!$G$19=FALSE,AN64+AN76,AN64)</f>
        <v>-2.1304787091466659E-2</v>
      </c>
      <c r="AO77" s="54">
        <f>IF('Fixed data'!$G$19=FALSE,AO64+AO76,AO64)</f>
        <v>-2.0762811889866659E-2</v>
      </c>
      <c r="AP77" s="54">
        <f>IF('Fixed data'!$G$19=FALSE,AP64+AP76,AP64)</f>
        <v>-2.0220836688266658E-2</v>
      </c>
      <c r="AQ77" s="54">
        <f>IF('Fixed data'!$G$19=FALSE,AQ64+AQ76,AQ64)</f>
        <v>-1.9678861486666657E-2</v>
      </c>
      <c r="AR77" s="54">
        <f>IF('Fixed data'!$G$19=FALSE,AR64+AR76,AR64)</f>
        <v>-1.9136886285066657E-2</v>
      </c>
      <c r="AS77" s="54">
        <f>IF('Fixed data'!$G$19=FALSE,AS64+AS76,AS64)</f>
        <v>-1.8594911083466656E-2</v>
      </c>
      <c r="AT77" s="54">
        <f>IF('Fixed data'!$G$19=FALSE,AT64+AT76,AT64)</f>
        <v>-1.8052935881866655E-2</v>
      </c>
      <c r="AU77" s="54">
        <f>IF('Fixed data'!$G$19=FALSE,AU64+AU76,AU64)</f>
        <v>-1.7510960680266655E-2</v>
      </c>
      <c r="AV77" s="54">
        <f>IF('Fixed data'!$G$19=FALSE,AV64+AV76,AV64)</f>
        <v>-1.6968985478666657E-2</v>
      </c>
      <c r="AW77" s="54">
        <f>IF('Fixed data'!$G$19=FALSE,AW64+AW76,AW64)</f>
        <v>-1.6427010277066657E-2</v>
      </c>
      <c r="AX77" s="54">
        <f>IF('Fixed data'!$G$19=FALSE,AX64+AX76,AX64)</f>
        <v>-1.5885035075466656E-2</v>
      </c>
      <c r="AY77" s="54">
        <f>IF('Fixed data'!$G$19=FALSE,AY64+AY76,AY64)</f>
        <v>-1.5343059873866655E-2</v>
      </c>
      <c r="AZ77" s="54">
        <f>IF('Fixed data'!$G$19=FALSE,AZ64+AZ76,AZ64)</f>
        <v>-1.4801084672266656E-2</v>
      </c>
      <c r="BA77" s="54">
        <f>IF('Fixed data'!$G$19=FALSE,BA64+BA76,BA64)</f>
        <v>-1.4259109470666656E-2</v>
      </c>
      <c r="BB77" s="54">
        <f>IF('Fixed data'!$G$19=FALSE,BB64+BB76,BB64)</f>
        <v>-1.3717134269066657E-2</v>
      </c>
      <c r="BC77" s="54">
        <f>IF('Fixed data'!$G$19=FALSE,BC64+BC76,BC64)</f>
        <v>-1.3175159067466656E-2</v>
      </c>
      <c r="BD77" s="54">
        <f>IF('Fixed data'!$G$19=FALSE,BD64+BD76,BD64)</f>
        <v>8.014422459012849E-18</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v>
      </c>
      <c r="F80" s="55">
        <f t="shared" ref="F80:BD80" si="10">F77*F78</f>
        <v>0</v>
      </c>
      <c r="G80" s="55">
        <f t="shared" si="10"/>
        <v>0</v>
      </c>
      <c r="H80" s="55">
        <f t="shared" si="10"/>
        <v>0</v>
      </c>
      <c r="I80" s="55">
        <f t="shared" si="10"/>
        <v>0</v>
      </c>
      <c r="J80" s="55">
        <f t="shared" si="10"/>
        <v>-0.19106578399579352</v>
      </c>
      <c r="K80" s="55">
        <f t="shared" si="10"/>
        <v>-2.9099010744985439E-2</v>
      </c>
      <c r="L80" s="55">
        <f t="shared" si="10"/>
        <v>-2.7703403995761405E-2</v>
      </c>
      <c r="M80" s="55">
        <f t="shared" si="10"/>
        <v>-2.6368909917375592E-2</v>
      </c>
      <c r="N80" s="55">
        <f t="shared" si="10"/>
        <v>-2.5092991232659866E-2</v>
      </c>
      <c r="O80" s="55">
        <f t="shared" si="10"/>
        <v>-2.3873212382300946E-2</v>
      </c>
      <c r="P80" s="55">
        <f t="shared" si="10"/>
        <v>-2.2707235546876793E-2</v>
      </c>
      <c r="Q80" s="55">
        <f t="shared" si="10"/>
        <v>-2.1592816821614527E-2</v>
      </c>
      <c r="R80" s="55">
        <f t="shared" si="10"/>
        <v>-2.052780253808982E-2</v>
      </c>
      <c r="S80" s="55">
        <f t="shared" si="10"/>
        <v>-1.9510125727304168E-2</v>
      </c>
      <c r="T80" s="55">
        <f t="shared" si="10"/>
        <v>-1.8537802718784389E-2</v>
      </c>
      <c r="U80" s="55">
        <f t="shared" si="10"/>
        <v>-1.7608929870549621E-2</v>
      </c>
      <c r="V80" s="55">
        <f t="shared" si="10"/>
        <v>-1.6721680424983849E-2</v>
      </c>
      <c r="W80" s="55">
        <f t="shared" si="10"/>
        <v>-1.5874301485838131E-2</v>
      </c>
      <c r="X80" s="55">
        <f t="shared" si="10"/>
        <v>-1.5065111111765575E-2</v>
      </c>
      <c r="Y80" s="55">
        <f t="shared" si="10"/>
        <v>-1.4292495521964677E-2</v>
      </c>
      <c r="Z80" s="55">
        <f t="shared" si="10"/>
        <v>-1.3554906409672388E-2</v>
      </c>
      <c r="AA80" s="55">
        <f t="shared" si="10"/>
        <v>-1.2850858359408308E-2</v>
      </c>
      <c r="AB80" s="55">
        <f t="shared" si="10"/>
        <v>-1.2178926364025124E-2</v>
      </c>
      <c r="AC80" s="55">
        <f t="shared" si="10"/>
        <v>-1.1537743437768627E-2</v>
      </c>
      <c r="AD80" s="55">
        <f t="shared" si="10"/>
        <v>-1.0925998321693326E-2</v>
      </c>
      <c r="AE80" s="55">
        <f t="shared" si="10"/>
        <v>-1.0342433277916922E-2</v>
      </c>
      <c r="AF80" s="55">
        <f t="shared" si="10"/>
        <v>-9.7858419693292314E-3</v>
      </c>
      <c r="AG80" s="55">
        <f t="shared" si="10"/>
        <v>-9.2550674214983662E-3</v>
      </c>
      <c r="AH80" s="55">
        <f t="shared" si="10"/>
        <v>-8.7490000636396507E-3</v>
      </c>
      <c r="AI80" s="55">
        <f t="shared" si="10"/>
        <v>-9.6055565351606705E-3</v>
      </c>
      <c r="AJ80" s="55">
        <f t="shared" si="10"/>
        <v>-9.1153140014801851E-3</v>
      </c>
      <c r="AK80" s="55">
        <f t="shared" si="10"/>
        <v>-8.6454805428301529E-3</v>
      </c>
      <c r="AL80" s="55">
        <f t="shared" si="10"/>
        <v>-8.1952831715995204E-3</v>
      </c>
      <c r="AM80" s="55">
        <f t="shared" si="10"/>
        <v>-7.763976614822185E-3</v>
      </c>
      <c r="AN80" s="55">
        <f t="shared" si="10"/>
        <v>-7.3508423554851376E-3</v>
      </c>
      <c r="AO80" s="55">
        <f t="shared" si="10"/>
        <v>-6.9551877061713625E-3</v>
      </c>
      <c r="AP80" s="55">
        <f t="shared" si="10"/>
        <v>-6.5763449139672634E-3</v>
      </c>
      <c r="AQ80" s="55">
        <f t="shared" si="10"/>
        <v>-6.213670295599205E-3</v>
      </c>
      <c r="AR80" s="55">
        <f t="shared" si="10"/>
        <v>-5.8665434017976274E-3</v>
      </c>
      <c r="AS80" s="55">
        <f t="shared" si="10"/>
        <v>-5.5343662099197896E-3</v>
      </c>
      <c r="AT80" s="55">
        <f t="shared" si="10"/>
        <v>-5.2165623438939959E-3</v>
      </c>
      <c r="AU80" s="55">
        <f t="shared" si="10"/>
        <v>-4.9125763205786046E-3</v>
      </c>
      <c r="AV80" s="55">
        <f t="shared" si="10"/>
        <v>-4.6218728216589041E-3</v>
      </c>
      <c r="AW80" s="55">
        <f t="shared" si="10"/>
        <v>-4.3439359902335151E-3</v>
      </c>
      <c r="AX80" s="55">
        <f t="shared" si="10"/>
        <v>-4.0782687512698054E-3</v>
      </c>
      <c r="AY80" s="55">
        <f t="shared" si="10"/>
        <v>-3.8243921551345881E-3</v>
      </c>
      <c r="AZ80" s="55">
        <f t="shared" si="10"/>
        <v>-3.5818447434324127E-3</v>
      </c>
      <c r="BA80" s="55">
        <f t="shared" si="10"/>
        <v>-3.3501819364088812E-3</v>
      </c>
      <c r="BB80" s="55">
        <f t="shared" si="10"/>
        <v>-3.1289754412007565E-3</v>
      </c>
      <c r="BC80" s="55">
        <f t="shared" si="10"/>
        <v>-2.9178126802381719E-3</v>
      </c>
      <c r="BD80" s="55">
        <f t="shared" si="10"/>
        <v>1.7232034153330571E-18</v>
      </c>
    </row>
    <row r="81" spans="1:56" x14ac:dyDescent="0.3">
      <c r="A81" s="75"/>
      <c r="B81" s="15" t="s">
        <v>18</v>
      </c>
      <c r="C81" s="15"/>
      <c r="D81" s="14" t="s">
        <v>38</v>
      </c>
      <c r="E81" s="56">
        <f>+E80</f>
        <v>0</v>
      </c>
      <c r="F81" s="56">
        <f t="shared" ref="F81:BD81" si="11">+E81+F80</f>
        <v>0</v>
      </c>
      <c r="G81" s="56">
        <f t="shared" si="11"/>
        <v>0</v>
      </c>
      <c r="H81" s="56">
        <f t="shared" si="11"/>
        <v>0</v>
      </c>
      <c r="I81" s="56">
        <f t="shared" si="11"/>
        <v>0</v>
      </c>
      <c r="J81" s="56">
        <f t="shared" si="11"/>
        <v>-0.19106578399579352</v>
      </c>
      <c r="K81" s="56">
        <f t="shared" si="11"/>
        <v>-0.22016479474077896</v>
      </c>
      <c r="L81" s="56">
        <f t="shared" si="11"/>
        <v>-0.24786819873654037</v>
      </c>
      <c r="M81" s="56">
        <f t="shared" si="11"/>
        <v>-0.27423710865391598</v>
      </c>
      <c r="N81" s="56">
        <f t="shared" si="11"/>
        <v>-0.29933009988657583</v>
      </c>
      <c r="O81" s="56">
        <f t="shared" si="11"/>
        <v>-0.32320331226887677</v>
      </c>
      <c r="P81" s="56">
        <f t="shared" si="11"/>
        <v>-0.34591054781575359</v>
      </c>
      <c r="Q81" s="56">
        <f t="shared" si="11"/>
        <v>-0.3675033646373681</v>
      </c>
      <c r="R81" s="56">
        <f t="shared" si="11"/>
        <v>-0.38803116717545794</v>
      </c>
      <c r="S81" s="56">
        <f t="shared" si="11"/>
        <v>-0.40754129290276209</v>
      </c>
      <c r="T81" s="56">
        <f t="shared" si="11"/>
        <v>-0.4260790956215465</v>
      </c>
      <c r="U81" s="56">
        <f t="shared" si="11"/>
        <v>-0.44368802549209613</v>
      </c>
      <c r="V81" s="56">
        <f t="shared" si="11"/>
        <v>-0.46040970591707997</v>
      </c>
      <c r="W81" s="56">
        <f t="shared" si="11"/>
        <v>-0.4762840074029181</v>
      </c>
      <c r="X81" s="56">
        <f t="shared" si="11"/>
        <v>-0.49134911851468366</v>
      </c>
      <c r="Y81" s="56">
        <f t="shared" si="11"/>
        <v>-0.50564161403664831</v>
      </c>
      <c r="Z81" s="56">
        <f t="shared" si="11"/>
        <v>-0.5191965204463207</v>
      </c>
      <c r="AA81" s="56">
        <f t="shared" si="11"/>
        <v>-0.53204737880572905</v>
      </c>
      <c r="AB81" s="56">
        <f t="shared" si="11"/>
        <v>-0.54422630516975423</v>
      </c>
      <c r="AC81" s="56">
        <f t="shared" si="11"/>
        <v>-0.55576404860752282</v>
      </c>
      <c r="AD81" s="56">
        <f t="shared" si="11"/>
        <v>-0.5666900469292161</v>
      </c>
      <c r="AE81" s="56">
        <f t="shared" si="11"/>
        <v>-0.57703248020713305</v>
      </c>
      <c r="AF81" s="56">
        <f t="shared" si="11"/>
        <v>-0.58681832217646224</v>
      </c>
      <c r="AG81" s="56">
        <f t="shared" si="11"/>
        <v>-0.59607338959796063</v>
      </c>
      <c r="AH81" s="56">
        <f t="shared" si="11"/>
        <v>-0.60482238966160029</v>
      </c>
      <c r="AI81" s="56">
        <f t="shared" si="11"/>
        <v>-0.614427946196761</v>
      </c>
      <c r="AJ81" s="56">
        <f t="shared" si="11"/>
        <v>-0.62354326019824113</v>
      </c>
      <c r="AK81" s="56">
        <f t="shared" si="11"/>
        <v>-0.63218874074107134</v>
      </c>
      <c r="AL81" s="56">
        <f t="shared" si="11"/>
        <v>-0.64038402391267091</v>
      </c>
      <c r="AM81" s="56">
        <f t="shared" si="11"/>
        <v>-0.64814800052749311</v>
      </c>
      <c r="AN81" s="56">
        <f t="shared" si="11"/>
        <v>-0.65549884288297822</v>
      </c>
      <c r="AO81" s="56">
        <f t="shared" si="11"/>
        <v>-0.66245403058914953</v>
      </c>
      <c r="AP81" s="56">
        <f t="shared" si="11"/>
        <v>-0.66903037550311684</v>
      </c>
      <c r="AQ81" s="56">
        <f t="shared" si="11"/>
        <v>-0.675244045798716</v>
      </c>
      <c r="AR81" s="56">
        <f t="shared" si="11"/>
        <v>-0.68111058920051359</v>
      </c>
      <c r="AS81" s="56">
        <f t="shared" si="11"/>
        <v>-0.68664495541043336</v>
      </c>
      <c r="AT81" s="56">
        <f t="shared" si="11"/>
        <v>-0.69186151775432736</v>
      </c>
      <c r="AU81" s="56">
        <f t="shared" si="11"/>
        <v>-0.69677409407490598</v>
      </c>
      <c r="AV81" s="56">
        <f t="shared" si="11"/>
        <v>-0.70139596689656492</v>
      </c>
      <c r="AW81" s="56">
        <f t="shared" si="11"/>
        <v>-0.70573990288679844</v>
      </c>
      <c r="AX81" s="56">
        <f t="shared" si="11"/>
        <v>-0.70981817163806826</v>
      </c>
      <c r="AY81" s="56">
        <f t="shared" si="11"/>
        <v>-0.7136425637932029</v>
      </c>
      <c r="AZ81" s="56">
        <f t="shared" si="11"/>
        <v>-0.71722440853663527</v>
      </c>
      <c r="BA81" s="56">
        <f t="shared" si="11"/>
        <v>-0.72057459047304417</v>
      </c>
      <c r="BB81" s="56">
        <f t="shared" si="11"/>
        <v>-0.7237035659142449</v>
      </c>
      <c r="BC81" s="56">
        <f t="shared" si="11"/>
        <v>-0.72662137859448306</v>
      </c>
      <c r="BD81" s="56">
        <f t="shared" si="11"/>
        <v>-0.72662137859448306</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3"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83"/>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83"/>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3"/>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3"/>
      <c r="B90" s="4" t="s">
        <v>326</v>
      </c>
      <c r="D90" s="4" t="s">
        <v>86</v>
      </c>
      <c r="E90" s="38">
        <f>'Workings template'!C8*'Fixed data'!H12</f>
        <v>0</v>
      </c>
      <c r="F90" s="38">
        <f>'Workings template'!D8*'Fixed data'!I12</f>
        <v>0</v>
      </c>
      <c r="G90" s="38">
        <f>'Workings template'!E8*'Fixed data'!J12</f>
        <v>0</v>
      </c>
      <c r="H90" s="38">
        <f>'Workings template'!F8*'Fixed data'!K12</f>
        <v>0</v>
      </c>
      <c r="I90" s="38">
        <f>'Workings template'!G9</f>
        <v>0</v>
      </c>
      <c r="J90" s="38">
        <f>'Workings template'!H9</f>
        <v>1588.7090092500005</v>
      </c>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3"/>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3"/>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3"/>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3" xr:uid="{00000000-0002-0000-0600-000000000000}">
      <formula1>$B$170:$B$214</formula1>
    </dataValidation>
    <dataValidation type="list" allowBlank="1" showInputMessage="1" showErrorMessage="1" sqref="B14: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1"/>
  <sheetViews>
    <sheetView tabSelected="1" workbookViewId="0">
      <selection activeCell="J15" sqref="J15"/>
    </sheetView>
  </sheetViews>
  <sheetFormatPr defaultRowHeight="15" x14ac:dyDescent="0.25"/>
  <cols>
    <col min="1" max="1" width="5.85546875" customWidth="1"/>
    <col min="2" max="2" width="64.85546875" customWidth="1"/>
    <col min="3" max="4" width="10.5703125" bestFit="1" customWidth="1"/>
    <col min="5" max="6" width="11.85546875" bestFit="1" customWidth="1"/>
    <col min="7" max="7" width="12.28515625" customWidth="1"/>
  </cols>
  <sheetData>
    <row r="1" spans="1:14" ht="15.75" customHeight="1" x14ac:dyDescent="0.3">
      <c r="A1" s="1" t="s">
        <v>299</v>
      </c>
    </row>
    <row r="2" spans="1:14" x14ac:dyDescent="0.25">
      <c r="A2" t="s">
        <v>75</v>
      </c>
    </row>
    <row r="4" spans="1:14" x14ac:dyDescent="0.25">
      <c r="C4" s="139" t="s">
        <v>253</v>
      </c>
      <c r="D4" s="139" t="s">
        <v>254</v>
      </c>
      <c r="E4" s="139" t="s">
        <v>255</v>
      </c>
      <c r="F4" s="139" t="s">
        <v>256</v>
      </c>
      <c r="G4" s="139" t="s">
        <v>257</v>
      </c>
      <c r="H4" s="139" t="s">
        <v>343</v>
      </c>
      <c r="I4" s="139" t="s">
        <v>259</v>
      </c>
      <c r="J4" s="139" t="s">
        <v>260</v>
      </c>
      <c r="K4" s="140"/>
      <c r="L4" s="140"/>
      <c r="M4" s="140"/>
      <c r="N4" s="140"/>
    </row>
    <row r="5" spans="1:14" x14ac:dyDescent="0.25">
      <c r="B5" t="s">
        <v>349</v>
      </c>
      <c r="C5" s="142"/>
      <c r="D5" s="142"/>
      <c r="E5" s="142"/>
      <c r="F5" s="143"/>
      <c r="G5" s="143"/>
      <c r="H5" s="146">
        <f>H8*150</f>
        <v>553725</v>
      </c>
      <c r="I5">
        <v>0</v>
      </c>
      <c r="J5">
        <v>0</v>
      </c>
    </row>
    <row r="6" spans="1:14" x14ac:dyDescent="0.25">
      <c r="B6" t="s">
        <v>353</v>
      </c>
      <c r="C6" s="144"/>
      <c r="D6" s="144"/>
      <c r="E6" s="144"/>
      <c r="F6" s="143"/>
      <c r="G6" s="143"/>
      <c r="H6" s="146">
        <f>H8*224.72</f>
        <v>829553.88</v>
      </c>
      <c r="I6">
        <v>0</v>
      </c>
      <c r="J6">
        <v>0</v>
      </c>
    </row>
    <row r="7" spans="1:14" x14ac:dyDescent="0.25">
      <c r="B7" t="s">
        <v>342</v>
      </c>
      <c r="C7" s="144"/>
      <c r="D7" s="144"/>
      <c r="E7" s="144"/>
      <c r="F7" s="144"/>
      <c r="G7" s="144"/>
      <c r="H7" s="141">
        <f>H5-H6</f>
        <v>-275828.88</v>
      </c>
      <c r="I7">
        <v>0</v>
      </c>
      <c r="J7">
        <v>0</v>
      </c>
    </row>
    <row r="8" spans="1:14" x14ac:dyDescent="0.25">
      <c r="B8" t="s">
        <v>344</v>
      </c>
      <c r="C8" s="145"/>
      <c r="D8" s="145"/>
      <c r="E8" s="145"/>
      <c r="F8" s="145"/>
      <c r="G8" s="145"/>
      <c r="H8" s="184">
        <v>3691.5</v>
      </c>
      <c r="I8">
        <v>0</v>
      </c>
      <c r="J8">
        <v>0</v>
      </c>
    </row>
    <row r="9" spans="1:14" x14ac:dyDescent="0.25">
      <c r="B9" t="s">
        <v>350</v>
      </c>
      <c r="C9" s="145"/>
      <c r="D9" s="145"/>
      <c r="E9" s="145"/>
      <c r="F9" s="145"/>
      <c r="G9" s="145"/>
      <c r="H9" s="184">
        <f>H8*'Fixed data'!M12</f>
        <v>1588.7090092500005</v>
      </c>
      <c r="I9">
        <v>0</v>
      </c>
      <c r="J9">
        <v>0</v>
      </c>
    </row>
    <row r="10" spans="1:14" x14ac:dyDescent="0.25">
      <c r="H10" t="s">
        <v>358</v>
      </c>
    </row>
    <row r="11" spans="1:14" x14ac:dyDescent="0.25">
      <c r="H11" t="s">
        <v>357</v>
      </c>
    </row>
  </sheetData>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4"/>
  <sheetViews>
    <sheetView workbookViewId="0">
      <selection activeCell="E8" sqref="E8"/>
    </sheetView>
  </sheetViews>
  <sheetFormatPr defaultRowHeight="15" x14ac:dyDescent="0.25"/>
  <cols>
    <col min="2" max="2" width="28.7109375" customWidth="1"/>
    <col min="3" max="3" width="33.85546875" bestFit="1" customWidth="1"/>
  </cols>
  <sheetData>
    <row r="1" spans="2:4" x14ac:dyDescent="0.25">
      <c r="C1" t="s">
        <v>345</v>
      </c>
      <c r="D1" t="s">
        <v>346</v>
      </c>
    </row>
    <row r="2" spans="2:4" x14ac:dyDescent="0.25">
      <c r="B2" t="s">
        <v>352</v>
      </c>
      <c r="C2" t="s">
        <v>347</v>
      </c>
      <c r="D2" t="s">
        <v>362</v>
      </c>
    </row>
    <row r="3" spans="2:4" x14ac:dyDescent="0.25">
      <c r="B3" t="s">
        <v>359</v>
      </c>
      <c r="C3" t="s">
        <v>347</v>
      </c>
      <c r="D3" t="s">
        <v>360</v>
      </c>
    </row>
    <row r="4" spans="2:4" x14ac:dyDescent="0.25">
      <c r="B4" t="s">
        <v>344</v>
      </c>
      <c r="C4" t="s">
        <v>347</v>
      </c>
      <c r="D4" t="s">
        <v>361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1C94AB13165D954F9B02BC5236DDE171" ma:contentTypeVersion="11" ma:contentTypeDescription="Create a new document." ma:contentTypeScope="" ma:versionID="fdaecfcac6cea357e55f40a62277a675">
  <xsd:schema xmlns:xsd="http://www.w3.org/2001/XMLSchema" xmlns:xs="http://www.w3.org/2001/XMLSchema" xmlns:p="http://schemas.microsoft.com/office/2006/metadata/properties" xmlns:ns2="a6dabcd8-4771-4ff2-a629-ae2997056174" xmlns:ns3="160d07fa-e8e2-469f-af56-5ddc408bbda4" targetNamespace="http://schemas.microsoft.com/office/2006/metadata/properties" ma:root="true" ma:fieldsID="e0cea270b10a274e2171dab8ac8f4c1c" ns2:_="" ns3:_="">
    <xsd:import namespace="a6dabcd8-4771-4ff2-a629-ae2997056174"/>
    <xsd:import namespace="160d07fa-e8e2-469f-af56-5ddc408bbda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dabcd8-4771-4ff2-a629-ae2997056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0d07fa-e8e2-469f-af56-5ddc408bbd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2.xml><?xml version="1.0" encoding="utf-8"?>
<ds:datastoreItem xmlns:ds="http://schemas.openxmlformats.org/officeDocument/2006/customXml" ds:itemID="{D59107C5-B401-4A16-BB12-3D243B9D13F0}">
  <ds:schemaRefs>
    <ds:schemaRef ds:uri="http://purl.org/dc/terms/"/>
    <ds:schemaRef ds:uri="http://schemas.openxmlformats.org/package/2006/metadata/core-properties"/>
    <ds:schemaRef ds:uri="http://schemas.microsoft.com/office/2006/documentManagement/types"/>
    <ds:schemaRef ds:uri="efb98dbe-6680-48eb-ac67-85b3a61e7855"/>
    <ds:schemaRef ds:uri="http://purl.org/dc/elements/1.1/"/>
    <ds:schemaRef ds:uri="http://schemas.microsoft.com/office/2006/metadata/properties"/>
    <ds:schemaRef ds:uri="http://schemas.microsoft.com/sharepoint/v3/fields"/>
    <ds:schemaRef ds:uri="eecedeb9-13b3-4e62-b003-046c92e1668a"/>
    <ds:schemaRef ds:uri="http://www.w3.org/XML/1998/namespace"/>
    <ds:schemaRef ds:uri="http://purl.org/dc/dcmitype/"/>
  </ds:schemaRefs>
</ds:datastoreItem>
</file>

<file path=customXml/itemProps3.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4885DAA2-8714-471A-8882-8B76A0047D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version control</vt:lpstr>
      <vt:lpstr>Guidance</vt:lpstr>
      <vt:lpstr>Option summary</vt:lpstr>
      <vt:lpstr>Fixed data</vt:lpstr>
      <vt:lpstr>Workings baseline</vt:lpstr>
      <vt:lpstr>Baseline (Do Nothing)</vt:lpstr>
      <vt:lpstr>Western Isles CMZ CBA</vt:lpstr>
      <vt:lpstr>Workings template</vt:lpstr>
      <vt:lpstr>Assumptions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2013-03-27T15:33:01Z</cp:lastPrinted>
  <dcterms:created xsi:type="dcterms:W3CDTF">2012-02-15T20:11:21Z</dcterms:created>
  <dcterms:modified xsi:type="dcterms:W3CDTF">2021-07-08T14:29:52Z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0x0101001C94AB13165D954F9B02BC5236DDE171</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