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20_21\E6\ANM\SSES\"/>
    </mc:Choice>
  </mc:AlternateContent>
  <xr:revisionPtr revIDLastSave="0" documentId="13_ncr:1_{30BA3A94-A169-4BA6-95D6-0D7C5CCC0F2C}" xr6:coauthVersionLast="41" xr6:coauthVersionMax="41" xr10:uidLastSave="{00000000-0000-0000-0000-000000000000}"/>
  <bookViews>
    <workbookView xWindow="-120" yWindow="-120" windowWidth="25440" windowHeight="15390" activeTab="4" xr2:uid="{00000000-000D-0000-FFFF-FFFF00000000}"/>
  </bookViews>
  <sheets>
    <sheet name="version control" sheetId="30" r:id="rId1"/>
    <sheet name="Guidance" sheetId="28" r:id="rId2"/>
    <sheet name="Option summary" sheetId="29" r:id="rId3"/>
    <sheet name="Fixed data" sheetId="20" r:id="rId4"/>
    <sheet name="Workings baseline" sheetId="27" r:id="rId5"/>
    <sheet name="Option Baseline" sheetId="33" r:id="rId6"/>
    <sheet name="Option 2 ANM" sheetId="35" r:id="rId7"/>
    <sheet name="Workings template" sheetId="32"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7" i="27" l="1"/>
  <c r="Q13" i="35" l="1"/>
  <c r="R13" i="35"/>
  <c r="T14" i="27"/>
  <c r="P14" i="27"/>
  <c r="I14" i="27" l="1"/>
  <c r="J14" i="27" s="1"/>
  <c r="K14" i="27" s="1"/>
  <c r="L14" i="27" s="1"/>
  <c r="M14" i="27" s="1"/>
  <c r="N14" i="27" s="1"/>
  <c r="O14" i="27" s="1"/>
  <c r="Q14" i="27" s="1"/>
  <c r="R14" i="27" s="1"/>
  <c r="S14" i="27" s="1"/>
  <c r="U14" i="27" s="1"/>
  <c r="V14" i="27" s="1"/>
  <c r="W14" i="27" s="1"/>
  <c r="X14" i="27" s="1"/>
  <c r="Y14" i="27" s="1"/>
  <c r="Z14" i="27" s="1"/>
  <c r="AA14" i="27" s="1"/>
  <c r="AB14" i="27" s="1"/>
  <c r="AC14" i="27" s="1"/>
  <c r="AD14" i="27" s="1"/>
  <c r="AE14" i="27" s="1"/>
  <c r="AF14" i="27" s="1"/>
  <c r="AG14" i="27" s="1"/>
  <c r="AH14" i="27" s="1"/>
  <c r="AI14" i="27" s="1"/>
  <c r="AJ14" i="27" s="1"/>
  <c r="AK14" i="27" s="1"/>
  <c r="AL14" i="27" s="1"/>
  <c r="AM14" i="27" s="1"/>
  <c r="AN14" i="27" s="1"/>
  <c r="AO14" i="27" s="1"/>
  <c r="AP14" i="27" s="1"/>
  <c r="AQ14" i="27" s="1"/>
  <c r="AR14" i="27" s="1"/>
  <c r="AS14" i="27" s="1"/>
  <c r="AT14" i="27" s="1"/>
  <c r="AU14" i="27" s="1"/>
  <c r="AV14" i="27" s="1"/>
  <c r="AW14" i="27" s="1"/>
  <c r="AX14" i="27" s="1"/>
  <c r="AY14" i="27" s="1"/>
  <c r="AZ14" i="27" s="1"/>
  <c r="BA14" i="27" s="1"/>
  <c r="BB14" i="27" s="1"/>
  <c r="I8" i="27"/>
  <c r="J8" i="27" l="1"/>
  <c r="K8" i="27" s="1"/>
  <c r="G17" i="27" l="1"/>
  <c r="C29" i="29" l="1"/>
  <c r="C28" i="29"/>
  <c r="I13" i="35" l="1"/>
  <c r="J13" i="35"/>
  <c r="K13" i="35"/>
  <c r="L13" i="35"/>
  <c r="M13" i="35"/>
  <c r="N13" i="35"/>
  <c r="O13" i="35"/>
  <c r="P13" i="35"/>
  <c r="S13" i="35"/>
  <c r="T13" i="35"/>
  <c r="U13" i="35"/>
  <c r="V13" i="35"/>
  <c r="W13" i="35"/>
  <c r="X13" i="35"/>
  <c r="Y13" i="35"/>
  <c r="Z13" i="35"/>
  <c r="AA13" i="35"/>
  <c r="AB13" i="35"/>
  <c r="AC13" i="35"/>
  <c r="AD13" i="35"/>
  <c r="AE13" i="35"/>
  <c r="AF13" i="35"/>
  <c r="AG13" i="35"/>
  <c r="AH13" i="35"/>
  <c r="AI13" i="35"/>
  <c r="AJ13" i="35"/>
  <c r="AK13" i="35"/>
  <c r="AL13" i="35"/>
  <c r="AM13" i="35"/>
  <c r="AN13" i="35"/>
  <c r="AO13" i="35"/>
  <c r="AP13" i="35"/>
  <c r="AQ13" i="35"/>
  <c r="AR13" i="35"/>
  <c r="AS13" i="35"/>
  <c r="AT13" i="35"/>
  <c r="AU13" i="35"/>
  <c r="AV13" i="35"/>
  <c r="AW13" i="35"/>
  <c r="AX13" i="35"/>
  <c r="AY13" i="35"/>
  <c r="AZ13" i="35"/>
  <c r="BA13" i="35"/>
  <c r="BB13" i="35"/>
  <c r="BC13" i="35"/>
  <c r="BD13" i="35"/>
  <c r="H13" i="35"/>
  <c r="F13" i="35"/>
  <c r="G13" i="35"/>
  <c r="E13" i="35"/>
  <c r="F90" i="33"/>
  <c r="G90" i="33"/>
  <c r="H90" i="33"/>
  <c r="I90" i="33"/>
  <c r="J90" i="33"/>
  <c r="E90" i="33"/>
  <c r="G13" i="33"/>
  <c r="F13" i="33"/>
  <c r="H13" i="33"/>
  <c r="I13" i="33"/>
  <c r="J13" i="33"/>
  <c r="K13" i="33"/>
  <c r="L13" i="33"/>
  <c r="M13" i="33"/>
  <c r="N13" i="33"/>
  <c r="O13" i="33"/>
  <c r="P13" i="33"/>
  <c r="Q13" i="33"/>
  <c r="R13" i="33"/>
  <c r="S13" i="33"/>
  <c r="T13" i="33"/>
  <c r="U13" i="33"/>
  <c r="V13" i="33"/>
  <c r="W13" i="33"/>
  <c r="X13" i="33"/>
  <c r="Y13" i="33"/>
  <c r="Z13" i="33"/>
  <c r="AA13" i="33"/>
  <c r="AB13" i="33"/>
  <c r="AC13" i="33"/>
  <c r="AD13" i="33"/>
  <c r="AE13" i="33"/>
  <c r="AF13" i="33"/>
  <c r="AG13" i="33"/>
  <c r="AH13" i="33"/>
  <c r="AI13" i="33"/>
  <c r="AJ13" i="33"/>
  <c r="AK13" i="33"/>
  <c r="AL13" i="33"/>
  <c r="AM13" i="33"/>
  <c r="AN13" i="33"/>
  <c r="AO13" i="33"/>
  <c r="AP13" i="33"/>
  <c r="AQ13" i="33"/>
  <c r="AR13" i="33"/>
  <c r="AS13" i="33"/>
  <c r="AT13" i="33"/>
  <c r="AU13" i="33"/>
  <c r="AV13" i="33"/>
  <c r="AW13" i="33"/>
  <c r="AX13" i="33"/>
  <c r="AY13" i="33"/>
  <c r="AZ13" i="33"/>
  <c r="BA13" i="33"/>
  <c r="BB13" i="33"/>
  <c r="BC13" i="33"/>
  <c r="BD13" i="33"/>
  <c r="E13" i="33"/>
  <c r="L8" i="27" l="1"/>
  <c r="M8" i="27" l="1"/>
  <c r="N8" i="27" l="1"/>
  <c r="O8" i="27" l="1"/>
  <c r="P8" i="27" l="1"/>
  <c r="Q8" i="27" l="1"/>
  <c r="R8" i="27" l="1"/>
  <c r="S8" i="27" l="1"/>
  <c r="T8" i="27" l="1"/>
  <c r="BD79" i="35"/>
  <c r="BC79" i="35"/>
  <c r="BB79" i="35"/>
  <c r="BA79" i="35"/>
  <c r="AZ79" i="35"/>
  <c r="AY79" i="35"/>
  <c r="AX79" i="35"/>
  <c r="AW79" i="35"/>
  <c r="AV79" i="35"/>
  <c r="AU79" i="35"/>
  <c r="AT79" i="35"/>
  <c r="AS79" i="35"/>
  <c r="AR79" i="35"/>
  <c r="AQ79" i="35"/>
  <c r="AP79" i="35"/>
  <c r="AO79" i="35"/>
  <c r="AN79" i="35"/>
  <c r="AM79" i="35"/>
  <c r="AL79" i="35"/>
  <c r="AK79" i="35"/>
  <c r="AJ79" i="35"/>
  <c r="AI79" i="35"/>
  <c r="AH79" i="35"/>
  <c r="AG79" i="35"/>
  <c r="AF79" i="35"/>
  <c r="AE79" i="35"/>
  <c r="AD79" i="35"/>
  <c r="AC79" i="35"/>
  <c r="AB79" i="35"/>
  <c r="AA79" i="35"/>
  <c r="Z79" i="35"/>
  <c r="Y79" i="35"/>
  <c r="X79" i="35"/>
  <c r="W79" i="35"/>
  <c r="V79" i="35"/>
  <c r="U79" i="35"/>
  <c r="T79" i="35"/>
  <c r="S79" i="35"/>
  <c r="R79" i="35"/>
  <c r="Q79" i="35"/>
  <c r="P79" i="35"/>
  <c r="O79" i="35"/>
  <c r="N79" i="35"/>
  <c r="M79" i="35"/>
  <c r="L79" i="35"/>
  <c r="K79" i="35"/>
  <c r="J79" i="35"/>
  <c r="I79" i="35"/>
  <c r="H79" i="35"/>
  <c r="G79" i="35"/>
  <c r="F79" i="35"/>
  <c r="E79" i="35"/>
  <c r="BD78" i="35"/>
  <c r="BC78" i="35"/>
  <c r="BB78" i="35"/>
  <c r="BA78" i="35"/>
  <c r="AZ78" i="35"/>
  <c r="AY78" i="35"/>
  <c r="AX78" i="35"/>
  <c r="AW78" i="35"/>
  <c r="AV78" i="35"/>
  <c r="AU78" i="35"/>
  <c r="AT78" i="35"/>
  <c r="AS78" i="35"/>
  <c r="AR78" i="35"/>
  <c r="AQ78" i="35"/>
  <c r="AP78" i="35"/>
  <c r="AO78" i="35"/>
  <c r="AN78" i="35"/>
  <c r="AM78" i="35"/>
  <c r="AL78" i="35"/>
  <c r="AK78" i="35"/>
  <c r="AJ78" i="35"/>
  <c r="AI78" i="35"/>
  <c r="AH78" i="35"/>
  <c r="AG78" i="35"/>
  <c r="AF78" i="35"/>
  <c r="AE78" i="35"/>
  <c r="AD78" i="35"/>
  <c r="AC78" i="35"/>
  <c r="AB78" i="35"/>
  <c r="AA78" i="35"/>
  <c r="Z78" i="35"/>
  <c r="Y78" i="35"/>
  <c r="X78" i="35"/>
  <c r="W78" i="35"/>
  <c r="V78" i="35"/>
  <c r="U78" i="35"/>
  <c r="T78" i="35"/>
  <c r="S78" i="35"/>
  <c r="R78" i="35"/>
  <c r="Q78" i="35"/>
  <c r="P78" i="35"/>
  <c r="O78" i="35"/>
  <c r="N78" i="35"/>
  <c r="M78" i="35"/>
  <c r="L78" i="35"/>
  <c r="K78" i="35"/>
  <c r="J78" i="35"/>
  <c r="I78" i="35"/>
  <c r="H78" i="35"/>
  <c r="G78" i="35"/>
  <c r="F78" i="35"/>
  <c r="E78" i="35"/>
  <c r="E60" i="35"/>
  <c r="BD25" i="35"/>
  <c r="BD26" i="35" s="1"/>
  <c r="BC25" i="35"/>
  <c r="BC26" i="35" s="1"/>
  <c r="BB25" i="35"/>
  <c r="BB26" i="35" s="1"/>
  <c r="BA25" i="35"/>
  <c r="BA26" i="35" s="1"/>
  <c r="AZ25" i="35"/>
  <c r="AZ26" i="35" s="1"/>
  <c r="AY25" i="35"/>
  <c r="AY26" i="35" s="1"/>
  <c r="AX25" i="35"/>
  <c r="AX26" i="35" s="1"/>
  <c r="AW25" i="35"/>
  <c r="AV25" i="35"/>
  <c r="AU25" i="35"/>
  <c r="AT25" i="35"/>
  <c r="AS25" i="35"/>
  <c r="AR25" i="35"/>
  <c r="AQ25" i="35"/>
  <c r="AP25" i="35"/>
  <c r="AO25" i="35"/>
  <c r="AN25" i="35"/>
  <c r="AM25" i="35"/>
  <c r="AL25" i="35"/>
  <c r="AK25" i="35"/>
  <c r="AJ25" i="35"/>
  <c r="AI25" i="35"/>
  <c r="AH25" i="35"/>
  <c r="AG25" i="35"/>
  <c r="AF25" i="35"/>
  <c r="AE25" i="35"/>
  <c r="AD25" i="35"/>
  <c r="AC25" i="35"/>
  <c r="AB25" i="35"/>
  <c r="AA25" i="35"/>
  <c r="Z25" i="35"/>
  <c r="Y25" i="35"/>
  <c r="X25" i="35"/>
  <c r="W25" i="35"/>
  <c r="V25" i="35"/>
  <c r="U25" i="35"/>
  <c r="T25" i="35"/>
  <c r="S25" i="35"/>
  <c r="R25" i="35"/>
  <c r="Q25" i="35"/>
  <c r="P25" i="35"/>
  <c r="O25" i="35"/>
  <c r="N25" i="35"/>
  <c r="M25" i="35"/>
  <c r="L25" i="35"/>
  <c r="K25" i="35"/>
  <c r="J25" i="35"/>
  <c r="I25" i="35"/>
  <c r="H25" i="35"/>
  <c r="G25" i="35"/>
  <c r="F25" i="35"/>
  <c r="E25" i="35"/>
  <c r="AW18" i="35"/>
  <c r="AV18" i="35"/>
  <c r="AU18" i="35"/>
  <c r="AT18" i="35"/>
  <c r="AS18" i="35"/>
  <c r="AR18" i="35"/>
  <c r="AQ18" i="35"/>
  <c r="AP18" i="35"/>
  <c r="AO18" i="35"/>
  <c r="AO26" i="35" s="1"/>
  <c r="AN18" i="35"/>
  <c r="AM18" i="35"/>
  <c r="AL18" i="35"/>
  <c r="AK18" i="35"/>
  <c r="AJ18" i="35"/>
  <c r="AI18" i="35"/>
  <c r="AH18" i="35"/>
  <c r="AG18" i="35"/>
  <c r="AF18" i="35"/>
  <c r="AE18" i="35"/>
  <c r="AD18" i="35"/>
  <c r="AC18" i="35"/>
  <c r="AB18" i="35"/>
  <c r="AA18" i="35"/>
  <c r="AA26" i="35" s="1"/>
  <c r="Z18" i="35"/>
  <c r="Y18" i="35"/>
  <c r="Y26" i="35" s="1"/>
  <c r="X18" i="35"/>
  <c r="W18" i="35"/>
  <c r="V18" i="35"/>
  <c r="U18" i="35"/>
  <c r="T18" i="35"/>
  <c r="S18" i="35"/>
  <c r="R18" i="35"/>
  <c r="Q18" i="35"/>
  <c r="Q26" i="35" s="1"/>
  <c r="P18" i="35"/>
  <c r="O18" i="35"/>
  <c r="N18" i="35"/>
  <c r="M18" i="35"/>
  <c r="L18" i="35"/>
  <c r="K18" i="35"/>
  <c r="K26" i="35" s="1"/>
  <c r="J18" i="35"/>
  <c r="I18" i="35"/>
  <c r="I26" i="35" s="1"/>
  <c r="H18" i="35"/>
  <c r="G18" i="35"/>
  <c r="F18" i="35"/>
  <c r="E18" i="35"/>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W26" i="33" s="1"/>
  <c r="W28" i="33" s="1"/>
  <c r="AS48" i="33" s="1"/>
  <c r="V18" i="33"/>
  <c r="U18" i="33"/>
  <c r="T18" i="33"/>
  <c r="S18" i="33"/>
  <c r="R18" i="33"/>
  <c r="Q18" i="33"/>
  <c r="P18" i="33"/>
  <c r="O18" i="33"/>
  <c r="O26" i="33" s="1"/>
  <c r="N18" i="33"/>
  <c r="M18" i="33"/>
  <c r="L18" i="33"/>
  <c r="K18" i="33"/>
  <c r="J18" i="33"/>
  <c r="I18" i="33"/>
  <c r="H18" i="33"/>
  <c r="G18" i="33"/>
  <c r="F18" i="33"/>
  <c r="E18" i="33"/>
  <c r="I5" i="20"/>
  <c r="J5" i="20"/>
  <c r="K5" i="20"/>
  <c r="H69" i="33" s="1"/>
  <c r="L5" i="20"/>
  <c r="I69" i="33" s="1"/>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H5" i="20"/>
  <c r="E69" i="33" s="1"/>
  <c r="G11" i="20"/>
  <c r="G10" i="20"/>
  <c r="AF71" i="33" s="1"/>
  <c r="G9" i="20"/>
  <c r="G8" i="20"/>
  <c r="AW68" i="33" s="1"/>
  <c r="G7" i="20"/>
  <c r="G6" i="20"/>
  <c r="E65" i="35" s="1"/>
  <c r="AP12" i="20"/>
  <c r="D34" i="20"/>
  <c r="G26" i="33" l="1"/>
  <c r="G28" i="33" s="1"/>
  <c r="AQ26" i="35"/>
  <c r="Y26" i="33"/>
  <c r="Y28" i="33" s="1"/>
  <c r="AT50" i="33" s="1"/>
  <c r="S26" i="35"/>
  <c r="AG26" i="35"/>
  <c r="U8" i="27"/>
  <c r="AI26" i="35"/>
  <c r="AI28" i="35" s="1"/>
  <c r="AI29" i="35" s="1"/>
  <c r="AW26" i="35"/>
  <c r="J26" i="33"/>
  <c r="R26" i="33"/>
  <c r="Z26" i="33"/>
  <c r="AH26" i="33"/>
  <c r="AP26" i="33"/>
  <c r="AE26" i="33"/>
  <c r="AM26" i="33"/>
  <c r="AM28" i="33" s="1"/>
  <c r="AU26" i="33"/>
  <c r="AU28" i="33" s="1"/>
  <c r="AU29" i="33" s="1"/>
  <c r="AW26" i="33"/>
  <c r="P26" i="35"/>
  <c r="P28" i="35" s="1"/>
  <c r="BA41" i="35" s="1"/>
  <c r="X26" i="35"/>
  <c r="X28" i="35" s="1"/>
  <c r="AG49" i="35" s="1"/>
  <c r="AF26" i="35"/>
  <c r="AF28" i="35" s="1"/>
  <c r="BC57" i="35" s="1"/>
  <c r="AV26" i="35"/>
  <c r="O28" i="33"/>
  <c r="O29" i="33" s="1"/>
  <c r="AP67" i="35"/>
  <c r="AK67" i="35"/>
  <c r="N67" i="35"/>
  <c r="AN67" i="35"/>
  <c r="P67" i="35"/>
  <c r="L67" i="35"/>
  <c r="S70" i="33"/>
  <c r="AJ72" i="35"/>
  <c r="J72" i="35"/>
  <c r="BD72" i="33"/>
  <c r="BA72" i="33"/>
  <c r="AW72" i="33"/>
  <c r="AR72" i="33"/>
  <c r="AN72" i="33"/>
  <c r="AI72" i="33"/>
  <c r="AF72" i="33"/>
  <c r="AB72" i="33"/>
  <c r="W72" i="33"/>
  <c r="S72" i="33"/>
  <c r="M72" i="33"/>
  <c r="K72" i="33"/>
  <c r="AG72" i="35"/>
  <c r="H72" i="35"/>
  <c r="BC72" i="33"/>
  <c r="AY72" i="33"/>
  <c r="AS72" i="33"/>
  <c r="AQ72" i="33"/>
  <c r="AM72" i="33"/>
  <c r="AG72" i="33"/>
  <c r="AC72" i="33"/>
  <c r="X72" i="33"/>
  <c r="U72" i="33"/>
  <c r="Q72" i="33"/>
  <c r="L72" i="33"/>
  <c r="H72" i="33"/>
  <c r="E67" i="33"/>
  <c r="I67" i="33"/>
  <c r="K67" i="33"/>
  <c r="P67" i="33"/>
  <c r="S67" i="33"/>
  <c r="X67" i="33"/>
  <c r="AA67" i="33"/>
  <c r="AC67" i="33"/>
  <c r="AH67" i="33"/>
  <c r="AK67" i="33"/>
  <c r="AP67" i="33"/>
  <c r="AS67" i="33"/>
  <c r="AV67" i="33"/>
  <c r="AZ67" i="33"/>
  <c r="BD67" i="33"/>
  <c r="M68" i="33"/>
  <c r="V68" i="33"/>
  <c r="AF68" i="33"/>
  <c r="AQ70" i="33"/>
  <c r="G72" i="33"/>
  <c r="AJ68" i="35"/>
  <c r="N68" i="35"/>
  <c r="AY68" i="33"/>
  <c r="AV68" i="33"/>
  <c r="AM68" i="33"/>
  <c r="AD68" i="33"/>
  <c r="AK71" i="35"/>
  <c r="L71" i="35"/>
  <c r="BA71" i="33"/>
  <c r="AQ71" i="33"/>
  <c r="W71" i="33"/>
  <c r="L71" i="33"/>
  <c r="X26" i="33"/>
  <c r="X28" i="33" s="1"/>
  <c r="AH49" i="33" s="1"/>
  <c r="AN26" i="33"/>
  <c r="AN28" i="33" s="1"/>
  <c r="G67" i="33"/>
  <c r="J67" i="33"/>
  <c r="O67" i="33"/>
  <c r="R67" i="33"/>
  <c r="T67" i="33"/>
  <c r="Y67" i="33"/>
  <c r="AB67" i="33"/>
  <c r="AG67" i="33"/>
  <c r="AJ67" i="33"/>
  <c r="AM67" i="33"/>
  <c r="AQ67" i="33"/>
  <c r="AU67" i="33"/>
  <c r="AY67" i="33"/>
  <c r="BC67" i="33"/>
  <c r="L68" i="33"/>
  <c r="U68" i="33"/>
  <c r="W68" i="33"/>
  <c r="AO68" i="33"/>
  <c r="U71" i="33"/>
  <c r="AZ71" i="33"/>
  <c r="C9" i="35"/>
  <c r="AS32" i="33"/>
  <c r="AA32" i="33"/>
  <c r="AW28" i="33"/>
  <c r="AW29" i="33" s="1"/>
  <c r="BC65" i="33"/>
  <c r="J65" i="33"/>
  <c r="AJ65" i="33"/>
  <c r="T70" i="33"/>
  <c r="AY70" i="33"/>
  <c r="AH71" i="35"/>
  <c r="BC68" i="35"/>
  <c r="AU68" i="35"/>
  <c r="AM68" i="35"/>
  <c r="AE68" i="35"/>
  <c r="W68" i="35"/>
  <c r="O68" i="35"/>
  <c r="G68" i="35"/>
  <c r="BA68" i="35"/>
  <c r="AS68" i="35"/>
  <c r="AK68" i="35"/>
  <c r="AC68" i="35"/>
  <c r="U68" i="35"/>
  <c r="M68" i="35"/>
  <c r="E68" i="35"/>
  <c r="AY68" i="35"/>
  <c r="AQ68" i="35"/>
  <c r="AI68" i="35"/>
  <c r="AA68" i="35"/>
  <c r="S68" i="35"/>
  <c r="K68" i="35"/>
  <c r="AX68" i="35"/>
  <c r="AL68" i="35"/>
  <c r="Y68" i="35"/>
  <c r="L68" i="35"/>
  <c r="AV68" i="35"/>
  <c r="AH68" i="35"/>
  <c r="V68" i="35"/>
  <c r="I68" i="35"/>
  <c r="AT68" i="35"/>
  <c r="AG68" i="35"/>
  <c r="T68" i="35"/>
  <c r="H68" i="35"/>
  <c r="AR68" i="35"/>
  <c r="AF68" i="35"/>
  <c r="R68" i="35"/>
  <c r="F68" i="35"/>
  <c r="AX68" i="33"/>
  <c r="AP68" i="33"/>
  <c r="AH68" i="33"/>
  <c r="Z68" i="33"/>
  <c r="R68" i="33"/>
  <c r="J68" i="33"/>
  <c r="BD68" i="35"/>
  <c r="AD68" i="35"/>
  <c r="BD68" i="33"/>
  <c r="AU68" i="33"/>
  <c r="AL68" i="33"/>
  <c r="AC68" i="33"/>
  <c r="T68" i="33"/>
  <c r="K68" i="33"/>
  <c r="BC68" i="33"/>
  <c r="AT68" i="33"/>
  <c r="AK68" i="33"/>
  <c r="S68" i="33"/>
  <c r="I68" i="33"/>
  <c r="BB68" i="35"/>
  <c r="AB68" i="35"/>
  <c r="AB68" i="33"/>
  <c r="AZ68" i="35"/>
  <c r="Z68" i="35"/>
  <c r="BB68" i="33"/>
  <c r="AS68" i="33"/>
  <c r="AJ68" i="33"/>
  <c r="AA68" i="33"/>
  <c r="Q68" i="33"/>
  <c r="H68" i="33"/>
  <c r="AW68" i="35"/>
  <c r="X68" i="35"/>
  <c r="BA68" i="33"/>
  <c r="AR68" i="33"/>
  <c r="AI68" i="33"/>
  <c r="Y68" i="33"/>
  <c r="P68" i="33"/>
  <c r="G68" i="33"/>
  <c r="AP68" i="35"/>
  <c r="Q68" i="35"/>
  <c r="AZ68" i="33"/>
  <c r="AQ68" i="33"/>
  <c r="AG68" i="33"/>
  <c r="X68" i="33"/>
  <c r="O68" i="33"/>
  <c r="F68" i="33"/>
  <c r="AO68" i="35"/>
  <c r="P68" i="35"/>
  <c r="L26" i="33"/>
  <c r="L28" i="33" s="1"/>
  <c r="T26" i="33"/>
  <c r="T28" i="33" s="1"/>
  <c r="AE45" i="33" s="1"/>
  <c r="AB26" i="33"/>
  <c r="AJ26" i="33"/>
  <c r="AJ28" i="33" s="1"/>
  <c r="AR26" i="33"/>
  <c r="AR28" i="33" s="1"/>
  <c r="Q65" i="33"/>
  <c r="AK65" i="33"/>
  <c r="E68" i="33"/>
  <c r="AE68" i="33"/>
  <c r="U70" i="33"/>
  <c r="AZ70" i="33"/>
  <c r="AE71" i="33"/>
  <c r="BC71" i="33"/>
  <c r="J68" i="35"/>
  <c r="AY65" i="35"/>
  <c r="AQ65" i="35"/>
  <c r="AI65" i="35"/>
  <c r="AA65" i="35"/>
  <c r="S65" i="35"/>
  <c r="K65" i="35"/>
  <c r="AW65" i="35"/>
  <c r="AO65" i="35"/>
  <c r="AG65" i="35"/>
  <c r="Y65" i="35"/>
  <c r="Q65" i="35"/>
  <c r="I65" i="35"/>
  <c r="BC65" i="35"/>
  <c r="AU65" i="35"/>
  <c r="AM65" i="35"/>
  <c r="AE65" i="35"/>
  <c r="W65" i="35"/>
  <c r="O65" i="35"/>
  <c r="G65" i="35"/>
  <c r="BA65" i="35"/>
  <c r="AN65" i="35"/>
  <c r="AB65" i="35"/>
  <c r="N65" i="35"/>
  <c r="AX65" i="35"/>
  <c r="AK65" i="35"/>
  <c r="X65" i="35"/>
  <c r="L65" i="35"/>
  <c r="AT65" i="35"/>
  <c r="AH65" i="35"/>
  <c r="U65" i="35"/>
  <c r="H65" i="35"/>
  <c r="BD65" i="33"/>
  <c r="AV65" i="33"/>
  <c r="AN65" i="33"/>
  <c r="AF65" i="33"/>
  <c r="X65" i="33"/>
  <c r="P65" i="33"/>
  <c r="H65" i="33"/>
  <c r="AR65" i="35"/>
  <c r="V65" i="35"/>
  <c r="AZ65" i="33"/>
  <c r="AQ65" i="33"/>
  <c r="AH65" i="33"/>
  <c r="Y65" i="33"/>
  <c r="O65" i="33"/>
  <c r="F65" i="33"/>
  <c r="AY65" i="33"/>
  <c r="AP65" i="33"/>
  <c r="AG65" i="33"/>
  <c r="W65" i="33"/>
  <c r="N65" i="33"/>
  <c r="E65" i="33"/>
  <c r="AP65" i="35"/>
  <c r="T65" i="35"/>
  <c r="AL65" i="35"/>
  <c r="R65" i="35"/>
  <c r="AX65" i="33"/>
  <c r="AO65" i="33"/>
  <c r="AE65" i="33"/>
  <c r="V65" i="33"/>
  <c r="M65" i="33"/>
  <c r="BD65" i="35"/>
  <c r="AJ65" i="35"/>
  <c r="P65" i="35"/>
  <c r="AW65" i="33"/>
  <c r="AM65" i="33"/>
  <c r="AD65" i="33"/>
  <c r="U65" i="33"/>
  <c r="L65" i="33"/>
  <c r="BB65" i="35"/>
  <c r="AF65" i="35"/>
  <c r="M65" i="35"/>
  <c r="AU65" i="33"/>
  <c r="AL65" i="33"/>
  <c r="AC65" i="33"/>
  <c r="T65" i="33"/>
  <c r="K65" i="33"/>
  <c r="AZ65" i="35"/>
  <c r="AD65" i="35"/>
  <c r="J65" i="35"/>
  <c r="I65" i="33"/>
  <c r="BC70" i="35"/>
  <c r="AU70" i="35"/>
  <c r="AM70" i="35"/>
  <c r="AE70" i="35"/>
  <c r="W70" i="35"/>
  <c r="O70" i="35"/>
  <c r="G70" i="35"/>
  <c r="BA70" i="35"/>
  <c r="AS70" i="35"/>
  <c r="AK70" i="35"/>
  <c r="AC70" i="35"/>
  <c r="U70" i="35"/>
  <c r="M70" i="35"/>
  <c r="E70" i="35"/>
  <c r="AY70" i="35"/>
  <c r="AQ70" i="35"/>
  <c r="AI70" i="35"/>
  <c r="AA70" i="35"/>
  <c r="S70" i="35"/>
  <c r="K70" i="35"/>
  <c r="AW70" i="35"/>
  <c r="AJ70" i="35"/>
  <c r="X70" i="35"/>
  <c r="J70" i="35"/>
  <c r="BB70" i="33"/>
  <c r="AT70" i="33"/>
  <c r="AL70" i="33"/>
  <c r="AD70" i="33"/>
  <c r="V70" i="33"/>
  <c r="N70" i="33"/>
  <c r="AT70" i="35"/>
  <c r="AG70" i="35"/>
  <c r="T70" i="35"/>
  <c r="H70" i="35"/>
  <c r="AR70" i="35"/>
  <c r="AF70" i="35"/>
  <c r="R70" i="35"/>
  <c r="F70" i="35"/>
  <c r="BD70" i="35"/>
  <c r="AP70" i="35"/>
  <c r="AD70" i="35"/>
  <c r="Q70" i="35"/>
  <c r="AX70" i="33"/>
  <c r="AP70" i="33"/>
  <c r="AH70" i="33"/>
  <c r="Z70" i="33"/>
  <c r="R70" i="33"/>
  <c r="J70" i="33"/>
  <c r="BB70" i="35"/>
  <c r="AB70" i="35"/>
  <c r="AW70" i="33"/>
  <c r="AM70" i="33"/>
  <c r="AB70" i="33"/>
  <c r="Q70" i="33"/>
  <c r="G70" i="33"/>
  <c r="P70" i="33"/>
  <c r="AZ70" i="35"/>
  <c r="Z70" i="35"/>
  <c r="AV70" i="33"/>
  <c r="AK70" i="33"/>
  <c r="AA70" i="33"/>
  <c r="F70" i="33"/>
  <c r="AX70" i="35"/>
  <c r="Y70" i="35"/>
  <c r="AU70" i="33"/>
  <c r="AJ70" i="33"/>
  <c r="Y70" i="33"/>
  <c r="O70" i="33"/>
  <c r="E70" i="33"/>
  <c r="AV70" i="35"/>
  <c r="V70" i="35"/>
  <c r="BD70" i="33"/>
  <c r="AS70" i="33"/>
  <c r="AI70" i="33"/>
  <c r="X70" i="33"/>
  <c r="M70" i="33"/>
  <c r="AO70" i="35"/>
  <c r="P70" i="35"/>
  <c r="BC70" i="33"/>
  <c r="AR70" i="33"/>
  <c r="AG70" i="33"/>
  <c r="W70" i="33"/>
  <c r="L70" i="33"/>
  <c r="AN70" i="35"/>
  <c r="N70" i="35"/>
  <c r="M26" i="33"/>
  <c r="M28" i="33" s="1"/>
  <c r="M29" i="33" s="1"/>
  <c r="AC26" i="33"/>
  <c r="AC28" i="33" s="1"/>
  <c r="BD54" i="33" s="1"/>
  <c r="AS26" i="33"/>
  <c r="AS28" i="33" s="1"/>
  <c r="AS29" i="33" s="1"/>
  <c r="AR65" i="33"/>
  <c r="BA70" i="33"/>
  <c r="F65" i="35"/>
  <c r="I70" i="35"/>
  <c r="AY71" i="35"/>
  <c r="AQ71" i="35"/>
  <c r="AI71" i="35"/>
  <c r="AA71" i="35"/>
  <c r="S71" i="35"/>
  <c r="K71" i="35"/>
  <c r="AW71" i="35"/>
  <c r="AO71" i="35"/>
  <c r="AG71" i="35"/>
  <c r="Y71" i="35"/>
  <c r="Q71" i="35"/>
  <c r="I71" i="35"/>
  <c r="BC71" i="35"/>
  <c r="AU71" i="35"/>
  <c r="AM71" i="35"/>
  <c r="AE71" i="35"/>
  <c r="W71" i="35"/>
  <c r="O71" i="35"/>
  <c r="G71" i="35"/>
  <c r="AV71" i="35"/>
  <c r="AJ71" i="35"/>
  <c r="V71" i="35"/>
  <c r="J71" i="35"/>
  <c r="AX71" i="33"/>
  <c r="AP71" i="33"/>
  <c r="AH71" i="33"/>
  <c r="Z71" i="33"/>
  <c r="R71" i="33"/>
  <c r="J71" i="33"/>
  <c r="AS71" i="35"/>
  <c r="AF71" i="35"/>
  <c r="T71" i="35"/>
  <c r="F71" i="35"/>
  <c r="BD71" i="35"/>
  <c r="AR71" i="35"/>
  <c r="AD71" i="35"/>
  <c r="R71" i="35"/>
  <c r="E71" i="35"/>
  <c r="BB71" i="35"/>
  <c r="AP71" i="35"/>
  <c r="AC71" i="35"/>
  <c r="P71" i="35"/>
  <c r="BB71" i="33"/>
  <c r="AT71" i="33"/>
  <c r="AL71" i="33"/>
  <c r="AD71" i="33"/>
  <c r="V71" i="33"/>
  <c r="N71" i="33"/>
  <c r="F71" i="33"/>
  <c r="BA71" i="35"/>
  <c r="AB71" i="35"/>
  <c r="AY71" i="33"/>
  <c r="AN71" i="33"/>
  <c r="AC71" i="33"/>
  <c r="S71" i="33"/>
  <c r="H71" i="33"/>
  <c r="AZ71" i="35"/>
  <c r="Z71" i="35"/>
  <c r="AW71" i="33"/>
  <c r="AM71" i="33"/>
  <c r="AB71" i="33"/>
  <c r="Q71" i="33"/>
  <c r="G71" i="33"/>
  <c r="AX71" i="35"/>
  <c r="X71" i="35"/>
  <c r="AV71" i="33"/>
  <c r="AK71" i="33"/>
  <c r="AA71" i="33"/>
  <c r="P71" i="33"/>
  <c r="E71" i="33"/>
  <c r="AT71" i="35"/>
  <c r="U71" i="35"/>
  <c r="AU71" i="33"/>
  <c r="AJ71" i="33"/>
  <c r="Y71" i="33"/>
  <c r="O71" i="33"/>
  <c r="AN71" i="35"/>
  <c r="N71" i="35"/>
  <c r="BD71" i="33"/>
  <c r="AS71" i="33"/>
  <c r="AI71" i="33"/>
  <c r="X71" i="33"/>
  <c r="M71" i="33"/>
  <c r="AL71" i="35"/>
  <c r="M71" i="35"/>
  <c r="S65" i="33"/>
  <c r="AS65" i="33"/>
  <c r="AE70" i="33"/>
  <c r="I71" i="33"/>
  <c r="AG71" i="33"/>
  <c r="Z65" i="35"/>
  <c r="L70" i="35"/>
  <c r="AH40" i="33"/>
  <c r="AG40" i="33"/>
  <c r="Y40" i="33"/>
  <c r="Z40" i="33"/>
  <c r="Z65" i="33"/>
  <c r="AT65" i="33"/>
  <c r="N68" i="33"/>
  <c r="AN68" i="33"/>
  <c r="H70" i="33"/>
  <c r="AF70" i="33"/>
  <c r="K71" i="33"/>
  <c r="AO71" i="33"/>
  <c r="AC65" i="35"/>
  <c r="AN68" i="35"/>
  <c r="AH70" i="35"/>
  <c r="AI65" i="33"/>
  <c r="E26" i="33"/>
  <c r="E28" i="33" s="1"/>
  <c r="AU30" i="33" s="1"/>
  <c r="U26" i="33"/>
  <c r="U28" i="33" s="1"/>
  <c r="U29" i="33" s="1"/>
  <c r="AK26" i="33"/>
  <c r="AK28" i="33" s="1"/>
  <c r="R65" i="33"/>
  <c r="G69" i="33"/>
  <c r="AC70" i="33"/>
  <c r="H26" i="33"/>
  <c r="H28" i="33" s="1"/>
  <c r="AN33" i="33" s="1"/>
  <c r="AA65" i="33"/>
  <c r="BA65" i="33"/>
  <c r="I70" i="33"/>
  <c r="AN70" i="33"/>
  <c r="AS65" i="35"/>
  <c r="AL70" i="35"/>
  <c r="I26" i="33"/>
  <c r="Q26" i="33"/>
  <c r="Q28" i="33" s="1"/>
  <c r="AT42" i="33" s="1"/>
  <c r="AG26" i="33"/>
  <c r="AO26" i="33"/>
  <c r="AO28" i="33" s="1"/>
  <c r="G65" i="33"/>
  <c r="AB65" i="33"/>
  <c r="BB65" i="33"/>
  <c r="K70" i="33"/>
  <c r="AO70" i="33"/>
  <c r="T71" i="33"/>
  <c r="AR71" i="33"/>
  <c r="AV65" i="35"/>
  <c r="H71" i="35"/>
  <c r="L72" i="35"/>
  <c r="AL72" i="35"/>
  <c r="BC72" i="35"/>
  <c r="AU72" i="35"/>
  <c r="AM72" i="35"/>
  <c r="AE72" i="35"/>
  <c r="W72" i="35"/>
  <c r="O72" i="35"/>
  <c r="G72" i="35"/>
  <c r="BA72" i="35"/>
  <c r="AS72" i="35"/>
  <c r="AK72" i="35"/>
  <c r="AC72" i="35"/>
  <c r="U72" i="35"/>
  <c r="M72" i="35"/>
  <c r="E72" i="35"/>
  <c r="AY72" i="35"/>
  <c r="AQ72" i="35"/>
  <c r="AI72" i="35"/>
  <c r="AA72" i="35"/>
  <c r="S72" i="35"/>
  <c r="K72" i="35"/>
  <c r="AV72" i="35"/>
  <c r="AH72" i="35"/>
  <c r="V72" i="35"/>
  <c r="I72" i="35"/>
  <c r="BB72" i="33"/>
  <c r="AT72" i="33"/>
  <c r="AL72" i="33"/>
  <c r="AD72" i="33"/>
  <c r="V72" i="33"/>
  <c r="N72" i="33"/>
  <c r="F72" i="33"/>
  <c r="AR72" i="35"/>
  <c r="AF72" i="35"/>
  <c r="R72" i="35"/>
  <c r="F72" i="35"/>
  <c r="BD72" i="35"/>
  <c r="AP72" i="35"/>
  <c r="AD72" i="35"/>
  <c r="Q72" i="35"/>
  <c r="BB72" i="35"/>
  <c r="AO72" i="35"/>
  <c r="AB72" i="35"/>
  <c r="P72" i="35"/>
  <c r="AX72" i="33"/>
  <c r="AP72" i="33"/>
  <c r="AH72" i="33"/>
  <c r="Z72" i="33"/>
  <c r="R72" i="33"/>
  <c r="J72" i="33"/>
  <c r="C9" i="33"/>
  <c r="L67" i="33"/>
  <c r="U67" i="33"/>
  <c r="AE67" i="33"/>
  <c r="AN67" i="33"/>
  <c r="AW67" i="33"/>
  <c r="O72" i="33"/>
  <c r="Y72" i="33"/>
  <c r="AJ72" i="33"/>
  <c r="AU72" i="33"/>
  <c r="R67" i="35"/>
  <c r="AR67" i="35"/>
  <c r="N72" i="35"/>
  <c r="AN72" i="35"/>
  <c r="AM87" i="35"/>
  <c r="AM66" i="35" s="1"/>
  <c r="AM87" i="33"/>
  <c r="AM66" i="33" s="1"/>
  <c r="P26" i="33"/>
  <c r="AF26" i="33"/>
  <c r="AF28" i="33" s="1"/>
  <c r="AF29" i="33" s="1"/>
  <c r="AV26" i="33"/>
  <c r="AV28" i="33" s="1"/>
  <c r="AK48" i="33"/>
  <c r="M67" i="33"/>
  <c r="W67" i="33"/>
  <c r="AF67" i="33"/>
  <c r="AO67" i="33"/>
  <c r="AX67" i="33"/>
  <c r="J69" i="33"/>
  <c r="E72" i="33"/>
  <c r="P72" i="33"/>
  <c r="AA72" i="33"/>
  <c r="AK72" i="33"/>
  <c r="AV72" i="33"/>
  <c r="X67" i="35"/>
  <c r="AX67" i="35"/>
  <c r="T72" i="35"/>
  <c r="AT72" i="35"/>
  <c r="AB67" i="35"/>
  <c r="BA67" i="35"/>
  <c r="X72" i="35"/>
  <c r="AW72" i="35"/>
  <c r="AC67" i="35"/>
  <c r="BB67" i="35"/>
  <c r="Y72" i="35"/>
  <c r="AX72" i="35"/>
  <c r="AY67" i="35"/>
  <c r="AQ67" i="35"/>
  <c r="AI67" i="35"/>
  <c r="AA67" i="35"/>
  <c r="S67" i="35"/>
  <c r="K67" i="35"/>
  <c r="AW67" i="35"/>
  <c r="AO67" i="35"/>
  <c r="AG67" i="35"/>
  <c r="Y67" i="35"/>
  <c r="Q67" i="35"/>
  <c r="I67" i="35"/>
  <c r="BC67" i="35"/>
  <c r="AU67" i="35"/>
  <c r="AM67" i="35"/>
  <c r="AE67" i="35"/>
  <c r="W67" i="35"/>
  <c r="O67" i="35"/>
  <c r="G67" i="35"/>
  <c r="AZ67" i="35"/>
  <c r="AL67" i="35"/>
  <c r="Z67" i="35"/>
  <c r="M67" i="35"/>
  <c r="AV67" i="35"/>
  <c r="AJ67" i="35"/>
  <c r="V67" i="35"/>
  <c r="J67" i="35"/>
  <c r="AT67" i="35"/>
  <c r="AH67" i="35"/>
  <c r="U67" i="35"/>
  <c r="H67" i="35"/>
  <c r="AS67" i="35"/>
  <c r="AF67" i="35"/>
  <c r="T67" i="35"/>
  <c r="F67" i="35"/>
  <c r="BB67" i="33"/>
  <c r="AT67" i="33"/>
  <c r="AL67" i="33"/>
  <c r="AD67" i="33"/>
  <c r="V67" i="33"/>
  <c r="N67" i="33"/>
  <c r="F67" i="33"/>
  <c r="F69" i="33"/>
  <c r="N26" i="33"/>
  <c r="N28" i="33" s="1"/>
  <c r="V26" i="33"/>
  <c r="AD26" i="33"/>
  <c r="AD28" i="33" s="1"/>
  <c r="AL26" i="33"/>
  <c r="AL28" i="33" s="1"/>
  <c r="AT26" i="33"/>
  <c r="H67" i="33"/>
  <c r="Q67" i="33"/>
  <c r="Z67" i="33"/>
  <c r="AI67" i="33"/>
  <c r="AR67" i="33"/>
  <c r="BA67" i="33"/>
  <c r="I72" i="33"/>
  <c r="T72" i="33"/>
  <c r="AE72" i="33"/>
  <c r="AO72" i="33"/>
  <c r="AZ72" i="33"/>
  <c r="E67" i="35"/>
  <c r="AD67" i="35"/>
  <c r="BD67" i="35"/>
  <c r="Z72" i="35"/>
  <c r="AZ72" i="35"/>
  <c r="F26" i="35"/>
  <c r="F28" i="35" s="1"/>
  <c r="F29" i="35" s="1"/>
  <c r="H26" i="35"/>
  <c r="H28" i="35" s="1"/>
  <c r="AI33" i="35" s="1"/>
  <c r="AN26" i="35"/>
  <c r="AN28" i="35" s="1"/>
  <c r="J26" i="35"/>
  <c r="J28" i="35" s="1"/>
  <c r="R26" i="35"/>
  <c r="R28" i="35" s="1"/>
  <c r="Z26" i="35"/>
  <c r="AH26" i="35"/>
  <c r="AH28" i="35" s="1"/>
  <c r="AH29" i="35" s="1"/>
  <c r="AP26" i="35"/>
  <c r="AP28" i="35" s="1"/>
  <c r="E26" i="35"/>
  <c r="E28" i="35" s="1"/>
  <c r="M26" i="35"/>
  <c r="M28" i="35" s="1"/>
  <c r="M29" i="35" s="1"/>
  <c r="U26" i="35"/>
  <c r="U28" i="35" s="1"/>
  <c r="U29" i="35" s="1"/>
  <c r="AC26" i="35"/>
  <c r="AK26" i="35"/>
  <c r="AS26" i="35"/>
  <c r="L26" i="35"/>
  <c r="L28" i="35" s="1"/>
  <c r="L29" i="35" s="1"/>
  <c r="T26" i="35"/>
  <c r="T28" i="35" s="1"/>
  <c r="T29" i="35" s="1"/>
  <c r="AB26" i="35"/>
  <c r="AB28" i="35" s="1"/>
  <c r="AJ26" i="35"/>
  <c r="AR26" i="35"/>
  <c r="AR28" i="35" s="1"/>
  <c r="AR29" i="35" s="1"/>
  <c r="G26" i="35"/>
  <c r="G28" i="35" s="1"/>
  <c r="G29" i="35" s="1"/>
  <c r="O26" i="35"/>
  <c r="O28" i="35" s="1"/>
  <c r="W26" i="35"/>
  <c r="W28" i="35" s="1"/>
  <c r="W29" i="35" s="1"/>
  <c r="AE26" i="35"/>
  <c r="AM26" i="35"/>
  <c r="AM28" i="35" s="1"/>
  <c r="AM29" i="35" s="1"/>
  <c r="AU26" i="35"/>
  <c r="AU28" i="35" s="1"/>
  <c r="N26" i="35"/>
  <c r="N28" i="35" s="1"/>
  <c r="N29" i="35" s="1"/>
  <c r="V26" i="35"/>
  <c r="V28" i="35" s="1"/>
  <c r="V29" i="35" s="1"/>
  <c r="AD26" i="35"/>
  <c r="AL26" i="35"/>
  <c r="AL28" i="35" s="1"/>
  <c r="AL29" i="35" s="1"/>
  <c r="AT26" i="35"/>
  <c r="Z28" i="35"/>
  <c r="AS28" i="35"/>
  <c r="AS29" i="35" s="1"/>
  <c r="K28" i="35"/>
  <c r="K29" i="35" s="1"/>
  <c r="AQ28" i="35"/>
  <c r="AQ29" i="35" s="1"/>
  <c r="I28" i="35"/>
  <c r="Q28" i="35"/>
  <c r="Q29" i="35" s="1"/>
  <c r="Y28" i="35"/>
  <c r="AG28" i="35"/>
  <c r="AO28" i="35"/>
  <c r="AW28" i="35"/>
  <c r="AW29" i="35" s="1"/>
  <c r="BA57" i="35"/>
  <c r="AK57" i="35"/>
  <c r="BB57" i="35"/>
  <c r="AT57" i="35"/>
  <c r="AL57" i="35"/>
  <c r="AU57" i="35"/>
  <c r="AM57" i="35"/>
  <c r="BD57" i="35"/>
  <c r="AV57" i="35"/>
  <c r="AN57" i="35"/>
  <c r="AW57" i="35"/>
  <c r="AO57" i="35"/>
  <c r="AG57" i="35"/>
  <c r="AX57" i="35"/>
  <c r="AP57" i="35"/>
  <c r="AH57" i="35"/>
  <c r="AQ57" i="35"/>
  <c r="AI57" i="35"/>
  <c r="AZ57" i="35"/>
  <c r="AR57" i="35"/>
  <c r="AJ57" i="35"/>
  <c r="S28" i="35"/>
  <c r="S29" i="35" s="1"/>
  <c r="AA28" i="35"/>
  <c r="AA29" i="35" s="1"/>
  <c r="AD28" i="35"/>
  <c r="AJ28" i="35"/>
  <c r="AJ29" i="35" s="1"/>
  <c r="AF29" i="35"/>
  <c r="F26" i="33"/>
  <c r="F28" i="33" s="1"/>
  <c r="AA31" i="33" s="1"/>
  <c r="AM54" i="33"/>
  <c r="AS54" i="33"/>
  <c r="AQ37" i="33"/>
  <c r="AA37" i="33"/>
  <c r="AZ37" i="33"/>
  <c r="AJ37" i="33"/>
  <c r="T37" i="33"/>
  <c r="AS37" i="33"/>
  <c r="AC37" i="33"/>
  <c r="U37" i="33"/>
  <c r="M37" i="33"/>
  <c r="BB37" i="33"/>
  <c r="AT37" i="33"/>
  <c r="AL37" i="33"/>
  <c r="AD37" i="33"/>
  <c r="V37" i="33"/>
  <c r="N37" i="33"/>
  <c r="AW37" i="33"/>
  <c r="AO37" i="33"/>
  <c r="AG37" i="33"/>
  <c r="Y37" i="33"/>
  <c r="Q37" i="33"/>
  <c r="AX37" i="33"/>
  <c r="AP37" i="33"/>
  <c r="AH37" i="33"/>
  <c r="Z37" i="33"/>
  <c r="R37" i="33"/>
  <c r="W37" i="33"/>
  <c r="AF37" i="33"/>
  <c r="AM37" i="33"/>
  <c r="BD37" i="33"/>
  <c r="X37" i="33"/>
  <c r="AE37" i="33"/>
  <c r="AN37" i="33"/>
  <c r="AU37" i="33"/>
  <c r="O37" i="33"/>
  <c r="AV37" i="33"/>
  <c r="P37" i="33"/>
  <c r="BC37" i="33"/>
  <c r="E62" i="33"/>
  <c r="G30" i="33"/>
  <c r="AO30" i="33"/>
  <c r="Y30" i="33"/>
  <c r="AN30" i="33"/>
  <c r="AF30" i="33"/>
  <c r="X30" i="33"/>
  <c r="R30" i="33"/>
  <c r="AT30" i="33"/>
  <c r="AL30" i="33"/>
  <c r="U30" i="33"/>
  <c r="AB30" i="33"/>
  <c r="AC30" i="33"/>
  <c r="AJ30" i="33"/>
  <c r="M30" i="33"/>
  <c r="AK30" i="33"/>
  <c r="J28" i="33"/>
  <c r="J29" i="33" s="1"/>
  <c r="Z28" i="33"/>
  <c r="Z29" i="33" s="1"/>
  <c r="AP28" i="33"/>
  <c r="AO49" i="33"/>
  <c r="Y49" i="33"/>
  <c r="AX49" i="33"/>
  <c r="AY49" i="33"/>
  <c r="AI49" i="33"/>
  <c r="AA49" i="33"/>
  <c r="AJ49" i="33"/>
  <c r="AB49" i="33"/>
  <c r="AU49" i="33"/>
  <c r="AM49" i="33"/>
  <c r="AV49" i="33"/>
  <c r="AN49" i="33"/>
  <c r="AN45" i="33"/>
  <c r="AD45" i="33"/>
  <c r="AU32" i="33"/>
  <c r="AM32" i="33"/>
  <c r="AE32" i="33"/>
  <c r="W32" i="33"/>
  <c r="O32" i="33"/>
  <c r="Y32" i="33"/>
  <c r="AV32" i="33"/>
  <c r="AN32" i="33"/>
  <c r="AF32" i="33"/>
  <c r="X32" i="33"/>
  <c r="P32" i="33"/>
  <c r="H32" i="33"/>
  <c r="AW32" i="33"/>
  <c r="AO32" i="33"/>
  <c r="AG32" i="33"/>
  <c r="Q32" i="33"/>
  <c r="I32" i="33"/>
  <c r="AX32" i="33"/>
  <c r="AP32" i="33"/>
  <c r="AH32" i="33"/>
  <c r="Z32" i="33"/>
  <c r="R32" i="33"/>
  <c r="J32" i="33"/>
  <c r="AT32" i="33"/>
  <c r="AL32" i="33"/>
  <c r="AD32" i="33"/>
  <c r="V32" i="33"/>
  <c r="N32" i="33"/>
  <c r="R28" i="33"/>
  <c r="BB39" i="33"/>
  <c r="AT39" i="33"/>
  <c r="AL39" i="33"/>
  <c r="AD39" i="33"/>
  <c r="V39" i="33"/>
  <c r="BC39" i="33"/>
  <c r="AU39" i="33"/>
  <c r="AM39" i="33"/>
  <c r="AE39" i="33"/>
  <c r="W39" i="33"/>
  <c r="O39" i="33"/>
  <c r="BD39" i="33"/>
  <c r="AV39" i="33"/>
  <c r="AN39" i="33"/>
  <c r="AF39" i="33"/>
  <c r="X39" i="33"/>
  <c r="P39" i="33"/>
  <c r="AW39" i="33"/>
  <c r="AO39" i="33"/>
  <c r="AG39" i="33"/>
  <c r="Y39" i="33"/>
  <c r="Q39" i="33"/>
  <c r="AZ39" i="33"/>
  <c r="AR39" i="33"/>
  <c r="AJ39" i="33"/>
  <c r="AB39" i="33"/>
  <c r="T39" i="33"/>
  <c r="BA39" i="33"/>
  <c r="AS39" i="33"/>
  <c r="AK39" i="33"/>
  <c r="AC39" i="33"/>
  <c r="U39" i="33"/>
  <c r="BC42" i="33"/>
  <c r="AJ42" i="33"/>
  <c r="BA40" i="33"/>
  <c r="AS40" i="33"/>
  <c r="AK40" i="33"/>
  <c r="AC40" i="33"/>
  <c r="U40" i="33"/>
  <c r="BB40" i="33"/>
  <c r="AT40" i="33"/>
  <c r="AL40" i="33"/>
  <c r="AD40" i="33"/>
  <c r="V40" i="33"/>
  <c r="BC40" i="33"/>
  <c r="AU40" i="33"/>
  <c r="AM40" i="33"/>
  <c r="AE40" i="33"/>
  <c r="W40" i="33"/>
  <c r="BD40" i="33"/>
  <c r="AV40" i="33"/>
  <c r="AN40" i="33"/>
  <c r="AF40" i="33"/>
  <c r="X40" i="33"/>
  <c r="P40" i="33"/>
  <c r="AY40" i="33"/>
  <c r="AQ40" i="33"/>
  <c r="AI40" i="33"/>
  <c r="AA40" i="33"/>
  <c r="S40" i="33"/>
  <c r="AZ40" i="33"/>
  <c r="AR40" i="33"/>
  <c r="AJ40" i="33"/>
  <c r="AB40" i="33"/>
  <c r="T40" i="33"/>
  <c r="U32" i="33"/>
  <c r="T29" i="33"/>
  <c r="S26" i="33"/>
  <c r="AA26" i="33"/>
  <c r="AQ26" i="33"/>
  <c r="AJ32" i="33"/>
  <c r="AM33" i="33"/>
  <c r="BA48" i="33"/>
  <c r="W29" i="33"/>
  <c r="AO29" i="33"/>
  <c r="L32" i="33"/>
  <c r="AI32" i="33"/>
  <c r="I33" i="33"/>
  <c r="AA39" i="33"/>
  <c r="R40" i="33"/>
  <c r="AX40" i="33"/>
  <c r="AT48" i="33"/>
  <c r="V28" i="33"/>
  <c r="V29" i="33" s="1"/>
  <c r="AN29" i="33"/>
  <c r="K32" i="33"/>
  <c r="AC32" i="33"/>
  <c r="AZ32" i="33"/>
  <c r="Z39" i="33"/>
  <c r="Q40" i="33"/>
  <c r="AW40" i="33"/>
  <c r="AS49" i="33"/>
  <c r="AH55" i="33"/>
  <c r="AW48" i="33"/>
  <c r="AO48" i="33"/>
  <c r="AG48" i="33"/>
  <c r="Y48" i="33"/>
  <c r="AX48" i="33"/>
  <c r="AP48" i="33"/>
  <c r="AH48" i="33"/>
  <c r="Z48" i="33"/>
  <c r="AY48" i="33"/>
  <c r="AQ48" i="33"/>
  <c r="AI48" i="33"/>
  <c r="AA48" i="33"/>
  <c r="AZ48" i="33"/>
  <c r="AR48" i="33"/>
  <c r="AJ48" i="33"/>
  <c r="AB48" i="33"/>
  <c r="BC48" i="33"/>
  <c r="AU48" i="33"/>
  <c r="AM48" i="33"/>
  <c r="AE48" i="33"/>
  <c r="BD48" i="33"/>
  <c r="AV48" i="33"/>
  <c r="AN48" i="33"/>
  <c r="AF48" i="33"/>
  <c r="X48" i="33"/>
  <c r="AY50" i="33"/>
  <c r="AB50" i="33"/>
  <c r="AN50" i="33"/>
  <c r="AK49" i="33"/>
  <c r="AR32" i="33"/>
  <c r="AB32" i="33"/>
  <c r="AY32" i="33"/>
  <c r="S39" i="33"/>
  <c r="AY39" i="33"/>
  <c r="AL48" i="33"/>
  <c r="T32" i="33"/>
  <c r="AQ32" i="33"/>
  <c r="Q33" i="33"/>
  <c r="AP39" i="33"/>
  <c r="AC48" i="33"/>
  <c r="AX55" i="33"/>
  <c r="S32" i="33"/>
  <c r="AI39" i="33"/>
  <c r="BB48" i="33"/>
  <c r="BA49" i="33"/>
  <c r="AY33" i="33"/>
  <c r="AI33" i="33"/>
  <c r="S33" i="33"/>
  <c r="AZ33" i="33"/>
  <c r="AJ33" i="33"/>
  <c r="T33" i="33"/>
  <c r="BA33" i="33"/>
  <c r="AC33" i="33"/>
  <c r="M33" i="33"/>
  <c r="AT33" i="33"/>
  <c r="AD33" i="33"/>
  <c r="N33" i="33"/>
  <c r="AO33" i="33"/>
  <c r="AX33" i="33"/>
  <c r="AH33" i="33"/>
  <c r="R33" i="33"/>
  <c r="AH28" i="33"/>
  <c r="BB55" i="33"/>
  <c r="AT55" i="33"/>
  <c r="AL55" i="33"/>
  <c r="BC55" i="33"/>
  <c r="AU55" i="33"/>
  <c r="AM55" i="33"/>
  <c r="AE55" i="33"/>
  <c r="BD55" i="33"/>
  <c r="AV55" i="33"/>
  <c r="AN55" i="33"/>
  <c r="AF55" i="33"/>
  <c r="AW55" i="33"/>
  <c r="AO55" i="33"/>
  <c r="AG55" i="33"/>
  <c r="AZ55" i="33"/>
  <c r="AR55" i="33"/>
  <c r="AJ55" i="33"/>
  <c r="BA55" i="33"/>
  <c r="AS55" i="33"/>
  <c r="AK55" i="33"/>
  <c r="AD48" i="33"/>
  <c r="L29" i="33"/>
  <c r="G29" i="33"/>
  <c r="AK32" i="33"/>
  <c r="K26" i="33"/>
  <c r="AI26" i="33"/>
  <c r="N29" i="33"/>
  <c r="AD29" i="33"/>
  <c r="AB28" i="33"/>
  <c r="AB29" i="33" s="1"/>
  <c r="AT28" i="33"/>
  <c r="X29" i="33"/>
  <c r="M32" i="33"/>
  <c r="AH39" i="33"/>
  <c r="AP55" i="33"/>
  <c r="AT49" i="33"/>
  <c r="AI55" i="33"/>
  <c r="AQ12" i="20"/>
  <c r="BF12" i="20"/>
  <c r="BD12" i="20"/>
  <c r="D78" i="20"/>
  <c r="B31" i="20" s="1"/>
  <c r="BG12" i="20"/>
  <c r="BE12" i="20"/>
  <c r="BC12" i="20"/>
  <c r="BA12" i="20"/>
  <c r="AY12" i="20"/>
  <c r="AW12" i="20"/>
  <c r="AU12" i="20"/>
  <c r="AS12" i="20"/>
  <c r="BB12" i="20"/>
  <c r="AZ12" i="20"/>
  <c r="AX12" i="20"/>
  <c r="AV12" i="20"/>
  <c r="AT12" i="20"/>
  <c r="AR12" i="20"/>
  <c r="AR45" i="33" l="1"/>
  <c r="AZ45" i="33"/>
  <c r="U45" i="33"/>
  <c r="BD45" i="33"/>
  <c r="AK29" i="33"/>
  <c r="AS45" i="33"/>
  <c r="BC45" i="33"/>
  <c r="K30" i="33"/>
  <c r="J30" i="33"/>
  <c r="T30" i="33"/>
  <c r="Q30" i="33"/>
  <c r="AV30" i="33"/>
  <c r="O30" i="33"/>
  <c r="AC45" i="33"/>
  <c r="E29" i="33"/>
  <c r="AP45" i="33"/>
  <c r="L30" i="33"/>
  <c r="AG30" i="33"/>
  <c r="W30" i="33"/>
  <c r="AX45" i="33"/>
  <c r="AR30" i="33"/>
  <c r="AI30" i="33"/>
  <c r="N30" i="33"/>
  <c r="AW30" i="33"/>
  <c r="AH30" i="33"/>
  <c r="AE30" i="33"/>
  <c r="AJ45" i="33"/>
  <c r="AM29" i="33"/>
  <c r="AG45" i="33"/>
  <c r="AQ30" i="33"/>
  <c r="AA30" i="33"/>
  <c r="V30" i="33"/>
  <c r="H30" i="33"/>
  <c r="AP30" i="33"/>
  <c r="AM30" i="33"/>
  <c r="AU45" i="33"/>
  <c r="AI45" i="33"/>
  <c r="AX30" i="33"/>
  <c r="F30" i="33"/>
  <c r="F60" i="33" s="1"/>
  <c r="Z30" i="33"/>
  <c r="AB45" i="33"/>
  <c r="AY45" i="33"/>
  <c r="AF45" i="33"/>
  <c r="S30" i="33"/>
  <c r="AS30" i="33"/>
  <c r="AD30" i="33"/>
  <c r="P30" i="33"/>
  <c r="I30" i="33"/>
  <c r="BC50" i="33"/>
  <c r="AV50" i="33"/>
  <c r="AJ54" i="33"/>
  <c r="AC29" i="33"/>
  <c r="AC50" i="33"/>
  <c r="AP50" i="33"/>
  <c r="AO50" i="33"/>
  <c r="AD49" i="33"/>
  <c r="AF50" i="33"/>
  <c r="BA50" i="33"/>
  <c r="AQ50" i="33"/>
  <c r="AU50" i="33"/>
  <c r="BB45" i="33"/>
  <c r="AH45" i="33"/>
  <c r="X45" i="33"/>
  <c r="AM45" i="33"/>
  <c r="AE49" i="33"/>
  <c r="AZ49" i="33"/>
  <c r="AP49" i="33"/>
  <c r="AE54" i="33"/>
  <c r="AJ50" i="33"/>
  <c r="AU54" i="33"/>
  <c r="BB49" i="33"/>
  <c r="AC49" i="33"/>
  <c r="AQ45" i="33"/>
  <c r="BD50" i="33"/>
  <c r="AR50" i="33"/>
  <c r="AH50" i="33"/>
  <c r="AF42" i="33"/>
  <c r="V45" i="33"/>
  <c r="AK45" i="33"/>
  <c r="Y45" i="33"/>
  <c r="AV45" i="33"/>
  <c r="AF49" i="33"/>
  <c r="BC49" i="33"/>
  <c r="AQ49" i="33"/>
  <c r="AG49" i="33"/>
  <c r="AZ54" i="33"/>
  <c r="BC54" i="33"/>
  <c r="BB50" i="33"/>
  <c r="AZ50" i="33"/>
  <c r="AE50" i="33"/>
  <c r="AD50" i="33"/>
  <c r="BA54" i="33"/>
  <c r="AM50" i="33"/>
  <c r="AK50" i="33"/>
  <c r="AA50" i="33"/>
  <c r="AA45" i="33"/>
  <c r="AL45" i="33"/>
  <c r="BA45" i="33"/>
  <c r="AO45" i="33"/>
  <c r="W45" i="33"/>
  <c r="Z49" i="33"/>
  <c r="AW49" i="33"/>
  <c r="AR54" i="33"/>
  <c r="AW54" i="33"/>
  <c r="AL50" i="33"/>
  <c r="V8" i="27"/>
  <c r="Z50" i="33"/>
  <c r="AG50" i="33"/>
  <c r="AD54" i="33"/>
  <c r="AX50" i="33"/>
  <c r="Y29" i="33"/>
  <c r="R42" i="33"/>
  <c r="AL49" i="33"/>
  <c r="AW50" i="33"/>
  <c r="AS50" i="33"/>
  <c r="AI50" i="33"/>
  <c r="AT45" i="33"/>
  <c r="Z45" i="33"/>
  <c r="AW45" i="33"/>
  <c r="BD49" i="33"/>
  <c r="AR49" i="33"/>
  <c r="AK54" i="33"/>
  <c r="AN29" i="35"/>
  <c r="AS57" i="35"/>
  <c r="AY57" i="35"/>
  <c r="AL54" i="33"/>
  <c r="AT54" i="33"/>
  <c r="BB54" i="33"/>
  <c r="AI54" i="33"/>
  <c r="AQ54" i="33"/>
  <c r="AY54" i="33"/>
  <c r="AH54" i="33"/>
  <c r="AP54" i="33"/>
  <c r="AX54" i="33"/>
  <c r="AG54" i="33"/>
  <c r="AO54" i="33"/>
  <c r="AF54" i="33"/>
  <c r="AN54" i="33"/>
  <c r="AV54" i="33"/>
  <c r="T41" i="35"/>
  <c r="AL41" i="35"/>
  <c r="AM49" i="35"/>
  <c r="Y41" i="35"/>
  <c r="AQ41" i="35"/>
  <c r="BD41" i="35"/>
  <c r="AI49" i="35"/>
  <c r="AZ41" i="35"/>
  <c r="AH41" i="35"/>
  <c r="X41" i="35"/>
  <c r="AU41" i="35"/>
  <c r="AC41" i="35"/>
  <c r="AJ41" i="35"/>
  <c r="AA41" i="35"/>
  <c r="R41" i="35"/>
  <c r="AX41" i="35"/>
  <c r="AO41" i="35"/>
  <c r="AN41" i="35"/>
  <c r="AE41" i="35"/>
  <c r="V41" i="35"/>
  <c r="BB41" i="35"/>
  <c r="AS41" i="35"/>
  <c r="P29" i="35"/>
  <c r="AB41" i="35"/>
  <c r="AR41" i="35"/>
  <c r="S41" i="35"/>
  <c r="AI41" i="35"/>
  <c r="AY41" i="35"/>
  <c r="Z41" i="35"/>
  <c r="AP41" i="35"/>
  <c r="Q41" i="35"/>
  <c r="AG41" i="35"/>
  <c r="AW41" i="35"/>
  <c r="AF41" i="35"/>
  <c r="AV41" i="35"/>
  <c r="W41" i="35"/>
  <c r="AM41" i="35"/>
  <c r="BC41" i="35"/>
  <c r="AD41" i="35"/>
  <c r="AT41" i="35"/>
  <c r="U41" i="35"/>
  <c r="AK41" i="35"/>
  <c r="AK49" i="35"/>
  <c r="AV28" i="35"/>
  <c r="AV29" i="35" s="1"/>
  <c r="AO49" i="35"/>
  <c r="AW49" i="35"/>
  <c r="AX49" i="35"/>
  <c r="AY49" i="35"/>
  <c r="AZ49" i="35"/>
  <c r="BA49" i="35"/>
  <c r="BB49" i="35"/>
  <c r="BC49" i="35"/>
  <c r="BD49" i="35"/>
  <c r="AE28" i="33"/>
  <c r="AE29" i="33" s="1"/>
  <c r="O33" i="33"/>
  <c r="W33" i="33"/>
  <c r="J33" i="33"/>
  <c r="Z33" i="33"/>
  <c r="AP33" i="33"/>
  <c r="AG33" i="33"/>
  <c r="AW33" i="33"/>
  <c r="V33" i="33"/>
  <c r="AL33" i="33"/>
  <c r="AS33" i="33"/>
  <c r="U33" i="33"/>
  <c r="AK33" i="33"/>
  <c r="L33" i="33"/>
  <c r="AB33" i="33"/>
  <c r="AR33" i="33"/>
  <c r="K33" i="33"/>
  <c r="AA33" i="33"/>
  <c r="AQ33" i="33"/>
  <c r="AU33" i="33"/>
  <c r="H29" i="33"/>
  <c r="Y33" i="33"/>
  <c r="X33" i="33"/>
  <c r="AE33" i="33"/>
  <c r="AF33" i="33"/>
  <c r="P33" i="33"/>
  <c r="AV33" i="33"/>
  <c r="P28" i="33"/>
  <c r="P29" i="33" s="1"/>
  <c r="AN49" i="35"/>
  <c r="AL49" i="35"/>
  <c r="AJ49" i="35"/>
  <c r="AH49" i="35"/>
  <c r="AY37" i="33"/>
  <c r="AI37" i="33"/>
  <c r="S37" i="33"/>
  <c r="AR37" i="33"/>
  <c r="AB37" i="33"/>
  <c r="BA37" i="33"/>
  <c r="AK37" i="33"/>
  <c r="X29" i="35"/>
  <c r="AF49" i="35"/>
  <c r="AV49" i="35"/>
  <c r="AE49" i="35"/>
  <c r="AU49" i="35"/>
  <c r="AD49" i="35"/>
  <c r="AT49" i="35"/>
  <c r="AC49" i="35"/>
  <c r="AS49" i="35"/>
  <c r="AB49" i="35"/>
  <c r="AR49" i="35"/>
  <c r="AA49" i="35"/>
  <c r="AQ49" i="35"/>
  <c r="Z49" i="35"/>
  <c r="AP49" i="35"/>
  <c r="Y49" i="35"/>
  <c r="AO40" i="33"/>
  <c r="AP40" i="33"/>
  <c r="AE33" i="35"/>
  <c r="E29" i="35"/>
  <c r="AH33" i="35"/>
  <c r="AW33" i="35"/>
  <c r="AB33" i="35"/>
  <c r="M33" i="35"/>
  <c r="AQ33" i="35"/>
  <c r="AF31" i="33"/>
  <c r="AO31" i="33"/>
  <c r="AH31" i="33"/>
  <c r="AC31" i="33"/>
  <c r="M31" i="33"/>
  <c r="V42" i="33"/>
  <c r="U33" i="35"/>
  <c r="AE28" i="35"/>
  <c r="AE29" i="35" s="1"/>
  <c r="AX33" i="35"/>
  <c r="X33" i="35"/>
  <c r="AU33" i="35"/>
  <c r="AC33" i="35"/>
  <c r="AR33" i="35"/>
  <c r="AT28" i="35"/>
  <c r="AT29" i="35" s="1"/>
  <c r="AQ55" i="33"/>
  <c r="AY55" i="33"/>
  <c r="AZ87" i="35"/>
  <c r="AZ66" i="35" s="1"/>
  <c r="AZ87" i="33"/>
  <c r="AZ66" i="33" s="1"/>
  <c r="AQ42" i="33"/>
  <c r="AR42" i="33"/>
  <c r="AS31" i="33"/>
  <c r="AM33" i="35"/>
  <c r="BD87" i="35"/>
  <c r="BD66" i="35" s="1"/>
  <c r="BD87" i="33"/>
  <c r="BD66" i="33" s="1"/>
  <c r="AC42" i="33"/>
  <c r="AV42" i="33"/>
  <c r="Q31" i="33"/>
  <c r="AX31" i="33"/>
  <c r="S31" i="33"/>
  <c r="AS87" i="35"/>
  <c r="AS66" i="35" s="1"/>
  <c r="AS87" i="33"/>
  <c r="AS66" i="33" s="1"/>
  <c r="AP87" i="35"/>
  <c r="AP66" i="35" s="1"/>
  <c r="AP87" i="33"/>
  <c r="AP66" i="33" s="1"/>
  <c r="AR29" i="33"/>
  <c r="AH42" i="33"/>
  <c r="AK42" i="33"/>
  <c r="Y42" i="33"/>
  <c r="BD42" i="33"/>
  <c r="AL42" i="33"/>
  <c r="AV31" i="33"/>
  <c r="H31" i="33"/>
  <c r="H60" i="33" s="1"/>
  <c r="P31" i="33"/>
  <c r="AD31" i="33"/>
  <c r="T31" i="33"/>
  <c r="AI31" i="33"/>
  <c r="I33" i="35"/>
  <c r="AF33" i="35"/>
  <c r="N33" i="35"/>
  <c r="AK33" i="35"/>
  <c r="AZ33" i="35"/>
  <c r="AU31" i="33"/>
  <c r="AP33" i="35"/>
  <c r="AJ33" i="35"/>
  <c r="I28" i="33"/>
  <c r="I29" i="33" s="1"/>
  <c r="AQ87" i="35"/>
  <c r="AQ66" i="35" s="1"/>
  <c r="AQ87" i="33"/>
  <c r="AQ66" i="33" s="1"/>
  <c r="AI42" i="33"/>
  <c r="AJ29" i="33"/>
  <c r="AZ42" i="33"/>
  <c r="X31" i="33"/>
  <c r="L31" i="33"/>
  <c r="AU87" i="35"/>
  <c r="AU66" i="35" s="1"/>
  <c r="AU87" i="33"/>
  <c r="AU66" i="33" s="1"/>
  <c r="AR87" i="35"/>
  <c r="AR66" i="35" s="1"/>
  <c r="AR87" i="33"/>
  <c r="AR66" i="33" s="1"/>
  <c r="BA87" i="35"/>
  <c r="BA66" i="35" s="1"/>
  <c r="BA87" i="33"/>
  <c r="BA66" i="33" s="1"/>
  <c r="F29" i="33"/>
  <c r="AL29" i="33"/>
  <c r="AS42" i="33"/>
  <c r="AG42" i="33"/>
  <c r="W42" i="33"/>
  <c r="AN31" i="33"/>
  <c r="AE31" i="33"/>
  <c r="AG31" i="33"/>
  <c r="AL31" i="33"/>
  <c r="AB31" i="33"/>
  <c r="AQ31" i="33"/>
  <c r="Q33" i="35"/>
  <c r="AN33" i="35"/>
  <c r="V33" i="35"/>
  <c r="AS33" i="35"/>
  <c r="K33" i="35"/>
  <c r="AK28" i="35"/>
  <c r="AK29" i="35" s="1"/>
  <c r="AX39" i="33"/>
  <c r="AQ39" i="33"/>
  <c r="R39" i="33"/>
  <c r="Z42" i="33"/>
  <c r="AY42" i="33"/>
  <c r="S42" i="33"/>
  <c r="AK31" i="33"/>
  <c r="P33" i="35"/>
  <c r="AY33" i="35"/>
  <c r="AP42" i="33"/>
  <c r="AD42" i="33"/>
  <c r="AW87" i="35"/>
  <c r="AW66" i="35" s="1"/>
  <c r="AW87" i="33"/>
  <c r="AW66" i="33" s="1"/>
  <c r="AT87" i="35"/>
  <c r="AT66" i="35" s="1"/>
  <c r="AT87" i="33"/>
  <c r="AT66" i="33" s="1"/>
  <c r="BC87" i="35"/>
  <c r="BC66" i="35" s="1"/>
  <c r="BC87" i="33"/>
  <c r="BC66" i="33" s="1"/>
  <c r="Q29" i="33"/>
  <c r="BA42" i="33"/>
  <c r="AO42" i="33"/>
  <c r="AE42" i="33"/>
  <c r="BB42" i="33"/>
  <c r="AM31" i="33"/>
  <c r="AW31" i="33"/>
  <c r="J31" i="33"/>
  <c r="AT31" i="33"/>
  <c r="AJ31" i="33"/>
  <c r="AY31" i="33"/>
  <c r="J33" i="35"/>
  <c r="Y33" i="35"/>
  <c r="AV33" i="35"/>
  <c r="AD33" i="35"/>
  <c r="BA33" i="35"/>
  <c r="S33" i="35"/>
  <c r="AO87" i="35"/>
  <c r="AO66" i="35" s="1"/>
  <c r="AO87" i="33"/>
  <c r="AO66" i="33" s="1"/>
  <c r="AN42" i="33"/>
  <c r="BB87" i="35"/>
  <c r="BB66" i="35" s="1"/>
  <c r="BB87" i="33"/>
  <c r="BB66" i="33" s="1"/>
  <c r="U42" i="33"/>
  <c r="Y31" i="33"/>
  <c r="AP31" i="33"/>
  <c r="AY87" i="35"/>
  <c r="AY66" i="35" s="1"/>
  <c r="AY87" i="33"/>
  <c r="AY66" i="33" s="1"/>
  <c r="AV87" i="35"/>
  <c r="AV66" i="35" s="1"/>
  <c r="AV87" i="33"/>
  <c r="AV66" i="33" s="1"/>
  <c r="AN87" i="35"/>
  <c r="AN66" i="35" s="1"/>
  <c r="AN87" i="33"/>
  <c r="AN66" i="33" s="1"/>
  <c r="AA42" i="33"/>
  <c r="T42" i="33"/>
  <c r="AW42" i="33"/>
  <c r="AM42" i="33"/>
  <c r="O31" i="33"/>
  <c r="G31" i="33"/>
  <c r="R31" i="33"/>
  <c r="N31" i="33"/>
  <c r="AR31" i="33"/>
  <c r="R33" i="35"/>
  <c r="AG33" i="35"/>
  <c r="O33" i="35"/>
  <c r="AL33" i="35"/>
  <c r="L33" i="35"/>
  <c r="AA33" i="35"/>
  <c r="AC28" i="35"/>
  <c r="AX54" i="35" s="1"/>
  <c r="AX87" i="33"/>
  <c r="AX66" i="33" s="1"/>
  <c r="AX87" i="35"/>
  <c r="AX66" i="35" s="1"/>
  <c r="AX42" i="33"/>
  <c r="AB42" i="33"/>
  <c r="X42" i="33"/>
  <c r="AU42" i="33"/>
  <c r="I31" i="33"/>
  <c r="W31" i="33"/>
  <c r="Z31" i="33"/>
  <c r="U31" i="33"/>
  <c r="V31" i="33"/>
  <c r="H29" i="35"/>
  <c r="Z33" i="35"/>
  <c r="AO33" i="35"/>
  <c r="W33" i="35"/>
  <c r="AT33" i="35"/>
  <c r="T33" i="35"/>
  <c r="AG28" i="33"/>
  <c r="AG29" i="33" s="1"/>
  <c r="BA40" i="35"/>
  <c r="AS40" i="35"/>
  <c r="AK40" i="35"/>
  <c r="AC40" i="35"/>
  <c r="U40" i="35"/>
  <c r="BB40" i="35"/>
  <c r="AT40" i="35"/>
  <c r="AL40" i="35"/>
  <c r="AD40" i="35"/>
  <c r="V40" i="35"/>
  <c r="BC40" i="35"/>
  <c r="AU40" i="35"/>
  <c r="AM40" i="35"/>
  <c r="AE40" i="35"/>
  <c r="W40" i="35"/>
  <c r="BD40" i="35"/>
  <c r="AV40" i="35"/>
  <c r="AN40" i="35"/>
  <c r="AF40" i="35"/>
  <c r="X40" i="35"/>
  <c r="P40" i="35"/>
  <c r="AW40" i="35"/>
  <c r="AO40" i="35"/>
  <c r="AG40" i="35"/>
  <c r="Y40" i="35"/>
  <c r="Q40" i="35"/>
  <c r="AX40" i="35"/>
  <c r="AP40" i="35"/>
  <c r="AH40" i="35"/>
  <c r="Z40" i="35"/>
  <c r="R40" i="35"/>
  <c r="AY40" i="35"/>
  <c r="AQ40" i="35"/>
  <c r="AI40" i="35"/>
  <c r="AA40" i="35"/>
  <c r="S40" i="35"/>
  <c r="AZ40" i="35"/>
  <c r="AR40" i="35"/>
  <c r="AJ40" i="35"/>
  <c r="AB40" i="35"/>
  <c r="T40" i="35"/>
  <c r="AY53" i="35"/>
  <c r="AQ53" i="35"/>
  <c r="AI53" i="35"/>
  <c r="AZ53" i="35"/>
  <c r="AR53" i="35"/>
  <c r="AJ53" i="35"/>
  <c r="BA53" i="35"/>
  <c r="AS53" i="35"/>
  <c r="AK53" i="35"/>
  <c r="AC53" i="35"/>
  <c r="BB53" i="35"/>
  <c r="AT53" i="35"/>
  <c r="AL53" i="35"/>
  <c r="AD53" i="35"/>
  <c r="BC53" i="35"/>
  <c r="AU53" i="35"/>
  <c r="AM53" i="35"/>
  <c r="AE53" i="35"/>
  <c r="BD53" i="35"/>
  <c r="AV53" i="35"/>
  <c r="AN53" i="35"/>
  <c r="AF53" i="35"/>
  <c r="AW53" i="35"/>
  <c r="AO53" i="35"/>
  <c r="AG53" i="35"/>
  <c r="AX53" i="35"/>
  <c r="AP53" i="35"/>
  <c r="AH53" i="35"/>
  <c r="BB55" i="35"/>
  <c r="AT55" i="35"/>
  <c r="AL55" i="35"/>
  <c r="BC55" i="35"/>
  <c r="AU55" i="35"/>
  <c r="AM55" i="35"/>
  <c r="AE55" i="35"/>
  <c r="BD55" i="35"/>
  <c r="AV55" i="35"/>
  <c r="AN55" i="35"/>
  <c r="AF55" i="35"/>
  <c r="AW55" i="35"/>
  <c r="AO55" i="35"/>
  <c r="AG55" i="35"/>
  <c r="AX55" i="35"/>
  <c r="AP55" i="35"/>
  <c r="AH55" i="35"/>
  <c r="AY55" i="35"/>
  <c r="AQ55" i="35"/>
  <c r="AI55" i="35"/>
  <c r="AZ55" i="35"/>
  <c r="AR55" i="35"/>
  <c r="AJ55" i="35"/>
  <c r="BA55" i="35"/>
  <c r="AS55" i="35"/>
  <c r="AK55" i="35"/>
  <c r="BB42" i="35"/>
  <c r="AT42" i="35"/>
  <c r="AL42" i="35"/>
  <c r="AD42" i="35"/>
  <c r="V42" i="35"/>
  <c r="BC42" i="35"/>
  <c r="AU42" i="35"/>
  <c r="AM42" i="35"/>
  <c r="AE42" i="35"/>
  <c r="W42" i="35"/>
  <c r="BD42" i="35"/>
  <c r="AV42" i="35"/>
  <c r="AN42" i="35"/>
  <c r="AF42" i="35"/>
  <c r="X42" i="35"/>
  <c r="AW42" i="35"/>
  <c r="AO42" i="35"/>
  <c r="AG42" i="35"/>
  <c r="Y42" i="35"/>
  <c r="AX42" i="35"/>
  <c r="AP42" i="35"/>
  <c r="AH42" i="35"/>
  <c r="Z42" i="35"/>
  <c r="R42" i="35"/>
  <c r="AY42" i="35"/>
  <c r="AQ42" i="35"/>
  <c r="AI42" i="35"/>
  <c r="AA42" i="35"/>
  <c r="S42" i="35"/>
  <c r="AZ42" i="35"/>
  <c r="AR42" i="35"/>
  <c r="AJ42" i="35"/>
  <c r="AB42" i="35"/>
  <c r="T42" i="35"/>
  <c r="BA42" i="35"/>
  <c r="AS42" i="35"/>
  <c r="AK42" i="35"/>
  <c r="AC42" i="35"/>
  <c r="U42" i="35"/>
  <c r="BD59" i="35"/>
  <c r="AV59" i="35"/>
  <c r="AN59" i="35"/>
  <c r="AW59" i="35"/>
  <c r="AO59" i="35"/>
  <c r="AX59" i="35"/>
  <c r="AP59" i="35"/>
  <c r="AY59" i="35"/>
  <c r="AQ59" i="35"/>
  <c r="AI59" i="35"/>
  <c r="AZ59" i="35"/>
  <c r="AR59" i="35"/>
  <c r="AJ59" i="35"/>
  <c r="BA59" i="35"/>
  <c r="AS59" i="35"/>
  <c r="AK59" i="35"/>
  <c r="BB59" i="35"/>
  <c r="AT59" i="35"/>
  <c r="AL59" i="35"/>
  <c r="BC59" i="35"/>
  <c r="AU59" i="35"/>
  <c r="AM59" i="35"/>
  <c r="AZ46" i="35"/>
  <c r="AR46" i="35"/>
  <c r="AJ46" i="35"/>
  <c r="AB46" i="35"/>
  <c r="BA46" i="35"/>
  <c r="AS46" i="35"/>
  <c r="AK46" i="35"/>
  <c r="AC46" i="35"/>
  <c r="BB46" i="35"/>
  <c r="AT46" i="35"/>
  <c r="AL46" i="35"/>
  <c r="AD46" i="35"/>
  <c r="V46" i="35"/>
  <c r="BC46" i="35"/>
  <c r="AU46" i="35"/>
  <c r="AM46" i="35"/>
  <c r="AE46" i="35"/>
  <c r="W46" i="35"/>
  <c r="BD46" i="35"/>
  <c r="AV46" i="35"/>
  <c r="AN46" i="35"/>
  <c r="AF46" i="35"/>
  <c r="X46" i="35"/>
  <c r="AW46" i="35"/>
  <c r="AO46" i="35"/>
  <c r="AG46" i="35"/>
  <c r="Y46" i="35"/>
  <c r="AX46" i="35"/>
  <c r="AP46" i="35"/>
  <c r="AH46" i="35"/>
  <c r="Z46" i="35"/>
  <c r="AY46" i="35"/>
  <c r="AQ46" i="35"/>
  <c r="AI46" i="35"/>
  <c r="AA46" i="35"/>
  <c r="AW48" i="35"/>
  <c r="AO48" i="35"/>
  <c r="AG48" i="35"/>
  <c r="Y48" i="35"/>
  <c r="AX48" i="35"/>
  <c r="AP48" i="35"/>
  <c r="AH48" i="35"/>
  <c r="Z48" i="35"/>
  <c r="AY48" i="35"/>
  <c r="AQ48" i="35"/>
  <c r="AI48" i="35"/>
  <c r="AA48" i="35"/>
  <c r="AZ48" i="35"/>
  <c r="AR48" i="35"/>
  <c r="AJ48" i="35"/>
  <c r="AB48" i="35"/>
  <c r="BA48" i="35"/>
  <c r="AS48" i="35"/>
  <c r="AK48" i="35"/>
  <c r="AC48" i="35"/>
  <c r="BB48" i="35"/>
  <c r="AT48" i="35"/>
  <c r="AL48" i="35"/>
  <c r="AD48" i="35"/>
  <c r="BC48" i="35"/>
  <c r="AU48" i="35"/>
  <c r="AM48" i="35"/>
  <c r="AE48" i="35"/>
  <c r="BD48" i="35"/>
  <c r="AV48" i="35"/>
  <c r="AN48" i="35"/>
  <c r="AF48" i="35"/>
  <c r="X48" i="35"/>
  <c r="AY31" i="35"/>
  <c r="AQ31" i="35"/>
  <c r="AI31" i="35"/>
  <c r="AA31" i="35"/>
  <c r="S31" i="35"/>
  <c r="K31" i="35"/>
  <c r="AR31" i="35"/>
  <c r="AJ31" i="35"/>
  <c r="AB31" i="35"/>
  <c r="T31" i="35"/>
  <c r="L31" i="35"/>
  <c r="AS31" i="35"/>
  <c r="AK31" i="35"/>
  <c r="AC31" i="35"/>
  <c r="U31" i="35"/>
  <c r="M31" i="35"/>
  <c r="AT31" i="35"/>
  <c r="AL31" i="35"/>
  <c r="AD31" i="35"/>
  <c r="V31" i="35"/>
  <c r="N31" i="35"/>
  <c r="AU31" i="35"/>
  <c r="AM31" i="35"/>
  <c r="AE31" i="35"/>
  <c r="W31" i="35"/>
  <c r="O31" i="35"/>
  <c r="G31" i="35"/>
  <c r="AV31" i="35"/>
  <c r="AN31" i="35"/>
  <c r="AF31" i="35"/>
  <c r="X31" i="35"/>
  <c r="P31" i="35"/>
  <c r="H31" i="35"/>
  <c r="AW31" i="35"/>
  <c r="AO31" i="35"/>
  <c r="AG31" i="35"/>
  <c r="Y31" i="35"/>
  <c r="Q31" i="35"/>
  <c r="I31" i="35"/>
  <c r="AX31" i="35"/>
  <c r="AP31" i="35"/>
  <c r="AH31" i="35"/>
  <c r="Z31" i="35"/>
  <c r="R31" i="35"/>
  <c r="J31" i="35"/>
  <c r="AX50" i="35"/>
  <c r="AP50" i="35"/>
  <c r="AH50" i="35"/>
  <c r="Z50" i="35"/>
  <c r="AY50" i="35"/>
  <c r="AQ50" i="35"/>
  <c r="AI50" i="35"/>
  <c r="AA50" i="35"/>
  <c r="AZ50" i="35"/>
  <c r="AR50" i="35"/>
  <c r="AJ50" i="35"/>
  <c r="AB50" i="35"/>
  <c r="BA50" i="35"/>
  <c r="AS50" i="35"/>
  <c r="AK50" i="35"/>
  <c r="AC50" i="35"/>
  <c r="BB50" i="35"/>
  <c r="AT50" i="35"/>
  <c r="AL50" i="35"/>
  <c r="AD50" i="35"/>
  <c r="BC50" i="35"/>
  <c r="AU50" i="35"/>
  <c r="AM50" i="35"/>
  <c r="AE50" i="35"/>
  <c r="BD50" i="35"/>
  <c r="AV50" i="35"/>
  <c r="AN50" i="35"/>
  <c r="AF50" i="35"/>
  <c r="AW50" i="35"/>
  <c r="AO50" i="35"/>
  <c r="AG50" i="35"/>
  <c r="AY35" i="35"/>
  <c r="AQ35" i="35"/>
  <c r="AI35" i="35"/>
  <c r="AA35" i="35"/>
  <c r="S35" i="35"/>
  <c r="K35" i="35"/>
  <c r="AZ35" i="35"/>
  <c r="AR35" i="35"/>
  <c r="AJ35" i="35"/>
  <c r="AB35" i="35"/>
  <c r="T35" i="35"/>
  <c r="L35" i="35"/>
  <c r="BA35" i="35"/>
  <c r="AS35" i="35"/>
  <c r="AK35" i="35"/>
  <c r="AC35" i="35"/>
  <c r="U35" i="35"/>
  <c r="M35" i="35"/>
  <c r="BB35" i="35"/>
  <c r="AT35" i="35"/>
  <c r="AL35" i="35"/>
  <c r="AD35" i="35"/>
  <c r="V35" i="35"/>
  <c r="N35" i="35"/>
  <c r="BC35" i="35"/>
  <c r="AU35" i="35"/>
  <c r="AM35" i="35"/>
  <c r="AE35" i="35"/>
  <c r="W35" i="35"/>
  <c r="O35" i="35"/>
  <c r="AV35" i="35"/>
  <c r="AN35" i="35"/>
  <c r="AF35" i="35"/>
  <c r="X35" i="35"/>
  <c r="P35" i="35"/>
  <c r="AW35" i="35"/>
  <c r="AO35" i="35"/>
  <c r="AG35" i="35"/>
  <c r="Y35" i="35"/>
  <c r="Q35" i="35"/>
  <c r="AX35" i="35"/>
  <c r="AP35" i="35"/>
  <c r="AH35" i="35"/>
  <c r="Z35" i="35"/>
  <c r="R35" i="35"/>
  <c r="BC36" i="35"/>
  <c r="AU36" i="35"/>
  <c r="AM36" i="35"/>
  <c r="AE36" i="35"/>
  <c r="W36" i="35"/>
  <c r="O36" i="35"/>
  <c r="BD36" i="35"/>
  <c r="AV36" i="35"/>
  <c r="AN36" i="35"/>
  <c r="AF36" i="35"/>
  <c r="X36" i="35"/>
  <c r="P36" i="35"/>
  <c r="AW36" i="35"/>
  <c r="AO36" i="35"/>
  <c r="AG36" i="35"/>
  <c r="Y36" i="35"/>
  <c r="Q36" i="35"/>
  <c r="AX36" i="35"/>
  <c r="AP36" i="35"/>
  <c r="AH36" i="35"/>
  <c r="Z36" i="35"/>
  <c r="R36" i="35"/>
  <c r="AY36" i="35"/>
  <c r="AQ36" i="35"/>
  <c r="AI36" i="35"/>
  <c r="AA36" i="35"/>
  <c r="S36" i="35"/>
  <c r="AZ36" i="35"/>
  <c r="AR36" i="35"/>
  <c r="AJ36" i="35"/>
  <c r="AB36" i="35"/>
  <c r="T36" i="35"/>
  <c r="L36" i="35"/>
  <c r="BA36" i="35"/>
  <c r="AS36" i="35"/>
  <c r="AK36" i="35"/>
  <c r="AC36" i="35"/>
  <c r="U36" i="35"/>
  <c r="M36" i="35"/>
  <c r="BB36" i="35"/>
  <c r="AT36" i="35"/>
  <c r="AL36" i="35"/>
  <c r="AD36" i="35"/>
  <c r="V36" i="35"/>
  <c r="N36" i="35"/>
  <c r="AR54" i="35"/>
  <c r="Y29" i="35"/>
  <c r="AP29" i="35"/>
  <c r="J29" i="35"/>
  <c r="BA56" i="35"/>
  <c r="BC56" i="35"/>
  <c r="AM56" i="35"/>
  <c r="AV56" i="35"/>
  <c r="AF56" i="35"/>
  <c r="AO56" i="35"/>
  <c r="AQ56" i="35"/>
  <c r="AZ56" i="35"/>
  <c r="AJ56" i="35"/>
  <c r="AY37" i="35"/>
  <c r="AQ37" i="35"/>
  <c r="AI37" i="35"/>
  <c r="AA37" i="35"/>
  <c r="S37" i="35"/>
  <c r="AZ37" i="35"/>
  <c r="AR37" i="35"/>
  <c r="AJ37" i="35"/>
  <c r="AB37" i="35"/>
  <c r="T37" i="35"/>
  <c r="BA37" i="35"/>
  <c r="AS37" i="35"/>
  <c r="AK37" i="35"/>
  <c r="AC37" i="35"/>
  <c r="U37" i="35"/>
  <c r="M37" i="35"/>
  <c r="BB37" i="35"/>
  <c r="AT37" i="35"/>
  <c r="AL37" i="35"/>
  <c r="AD37" i="35"/>
  <c r="V37" i="35"/>
  <c r="N37" i="35"/>
  <c r="BC37" i="35"/>
  <c r="AU37" i="35"/>
  <c r="AM37" i="35"/>
  <c r="AE37" i="35"/>
  <c r="W37" i="35"/>
  <c r="O37" i="35"/>
  <c r="BD37" i="35"/>
  <c r="AV37" i="35"/>
  <c r="AN37" i="35"/>
  <c r="AF37" i="35"/>
  <c r="X37" i="35"/>
  <c r="P37" i="35"/>
  <c r="AW37" i="35"/>
  <c r="AO37" i="35"/>
  <c r="AG37" i="35"/>
  <c r="Y37" i="35"/>
  <c r="Q37" i="35"/>
  <c r="AX37" i="35"/>
  <c r="AP37" i="35"/>
  <c r="AH37" i="35"/>
  <c r="Z37" i="35"/>
  <c r="R37" i="35"/>
  <c r="BB39" i="35"/>
  <c r="AT39" i="35"/>
  <c r="AL39" i="35"/>
  <c r="AD39" i="35"/>
  <c r="V39" i="35"/>
  <c r="BC39" i="35"/>
  <c r="AU39" i="35"/>
  <c r="AM39" i="35"/>
  <c r="AE39" i="35"/>
  <c r="W39" i="35"/>
  <c r="O39" i="35"/>
  <c r="BD39" i="35"/>
  <c r="AV39" i="35"/>
  <c r="AN39" i="35"/>
  <c r="AF39" i="35"/>
  <c r="X39" i="35"/>
  <c r="P39" i="35"/>
  <c r="AW39" i="35"/>
  <c r="AO39" i="35"/>
  <c r="AG39" i="35"/>
  <c r="Y39" i="35"/>
  <c r="Q39" i="35"/>
  <c r="AX39" i="35"/>
  <c r="AP39" i="35"/>
  <c r="AH39" i="35"/>
  <c r="Z39" i="35"/>
  <c r="R39" i="35"/>
  <c r="AY39" i="35"/>
  <c r="AQ39" i="35"/>
  <c r="AI39" i="35"/>
  <c r="AA39" i="35"/>
  <c r="S39" i="35"/>
  <c r="AZ39" i="35"/>
  <c r="AR39" i="35"/>
  <c r="AJ39" i="35"/>
  <c r="AB39" i="35"/>
  <c r="T39" i="35"/>
  <c r="BA39" i="35"/>
  <c r="AS39" i="35"/>
  <c r="AK39" i="35"/>
  <c r="AC39" i="35"/>
  <c r="U39" i="35"/>
  <c r="AY44" i="35"/>
  <c r="AQ44" i="35"/>
  <c r="AI44" i="35"/>
  <c r="AA44" i="35"/>
  <c r="AZ44" i="35"/>
  <c r="AR44" i="35"/>
  <c r="AJ44" i="35"/>
  <c r="AB44" i="35"/>
  <c r="T44" i="35"/>
  <c r="BA44" i="35"/>
  <c r="AS44" i="35"/>
  <c r="AK44" i="35"/>
  <c r="AC44" i="35"/>
  <c r="U44" i="35"/>
  <c r="BB44" i="35"/>
  <c r="AT44" i="35"/>
  <c r="AL44" i="35"/>
  <c r="AD44" i="35"/>
  <c r="V44" i="35"/>
  <c r="BC44" i="35"/>
  <c r="AU44" i="35"/>
  <c r="AM44" i="35"/>
  <c r="AE44" i="35"/>
  <c r="W44" i="35"/>
  <c r="BD44" i="35"/>
  <c r="AV44" i="35"/>
  <c r="AN44" i="35"/>
  <c r="AF44" i="35"/>
  <c r="X44" i="35"/>
  <c r="AW44" i="35"/>
  <c r="AO44" i="35"/>
  <c r="AG44" i="35"/>
  <c r="Y44" i="35"/>
  <c r="AX44" i="35"/>
  <c r="AP44" i="35"/>
  <c r="AH44" i="35"/>
  <c r="Z44" i="35"/>
  <c r="BB58" i="35"/>
  <c r="AT58" i="35"/>
  <c r="AL58" i="35"/>
  <c r="BC58" i="35"/>
  <c r="AU58" i="35"/>
  <c r="AM58" i="35"/>
  <c r="BD58" i="35"/>
  <c r="AV58" i="35"/>
  <c r="AN58" i="35"/>
  <c r="AW58" i="35"/>
  <c r="AO58" i="35"/>
  <c r="AX58" i="35"/>
  <c r="AP58" i="35"/>
  <c r="AH58" i="35"/>
  <c r="AY58" i="35"/>
  <c r="AQ58" i="35"/>
  <c r="AI58" i="35"/>
  <c r="AZ58" i="35"/>
  <c r="AR58" i="35"/>
  <c r="AJ58" i="35"/>
  <c r="BA58" i="35"/>
  <c r="AS58" i="35"/>
  <c r="AK58" i="35"/>
  <c r="BD43" i="35"/>
  <c r="AV43" i="35"/>
  <c r="AN43" i="35"/>
  <c r="AF43" i="35"/>
  <c r="X43" i="35"/>
  <c r="AW43" i="35"/>
  <c r="AO43" i="35"/>
  <c r="AG43" i="35"/>
  <c r="Y43" i="35"/>
  <c r="AX43" i="35"/>
  <c r="AP43" i="35"/>
  <c r="AH43" i="35"/>
  <c r="Z43" i="35"/>
  <c r="AY43" i="35"/>
  <c r="AQ43" i="35"/>
  <c r="AI43" i="35"/>
  <c r="AA43" i="35"/>
  <c r="S43" i="35"/>
  <c r="AZ43" i="35"/>
  <c r="AR43" i="35"/>
  <c r="AJ43" i="35"/>
  <c r="AB43" i="35"/>
  <c r="T43" i="35"/>
  <c r="BA43" i="35"/>
  <c r="AS43" i="35"/>
  <c r="AK43" i="35"/>
  <c r="AC43" i="35"/>
  <c r="U43" i="35"/>
  <c r="BB43" i="35"/>
  <c r="AT43" i="35"/>
  <c r="AL43" i="35"/>
  <c r="AD43" i="35"/>
  <c r="V43" i="35"/>
  <c r="BC43" i="35"/>
  <c r="AU43" i="35"/>
  <c r="AM43" i="35"/>
  <c r="AE43" i="35"/>
  <c r="W43" i="35"/>
  <c r="E62" i="35"/>
  <c r="AU30" i="35"/>
  <c r="AM30" i="35"/>
  <c r="AE30" i="35"/>
  <c r="W30" i="35"/>
  <c r="O30" i="35"/>
  <c r="G30" i="35"/>
  <c r="AV30" i="35"/>
  <c r="AN30" i="35"/>
  <c r="AF30" i="35"/>
  <c r="X30" i="35"/>
  <c r="P30" i="35"/>
  <c r="H30" i="35"/>
  <c r="AW30" i="35"/>
  <c r="AO30" i="35"/>
  <c r="AG30" i="35"/>
  <c r="Y30" i="35"/>
  <c r="Q30" i="35"/>
  <c r="I30" i="35"/>
  <c r="AX30" i="35"/>
  <c r="AP30" i="35"/>
  <c r="AH30" i="35"/>
  <c r="Z30" i="35"/>
  <c r="R30" i="35"/>
  <c r="J30" i="35"/>
  <c r="AQ30" i="35"/>
  <c r="AI30" i="35"/>
  <c r="AA30" i="35"/>
  <c r="S30" i="35"/>
  <c r="K30" i="35"/>
  <c r="AR30" i="35"/>
  <c r="AJ30" i="35"/>
  <c r="AB30" i="35"/>
  <c r="T30" i="35"/>
  <c r="L30" i="35"/>
  <c r="AS30" i="35"/>
  <c r="AK30" i="35"/>
  <c r="AC30" i="35"/>
  <c r="U30" i="35"/>
  <c r="M30" i="35"/>
  <c r="AT30" i="35"/>
  <c r="AL30" i="35"/>
  <c r="AD30" i="35"/>
  <c r="V30" i="35"/>
  <c r="N30" i="35"/>
  <c r="F30" i="35"/>
  <c r="F60" i="35" s="1"/>
  <c r="AG29" i="35"/>
  <c r="R29" i="35"/>
  <c r="AU32" i="35"/>
  <c r="AM32" i="35"/>
  <c r="AE32" i="35"/>
  <c r="W32" i="35"/>
  <c r="O32" i="35"/>
  <c r="AV32" i="35"/>
  <c r="AN32" i="35"/>
  <c r="AF32" i="35"/>
  <c r="X32" i="35"/>
  <c r="P32" i="35"/>
  <c r="H32" i="35"/>
  <c r="AW32" i="35"/>
  <c r="AO32" i="35"/>
  <c r="AG32" i="35"/>
  <c r="Y32" i="35"/>
  <c r="Q32" i="35"/>
  <c r="I32" i="35"/>
  <c r="AX32" i="35"/>
  <c r="AP32" i="35"/>
  <c r="AH32" i="35"/>
  <c r="Z32" i="35"/>
  <c r="R32" i="35"/>
  <c r="J32" i="35"/>
  <c r="AY32" i="35"/>
  <c r="AQ32" i="35"/>
  <c r="AI32" i="35"/>
  <c r="AA32" i="35"/>
  <c r="S32" i="35"/>
  <c r="K32" i="35"/>
  <c r="AZ32" i="35"/>
  <c r="AR32" i="35"/>
  <c r="AJ32" i="35"/>
  <c r="AB32" i="35"/>
  <c r="T32" i="35"/>
  <c r="L32" i="35"/>
  <c r="AS32" i="35"/>
  <c r="AK32" i="35"/>
  <c r="AC32" i="35"/>
  <c r="U32" i="35"/>
  <c r="M32" i="35"/>
  <c r="AT32" i="35"/>
  <c r="AL32" i="35"/>
  <c r="AD32" i="35"/>
  <c r="V32" i="35"/>
  <c r="N32" i="35"/>
  <c r="BC45" i="35"/>
  <c r="AU45" i="35"/>
  <c r="AM45" i="35"/>
  <c r="AE45" i="35"/>
  <c r="W45" i="35"/>
  <c r="BD45" i="35"/>
  <c r="AV45" i="35"/>
  <c r="AN45" i="35"/>
  <c r="AF45" i="35"/>
  <c r="X45" i="35"/>
  <c r="AW45" i="35"/>
  <c r="AO45" i="35"/>
  <c r="AG45" i="35"/>
  <c r="Y45" i="35"/>
  <c r="AX45" i="35"/>
  <c r="AP45" i="35"/>
  <c r="AH45" i="35"/>
  <c r="Z45" i="35"/>
  <c r="AY45" i="35"/>
  <c r="AQ45" i="35"/>
  <c r="AI45" i="35"/>
  <c r="AA45" i="35"/>
  <c r="AZ45" i="35"/>
  <c r="AR45" i="35"/>
  <c r="AJ45" i="35"/>
  <c r="AB45" i="35"/>
  <c r="BA45" i="35"/>
  <c r="AS45" i="35"/>
  <c r="AK45" i="35"/>
  <c r="AC45" i="35"/>
  <c r="U45" i="35"/>
  <c r="BB45" i="35"/>
  <c r="AT45" i="35"/>
  <c r="AL45" i="35"/>
  <c r="AD45" i="35"/>
  <c r="V45" i="35"/>
  <c r="AX47" i="35"/>
  <c r="AP47" i="35"/>
  <c r="AH47" i="35"/>
  <c r="Z47" i="35"/>
  <c r="AY47" i="35"/>
  <c r="AQ47" i="35"/>
  <c r="AI47" i="35"/>
  <c r="AA47" i="35"/>
  <c r="AZ47" i="35"/>
  <c r="AR47" i="35"/>
  <c r="AJ47" i="35"/>
  <c r="AB47" i="35"/>
  <c r="BA47" i="35"/>
  <c r="AS47" i="35"/>
  <c r="AK47" i="35"/>
  <c r="AC47" i="35"/>
  <c r="BB47" i="35"/>
  <c r="AT47" i="35"/>
  <c r="AL47" i="35"/>
  <c r="AD47" i="35"/>
  <c r="BC47" i="35"/>
  <c r="AU47" i="35"/>
  <c r="AM47" i="35"/>
  <c r="AE47" i="35"/>
  <c r="W47" i="35"/>
  <c r="BD47" i="35"/>
  <c r="AV47" i="35"/>
  <c r="AN47" i="35"/>
  <c r="AF47" i="35"/>
  <c r="X47" i="35"/>
  <c r="AW47" i="35"/>
  <c r="AO47" i="35"/>
  <c r="AG47" i="35"/>
  <c r="Y47" i="35"/>
  <c r="AU34" i="35"/>
  <c r="AM34" i="35"/>
  <c r="AE34" i="35"/>
  <c r="W34" i="35"/>
  <c r="O34" i="35"/>
  <c r="AV34" i="35"/>
  <c r="AN34" i="35"/>
  <c r="AF34" i="35"/>
  <c r="X34" i="35"/>
  <c r="P34" i="35"/>
  <c r="AW34" i="35"/>
  <c r="AO34" i="35"/>
  <c r="AG34" i="35"/>
  <c r="Y34" i="35"/>
  <c r="Q34" i="35"/>
  <c r="AX34" i="35"/>
  <c r="AP34" i="35"/>
  <c r="AH34" i="35"/>
  <c r="Z34" i="35"/>
  <c r="R34" i="35"/>
  <c r="J34" i="35"/>
  <c r="AY34" i="35"/>
  <c r="AQ34" i="35"/>
  <c r="AI34" i="35"/>
  <c r="AA34" i="35"/>
  <c r="S34" i="35"/>
  <c r="K34" i="35"/>
  <c r="AZ34" i="35"/>
  <c r="AR34" i="35"/>
  <c r="AJ34" i="35"/>
  <c r="AB34" i="35"/>
  <c r="T34" i="35"/>
  <c r="L34" i="35"/>
  <c r="BA34" i="35"/>
  <c r="AS34" i="35"/>
  <c r="AK34" i="35"/>
  <c r="AC34" i="35"/>
  <c r="U34" i="35"/>
  <c r="M34" i="35"/>
  <c r="BB34" i="35"/>
  <c r="AT34" i="35"/>
  <c r="AL34" i="35"/>
  <c r="AD34" i="35"/>
  <c r="V34" i="35"/>
  <c r="N34" i="35"/>
  <c r="AZ51" i="35"/>
  <c r="AR51" i="35"/>
  <c r="AJ51" i="35"/>
  <c r="AB51" i="35"/>
  <c r="BA51" i="35"/>
  <c r="AS51" i="35"/>
  <c r="AK51" i="35"/>
  <c r="AC51" i="35"/>
  <c r="BB51" i="35"/>
  <c r="AT51" i="35"/>
  <c r="AL51" i="35"/>
  <c r="AD51" i="35"/>
  <c r="BC51" i="35"/>
  <c r="AU51" i="35"/>
  <c r="AM51" i="35"/>
  <c r="AE51" i="35"/>
  <c r="BD51" i="35"/>
  <c r="AV51" i="35"/>
  <c r="AN51" i="35"/>
  <c r="AF51" i="35"/>
  <c r="AW51" i="35"/>
  <c r="AO51" i="35"/>
  <c r="AG51" i="35"/>
  <c r="AX51" i="35"/>
  <c r="AP51" i="35"/>
  <c r="AH51" i="35"/>
  <c r="AY51" i="35"/>
  <c r="AQ51" i="35"/>
  <c r="AI51" i="35"/>
  <c r="AA51" i="35"/>
  <c r="BC52" i="35"/>
  <c r="AU52" i="35"/>
  <c r="AM52" i="35"/>
  <c r="AE52" i="35"/>
  <c r="BD52" i="35"/>
  <c r="AV52" i="35"/>
  <c r="AN52" i="35"/>
  <c r="AF52" i="35"/>
  <c r="AW52" i="35"/>
  <c r="AO52" i="35"/>
  <c r="AG52" i="35"/>
  <c r="AX52" i="35"/>
  <c r="AP52" i="35"/>
  <c r="AH52" i="35"/>
  <c r="AY52" i="35"/>
  <c r="AQ52" i="35"/>
  <c r="AI52" i="35"/>
  <c r="AZ52" i="35"/>
  <c r="AR52" i="35"/>
  <c r="AJ52" i="35"/>
  <c r="AB52" i="35"/>
  <c r="BA52" i="35"/>
  <c r="AS52" i="35"/>
  <c r="AK52" i="35"/>
  <c r="AC52" i="35"/>
  <c r="BB52" i="35"/>
  <c r="AT52" i="35"/>
  <c r="AL52" i="35"/>
  <c r="AD52" i="35"/>
  <c r="BD38" i="35"/>
  <c r="AV38" i="35"/>
  <c r="AN38" i="35"/>
  <c r="AF38" i="35"/>
  <c r="X38" i="35"/>
  <c r="P38" i="35"/>
  <c r="AW38" i="35"/>
  <c r="AO38" i="35"/>
  <c r="AG38" i="35"/>
  <c r="Y38" i="35"/>
  <c r="Q38" i="35"/>
  <c r="AX38" i="35"/>
  <c r="AP38" i="35"/>
  <c r="AH38" i="35"/>
  <c r="Z38" i="35"/>
  <c r="R38" i="35"/>
  <c r="AY38" i="35"/>
  <c r="AQ38" i="35"/>
  <c r="AI38" i="35"/>
  <c r="AA38" i="35"/>
  <c r="S38" i="35"/>
  <c r="AZ38" i="35"/>
  <c r="AR38" i="35"/>
  <c r="AJ38" i="35"/>
  <c r="AB38" i="35"/>
  <c r="T38" i="35"/>
  <c r="BA38" i="35"/>
  <c r="AS38" i="35"/>
  <c r="AK38" i="35"/>
  <c r="AC38" i="35"/>
  <c r="U38" i="35"/>
  <c r="BB38" i="35"/>
  <c r="AT38" i="35"/>
  <c r="AL38" i="35"/>
  <c r="AD38" i="35"/>
  <c r="V38" i="35"/>
  <c r="N38" i="35"/>
  <c r="BC38" i="35"/>
  <c r="AU38" i="35"/>
  <c r="AM38" i="35"/>
  <c r="AE38" i="35"/>
  <c r="W38" i="35"/>
  <c r="O38" i="35"/>
  <c r="AU29" i="35"/>
  <c r="O29" i="35"/>
  <c r="AB29" i="35"/>
  <c r="AD29" i="35"/>
  <c r="AO29" i="35"/>
  <c r="I29" i="35"/>
  <c r="Z29" i="35"/>
  <c r="K31" i="33"/>
  <c r="AQ28" i="33"/>
  <c r="AQ29" i="33" s="1"/>
  <c r="F61" i="33"/>
  <c r="F62" i="33" s="1"/>
  <c r="G61" i="33" s="1"/>
  <c r="E63" i="33"/>
  <c r="E64" i="33" s="1"/>
  <c r="AA28" i="33"/>
  <c r="BA41" i="33"/>
  <c r="AL41" i="33"/>
  <c r="AD41" i="33"/>
  <c r="BD41" i="33"/>
  <c r="AV41" i="33"/>
  <c r="AA41" i="33"/>
  <c r="S41" i="33"/>
  <c r="AX41" i="33"/>
  <c r="R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I60"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G60" i="33"/>
  <c r="D35" i="20"/>
  <c r="D36" i="20" s="1"/>
  <c r="D37" i="20" s="1"/>
  <c r="D38" i="20" s="1"/>
  <c r="D39" i="20" s="1"/>
  <c r="D40" i="20" s="1"/>
  <c r="AH41" i="33" l="1"/>
  <c r="AR41" i="33"/>
  <c r="AF41" i="33"/>
  <c r="BC41" i="33"/>
  <c r="AK41" i="33"/>
  <c r="Y41" i="33"/>
  <c r="AZ41" i="33"/>
  <c r="AN41" i="33"/>
  <c r="V41" i="33"/>
  <c r="AS41" i="33"/>
  <c r="AD54" i="35"/>
  <c r="AW41" i="33"/>
  <c r="Q41" i="33"/>
  <c r="AI41" i="33"/>
  <c r="W41" i="33"/>
  <c r="AT41" i="33"/>
  <c r="AP41" i="33"/>
  <c r="T41" i="33"/>
  <c r="AQ41" i="33"/>
  <c r="AE41" i="33"/>
  <c r="BB41" i="33"/>
  <c r="AO41" i="33"/>
  <c r="AB41" i="33"/>
  <c r="AY41" i="33"/>
  <c r="AM41" i="33"/>
  <c r="U41" i="33"/>
  <c r="Z41" i="33"/>
  <c r="AJ41" i="33"/>
  <c r="X41" i="33"/>
  <c r="AU41" i="33"/>
  <c r="AC41" i="33"/>
  <c r="W8" i="27"/>
  <c r="AH56" i="35"/>
  <c r="AT56" i="35"/>
  <c r="AX56" i="35"/>
  <c r="AX60" i="35" s="1"/>
  <c r="AK56" i="35"/>
  <c r="AG54" i="35"/>
  <c r="AW56" i="33"/>
  <c r="AG56" i="33"/>
  <c r="AH56" i="33"/>
  <c r="AX56" i="33"/>
  <c r="BA56" i="33"/>
  <c r="AK56" i="33"/>
  <c r="AT56" i="33"/>
  <c r="BC56" i="33"/>
  <c r="AM56" i="33"/>
  <c r="AV56" i="33"/>
  <c r="AF56" i="33"/>
  <c r="AQ56" i="33"/>
  <c r="AZ56" i="33"/>
  <c r="AJ56" i="33"/>
  <c r="AP56" i="33"/>
  <c r="BB56" i="33"/>
  <c r="AU56" i="33"/>
  <c r="BD56" i="33"/>
  <c r="AY56" i="33"/>
  <c r="AR56" i="33"/>
  <c r="AO56" i="33"/>
  <c r="AS56" i="33"/>
  <c r="AL56" i="33"/>
  <c r="AN56" i="33"/>
  <c r="AI56" i="33"/>
  <c r="G60" i="35"/>
  <c r="AR56" i="35"/>
  <c r="AI56" i="35"/>
  <c r="AY56" i="35"/>
  <c r="AP56" i="35"/>
  <c r="AG56" i="35"/>
  <c r="AG60" i="35" s="1"/>
  <c r="AW56" i="35"/>
  <c r="AN56" i="35"/>
  <c r="BD56" i="35"/>
  <c r="AU56" i="35"/>
  <c r="AL56" i="35"/>
  <c r="BB56" i="35"/>
  <c r="AS56" i="35"/>
  <c r="AO54" i="35"/>
  <c r="AO60" i="35" s="1"/>
  <c r="AT54" i="35"/>
  <c r="AT60" i="35" s="1"/>
  <c r="AI54" i="35"/>
  <c r="AW54" i="35"/>
  <c r="AW60" i="35" s="1"/>
  <c r="AC29" i="35"/>
  <c r="AL54" i="35"/>
  <c r="BB54" i="35"/>
  <c r="AQ54" i="35"/>
  <c r="AQ60" i="35" s="1"/>
  <c r="AF54" i="35"/>
  <c r="AF60" i="35" s="1"/>
  <c r="V60" i="35"/>
  <c r="P60" i="35"/>
  <c r="AE54" i="35"/>
  <c r="AE60" i="35" s="1"/>
  <c r="AK54" i="35"/>
  <c r="AY54" i="35"/>
  <c r="AN54" i="35"/>
  <c r="AZ54" i="35"/>
  <c r="AZ60" i="35" s="1"/>
  <c r="AM54" i="35"/>
  <c r="AM60" i="35" s="1"/>
  <c r="AS54" i="35"/>
  <c r="AS60" i="35" s="1"/>
  <c r="AH54" i="35"/>
  <c r="AV54" i="35"/>
  <c r="AV60" i="35" s="1"/>
  <c r="AI58" i="33"/>
  <c r="AX58" i="33"/>
  <c r="AQ58" i="33"/>
  <c r="AH58" i="33"/>
  <c r="AU58" i="33"/>
  <c r="AR58" i="33"/>
  <c r="AM58" i="33"/>
  <c r="AJ58" i="33"/>
  <c r="AP58" i="33"/>
  <c r="AZ58" i="33"/>
  <c r="AY58" i="33"/>
  <c r="AL58" i="33"/>
  <c r="BD58" i="33"/>
  <c r="BA58" i="33"/>
  <c r="AV58" i="33"/>
  <c r="AS58" i="33"/>
  <c r="AT58" i="33"/>
  <c r="AO58" i="33"/>
  <c r="BC58" i="33"/>
  <c r="BB58" i="33"/>
  <c r="AN58" i="33"/>
  <c r="AK58" i="33"/>
  <c r="AW58" i="33"/>
  <c r="AU54" i="35"/>
  <c r="BA54" i="35"/>
  <c r="BA60" i="35" s="1"/>
  <c r="AP54" i="35"/>
  <c r="BD54" i="35"/>
  <c r="AY34" i="33"/>
  <c r="K34" i="33"/>
  <c r="K60" i="33" s="1"/>
  <c r="AQ34" i="33"/>
  <c r="AJ34" i="33"/>
  <c r="T34" i="33"/>
  <c r="S34" i="33"/>
  <c r="AN34" i="33"/>
  <c r="Q34" i="33"/>
  <c r="AS34" i="33"/>
  <c r="AD34" i="33"/>
  <c r="AZ34" i="33"/>
  <c r="AX34" i="33"/>
  <c r="AK34" i="33"/>
  <c r="V34" i="33"/>
  <c r="J34" i="33"/>
  <c r="J60" i="33" s="1"/>
  <c r="AR34" i="33"/>
  <c r="AV34" i="33"/>
  <c r="AL34" i="33"/>
  <c r="AF34" i="33"/>
  <c r="AT34" i="33"/>
  <c r="AU34" i="33"/>
  <c r="X34" i="33"/>
  <c r="AP34" i="33"/>
  <c r="AC34" i="33"/>
  <c r="N34" i="33"/>
  <c r="R34" i="33"/>
  <c r="L34" i="33"/>
  <c r="AM34" i="33"/>
  <c r="P34" i="33"/>
  <c r="AH34" i="33"/>
  <c r="U34" i="33"/>
  <c r="AA34" i="33"/>
  <c r="BB34" i="33"/>
  <c r="AI34" i="33"/>
  <c r="AG34" i="33"/>
  <c r="BA34" i="33"/>
  <c r="AE34" i="33"/>
  <c r="AW34" i="33"/>
  <c r="Z34" i="33"/>
  <c r="M34" i="33"/>
  <c r="AB34" i="33"/>
  <c r="AO34" i="33"/>
  <c r="O34" i="33"/>
  <c r="W34" i="33"/>
  <c r="Y34" i="33"/>
  <c r="BC54" i="35"/>
  <c r="BC60" i="35" s="1"/>
  <c r="AJ54" i="35"/>
  <c r="R60" i="35"/>
  <c r="AC60" i="35"/>
  <c r="K60" i="35"/>
  <c r="O60" i="35"/>
  <c r="U60" i="35"/>
  <c r="AR60" i="35"/>
  <c r="Z60" i="35"/>
  <c r="M60" i="35"/>
  <c r="AJ60" i="35"/>
  <c r="E63" i="35"/>
  <c r="E64" i="35" s="1"/>
  <c r="F61" i="35"/>
  <c r="AB60" i="35"/>
  <c r="J60" i="35"/>
  <c r="Y60" i="35"/>
  <c r="BB60" i="35"/>
  <c r="T60" i="35"/>
  <c r="Q60" i="35"/>
  <c r="AD60" i="35"/>
  <c r="L60" i="35"/>
  <c r="I60" i="35"/>
  <c r="X60" i="35"/>
  <c r="AA60" i="35"/>
  <c r="N60" i="35"/>
  <c r="S60" i="35"/>
  <c r="AP60" i="35"/>
  <c r="H60" i="35"/>
  <c r="W60" i="35"/>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F63" i="33"/>
  <c r="F64" i="33" s="1"/>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BD36" i="33"/>
  <c r="AV36" i="33"/>
  <c r="AN36" i="33"/>
  <c r="AF36" i="33"/>
  <c r="X36" i="33"/>
  <c r="P36" i="33"/>
  <c r="AW36" i="33"/>
  <c r="AO36" i="33"/>
  <c r="AG36" i="33"/>
  <c r="Y36" i="33"/>
  <c r="Q36" i="33"/>
  <c r="AX36" i="33"/>
  <c r="AP36" i="33"/>
  <c r="AH36" i="33"/>
  <c r="Z36" i="33"/>
  <c r="R36" i="33"/>
  <c r="R60" i="33" s="1"/>
  <c r="BA36" i="33"/>
  <c r="AS36" i="33"/>
  <c r="AK36" i="33"/>
  <c r="AC36" i="33"/>
  <c r="U36" i="33"/>
  <c r="U60" i="33" s="1"/>
  <c r="M36" i="33"/>
  <c r="BB36" i="33"/>
  <c r="AT36" i="33"/>
  <c r="AL36" i="33"/>
  <c r="AD36" i="33"/>
  <c r="V36" i="33"/>
  <c r="N36" i="33"/>
  <c r="AJ36" i="33"/>
  <c r="AQ36" i="33"/>
  <c r="AZ36" i="33"/>
  <c r="T36" i="33"/>
  <c r="AR36" i="33"/>
  <c r="AY36" i="33"/>
  <c r="AA36" i="33"/>
  <c r="AB36" i="33"/>
  <c r="AI36" i="33"/>
  <c r="L36" i="33"/>
  <c r="S36" i="33"/>
  <c r="G62" i="33"/>
  <c r="H61" i="33" s="1"/>
  <c r="AA29" i="33"/>
  <c r="D41" i="20"/>
  <c r="H12" i="20"/>
  <c r="C15" i="27" s="1"/>
  <c r="AH60" i="35" l="1"/>
  <c r="Y60" i="33"/>
  <c r="AK60" i="35"/>
  <c r="S60" i="33"/>
  <c r="AS60" i="33"/>
  <c r="AL60" i="35"/>
  <c r="Z60" i="33"/>
  <c r="AI60" i="35"/>
  <c r="X8" i="27"/>
  <c r="V60" i="33"/>
  <c r="AN60" i="35"/>
  <c r="BD60" i="35"/>
  <c r="AU60" i="35"/>
  <c r="AY60" i="35"/>
  <c r="AJ60" i="33"/>
  <c r="AI60" i="33"/>
  <c r="X60" i="33"/>
  <c r="AV60" i="33"/>
  <c r="AB60" i="33"/>
  <c r="BD60" i="33"/>
  <c r="AL60" i="33"/>
  <c r="AY60" i="33"/>
  <c r="N60" i="33"/>
  <c r="AT60" i="33"/>
  <c r="W60" i="33"/>
  <c r="AZ60" i="33"/>
  <c r="AG60" i="33"/>
  <c r="O60" i="33"/>
  <c r="AP60" i="33"/>
  <c r="BC60" i="33"/>
  <c r="AX60" i="33"/>
  <c r="AR60" i="33"/>
  <c r="AO60" i="33"/>
  <c r="T60" i="33"/>
  <c r="BB60" i="33"/>
  <c r="AW60" i="33"/>
  <c r="BA60" i="33"/>
  <c r="E87" i="35"/>
  <c r="E66" i="35" s="1"/>
  <c r="E87" i="33"/>
  <c r="E66" i="33" s="1"/>
  <c r="E76" i="33" s="1"/>
  <c r="E77" i="33" s="1"/>
  <c r="E80" i="33" s="1"/>
  <c r="E81" i="33" s="1"/>
  <c r="L60" i="33"/>
  <c r="AQ60" i="33"/>
  <c r="M60" i="33"/>
  <c r="P60" i="33"/>
  <c r="AE60" i="33"/>
  <c r="AM60" i="33"/>
  <c r="AC60" i="33"/>
  <c r="AF60" i="33"/>
  <c r="AU60" i="33"/>
  <c r="AA60" i="33"/>
  <c r="AK60" i="33"/>
  <c r="Q60" i="33"/>
  <c r="AN60" i="33"/>
  <c r="F62" i="35"/>
  <c r="G61" i="35" s="1"/>
  <c r="AH60" i="33"/>
  <c r="H62" i="33"/>
  <c r="I61" i="33" s="1"/>
  <c r="G63" i="33"/>
  <c r="G64" i="33" s="1"/>
  <c r="AD60" i="33"/>
  <c r="D42" i="20"/>
  <c r="I12" i="20"/>
  <c r="D15" i="27" s="1"/>
  <c r="F90" i="35" s="1"/>
  <c r="Y8" i="27" l="1"/>
  <c r="H63" i="33"/>
  <c r="H64" i="33" s="1"/>
  <c r="F87" i="33"/>
  <c r="F66" i="33" s="1"/>
  <c r="F76" i="33" s="1"/>
  <c r="F77" i="33" s="1"/>
  <c r="F80" i="33" s="1"/>
  <c r="F81" i="33" s="1"/>
  <c r="F87" i="35"/>
  <c r="F66" i="35" s="1"/>
  <c r="F63" i="35"/>
  <c r="F64" i="35" s="1"/>
  <c r="G62" i="35"/>
  <c r="H61" i="35" s="1"/>
  <c r="I62" i="33"/>
  <c r="J61" i="33" s="1"/>
  <c r="D43" i="20"/>
  <c r="J12" i="20"/>
  <c r="E15" i="27" s="1"/>
  <c r="G90" i="35" s="1"/>
  <c r="Z8" i="27" l="1"/>
  <c r="G63" i="35"/>
  <c r="G64" i="35" s="1"/>
  <c r="G87" i="35"/>
  <c r="G66" i="35" s="1"/>
  <c r="G87" i="33"/>
  <c r="G66" i="33" s="1"/>
  <c r="G76" i="33" s="1"/>
  <c r="G77" i="33" s="1"/>
  <c r="G80" i="33" s="1"/>
  <c r="G81" i="33" s="1"/>
  <c r="I63" i="33"/>
  <c r="I64" i="33" s="1"/>
  <c r="H62" i="35"/>
  <c r="I61" i="35" s="1"/>
  <c r="J62" i="33"/>
  <c r="K61" i="33" s="1"/>
  <c r="D44" i="20"/>
  <c r="K12" i="20"/>
  <c r="F15" i="27" s="1"/>
  <c r="H90" i="35" s="1"/>
  <c r="AA8" i="27" l="1"/>
  <c r="H87" i="35"/>
  <c r="H66" i="35" s="1"/>
  <c r="H87" i="33"/>
  <c r="H66" i="33" s="1"/>
  <c r="H76" i="33" s="1"/>
  <c r="H77" i="33" s="1"/>
  <c r="H80" i="33" s="1"/>
  <c r="H81" i="33" s="1"/>
  <c r="H63" i="35"/>
  <c r="H64" i="35" s="1"/>
  <c r="J63" i="33"/>
  <c r="J64" i="33" s="1"/>
  <c r="I62" i="35"/>
  <c r="J61" i="35" s="1"/>
  <c r="K62" i="33"/>
  <c r="L61" i="33" s="1"/>
  <c r="D45" i="20"/>
  <c r="L12" i="20"/>
  <c r="G15" i="27" s="1"/>
  <c r="I90" i="35" s="1"/>
  <c r="AB8" i="27" l="1"/>
  <c r="I63" i="35"/>
  <c r="I64" i="35" s="1"/>
  <c r="I87" i="35"/>
  <c r="I66" i="35" s="1"/>
  <c r="I87" i="33"/>
  <c r="I66" i="33" s="1"/>
  <c r="I76" i="33" s="1"/>
  <c r="I77" i="33" s="1"/>
  <c r="I80" i="33" s="1"/>
  <c r="I81" i="33" s="1"/>
  <c r="J62" i="35"/>
  <c r="K61" i="35" s="1"/>
  <c r="K63" i="33"/>
  <c r="K64" i="33" s="1"/>
  <c r="L62" i="33"/>
  <c r="M61" i="33" s="1"/>
  <c r="D46" i="20"/>
  <c r="M12" i="20"/>
  <c r="H15" i="27" s="1"/>
  <c r="J90" i="35" s="1"/>
  <c r="AC8" i="27" l="1"/>
  <c r="J87" i="33"/>
  <c r="J66" i="33" s="1"/>
  <c r="J76" i="33" s="1"/>
  <c r="J77" i="33" s="1"/>
  <c r="J80" i="33" s="1"/>
  <c r="J81" i="33" s="1"/>
  <c r="J87" i="35"/>
  <c r="J66" i="35" s="1"/>
  <c r="J63" i="35"/>
  <c r="J64" i="35" s="1"/>
  <c r="L63" i="33"/>
  <c r="L64" i="33" s="1"/>
  <c r="K62" i="35"/>
  <c r="L61" i="35" s="1"/>
  <c r="M62" i="33"/>
  <c r="N61" i="33" s="1"/>
  <c r="D47" i="20"/>
  <c r="N12" i="20"/>
  <c r="I9" i="27" l="1"/>
  <c r="K90" i="33" s="1"/>
  <c r="K69" i="33" s="1"/>
  <c r="I15" i="27"/>
  <c r="K90" i="35" s="1"/>
  <c r="K69" i="35" s="1"/>
  <c r="AD8" i="27"/>
  <c r="M63" i="33"/>
  <c r="M64" i="33" s="1"/>
  <c r="K87" i="35"/>
  <c r="K66" i="35" s="1"/>
  <c r="K87" i="33"/>
  <c r="K66" i="33" s="1"/>
  <c r="K63" i="35"/>
  <c r="K64" i="35" s="1"/>
  <c r="L62" i="35"/>
  <c r="M61" i="35" s="1"/>
  <c r="N62" i="33"/>
  <c r="O61" i="33" s="1"/>
  <c r="D48" i="20"/>
  <c r="O12" i="20"/>
  <c r="K76" i="33" l="1"/>
  <c r="K77" i="33" s="1"/>
  <c r="K80" i="33" s="1"/>
  <c r="K81" i="33" s="1"/>
  <c r="AE8" i="27"/>
  <c r="K76" i="35"/>
  <c r="K77" i="35" s="1"/>
  <c r="K80" i="35" s="1"/>
  <c r="J9" i="27"/>
  <c r="L90" i="33" s="1"/>
  <c r="L69" i="33" s="1"/>
  <c r="J15" i="27"/>
  <c r="L90" i="35" s="1"/>
  <c r="L69" i="35" s="1"/>
  <c r="L87" i="35"/>
  <c r="L66" i="35" s="1"/>
  <c r="L87" i="33"/>
  <c r="L66" i="33" s="1"/>
  <c r="L63" i="35"/>
  <c r="L64" i="35" s="1"/>
  <c r="M62" i="35"/>
  <c r="N61" i="35" s="1"/>
  <c r="N63" i="33"/>
  <c r="N64" i="33" s="1"/>
  <c r="O62" i="33"/>
  <c r="P61" i="33" s="1"/>
  <c r="D49" i="20"/>
  <c r="P12" i="20"/>
  <c r="L76" i="35" l="1"/>
  <c r="AF8" i="27"/>
  <c r="L76" i="33"/>
  <c r="L77" i="33" s="1"/>
  <c r="L80" i="33" s="1"/>
  <c r="L81" i="33" s="1"/>
  <c r="K9" i="27"/>
  <c r="M90" i="33" s="1"/>
  <c r="M69" i="33" s="1"/>
  <c r="K15" i="27"/>
  <c r="M90" i="35" s="1"/>
  <c r="M69" i="35" s="1"/>
  <c r="L77" i="35"/>
  <c r="L80" i="35" s="1"/>
  <c r="O63" i="33"/>
  <c r="O64" i="33" s="1"/>
  <c r="M63" i="35"/>
  <c r="M64" i="35" s="1"/>
  <c r="M87" i="35"/>
  <c r="M66" i="35" s="1"/>
  <c r="M87" i="33"/>
  <c r="M66" i="33" s="1"/>
  <c r="N62" i="35"/>
  <c r="O61" i="35" s="1"/>
  <c r="P62" i="33"/>
  <c r="Q61" i="33" s="1"/>
  <c r="D50" i="20"/>
  <c r="Q12" i="20"/>
  <c r="M76" i="33" l="1"/>
  <c r="M77" i="33" s="1"/>
  <c r="M80" i="33" s="1"/>
  <c r="M81" i="33" s="1"/>
  <c r="L9" i="27"/>
  <c r="N90" i="33" s="1"/>
  <c r="N69" i="33" s="1"/>
  <c r="L15" i="27"/>
  <c r="N90" i="35" s="1"/>
  <c r="N69" i="35" s="1"/>
  <c r="AG8" i="27"/>
  <c r="M76" i="35"/>
  <c r="M77" i="35" s="1"/>
  <c r="M80" i="35" s="1"/>
  <c r="P63" i="33"/>
  <c r="P64" i="33" s="1"/>
  <c r="N87" i="35"/>
  <c r="N66" i="35" s="1"/>
  <c r="N87" i="33"/>
  <c r="N66" i="33" s="1"/>
  <c r="N63" i="35"/>
  <c r="N64" i="35" s="1"/>
  <c r="O62" i="35"/>
  <c r="P61" i="35" s="1"/>
  <c r="Q62" i="33"/>
  <c r="R61" i="33" s="1"/>
  <c r="R12" i="20"/>
  <c r="D51" i="20"/>
  <c r="N76" i="33" l="1"/>
  <c r="N77" i="33" s="1"/>
  <c r="N80" i="33" s="1"/>
  <c r="N81" i="33" s="1"/>
  <c r="AK15" i="27"/>
  <c r="AM90" i="35" s="1"/>
  <c r="AM69" i="35" s="1"/>
  <c r="AM76" i="35" s="1"/>
  <c r="N76" i="35"/>
  <c r="N77" i="35" s="1"/>
  <c r="N80" i="35" s="1"/>
  <c r="AH8" i="27"/>
  <c r="M9" i="27"/>
  <c r="O90" i="33" s="1"/>
  <c r="O69" i="33" s="1"/>
  <c r="M15" i="27"/>
  <c r="O90" i="35" s="1"/>
  <c r="O69" i="35" s="1"/>
  <c r="O63" i="35"/>
  <c r="O64" i="35" s="1"/>
  <c r="O87" i="35"/>
  <c r="O66" i="35" s="1"/>
  <c r="O87" i="33"/>
  <c r="O66" i="33" s="1"/>
  <c r="Q63" i="33"/>
  <c r="Q64" i="33" s="1"/>
  <c r="P62" i="35"/>
  <c r="Q61" i="35" s="1"/>
  <c r="R62" i="33"/>
  <c r="S61" i="33" s="1"/>
  <c r="D52" i="20"/>
  <c r="S12" i="20"/>
  <c r="O76" i="33" l="1"/>
  <c r="O77" i="33" s="1"/>
  <c r="O80" i="33" s="1"/>
  <c r="O81" i="33" s="1"/>
  <c r="AI8" i="27"/>
  <c r="N9" i="27"/>
  <c r="P90" i="33" s="1"/>
  <c r="P69" i="33" s="1"/>
  <c r="N15" i="27"/>
  <c r="P90" i="35" s="1"/>
  <c r="P69" i="35" s="1"/>
  <c r="O76" i="35"/>
  <c r="O77" i="35" s="1"/>
  <c r="O80" i="35" s="1"/>
  <c r="AL15" i="27"/>
  <c r="AN90" i="35" s="1"/>
  <c r="AN69" i="35" s="1"/>
  <c r="AN76" i="35" s="1"/>
  <c r="R63" i="33"/>
  <c r="R64" i="33" s="1"/>
  <c r="P87" i="35"/>
  <c r="P66" i="35" s="1"/>
  <c r="P87" i="33"/>
  <c r="P66" i="33" s="1"/>
  <c r="P63" i="35"/>
  <c r="P64" i="35" s="1"/>
  <c r="Q62" i="35"/>
  <c r="R61" i="35" s="1"/>
  <c r="S62" i="33"/>
  <c r="T61" i="33" s="1"/>
  <c r="D53" i="20"/>
  <c r="T12" i="20"/>
  <c r="P76" i="33" l="1"/>
  <c r="P77" i="33" s="1"/>
  <c r="P80" i="33" s="1"/>
  <c r="P81" i="33" s="1"/>
  <c r="P76" i="35"/>
  <c r="P77" i="35" s="1"/>
  <c r="P80" i="35" s="1"/>
  <c r="O15" i="27"/>
  <c r="Q90" i="35" s="1"/>
  <c r="Q69" i="35" s="1"/>
  <c r="O9" i="27"/>
  <c r="Q90" i="33" s="1"/>
  <c r="Q69" i="33" s="1"/>
  <c r="AM15" i="27"/>
  <c r="AO90" i="35" s="1"/>
  <c r="AO69" i="35" s="1"/>
  <c r="AO76" i="35" s="1"/>
  <c r="AJ8" i="27"/>
  <c r="S63" i="33"/>
  <c r="S64" i="33" s="1"/>
  <c r="Q87" i="35"/>
  <c r="Q66" i="35" s="1"/>
  <c r="Q87" i="33"/>
  <c r="Q66" i="33" s="1"/>
  <c r="Q63" i="35"/>
  <c r="Q64" i="35" s="1"/>
  <c r="R62" i="35"/>
  <c r="S61" i="35" s="1"/>
  <c r="T62" i="33"/>
  <c r="U61" i="33" s="1"/>
  <c r="D54" i="20"/>
  <c r="U12" i="20"/>
  <c r="Q76" i="33" l="1"/>
  <c r="Q77" i="33" s="1"/>
  <c r="Q80" i="33" s="1"/>
  <c r="Q81" i="33" s="1"/>
  <c r="AK8" i="27"/>
  <c r="AN15" i="27"/>
  <c r="AP90" i="35" s="1"/>
  <c r="AP69" i="35" s="1"/>
  <c r="AP76" i="35" s="1"/>
  <c r="P15" i="27"/>
  <c r="R90" i="35" s="1"/>
  <c r="R69" i="35" s="1"/>
  <c r="P9" i="27"/>
  <c r="R90" i="33" s="1"/>
  <c r="R69" i="33" s="1"/>
  <c r="Q76" i="35"/>
  <c r="Q77" i="35" s="1"/>
  <c r="Q80" i="35" s="1"/>
  <c r="R87" i="35"/>
  <c r="R66" i="35" s="1"/>
  <c r="R87" i="33"/>
  <c r="R66" i="33" s="1"/>
  <c r="T63" i="33"/>
  <c r="T64" i="33" s="1"/>
  <c r="R63" i="35"/>
  <c r="R64" i="35" s="1"/>
  <c r="S62" i="35"/>
  <c r="T61" i="35" s="1"/>
  <c r="U62" i="33"/>
  <c r="V61" i="33" s="1"/>
  <c r="D55" i="20"/>
  <c r="V12" i="20"/>
  <c r="R76" i="35" l="1"/>
  <c r="R77" i="35" s="1"/>
  <c r="R80" i="35" s="1"/>
  <c r="Q15" i="27"/>
  <c r="S90" i="35" s="1"/>
  <c r="S69" i="35" s="1"/>
  <c r="Q9" i="27"/>
  <c r="S90" i="33" s="1"/>
  <c r="S69" i="33" s="1"/>
  <c r="R76" i="33"/>
  <c r="R77" i="33" s="1"/>
  <c r="R80" i="33" s="1"/>
  <c r="R81" i="33" s="1"/>
  <c r="AO15" i="27"/>
  <c r="AQ90" i="35" s="1"/>
  <c r="AQ69" i="35" s="1"/>
  <c r="AQ76" i="35" s="1"/>
  <c r="AL8" i="27"/>
  <c r="AK9" i="27"/>
  <c r="AM90" i="33" s="1"/>
  <c r="AM69" i="33" s="1"/>
  <c r="AM76" i="33" s="1"/>
  <c r="U63" i="33"/>
  <c r="U64" i="33" s="1"/>
  <c r="S87" i="35"/>
  <c r="S66" i="35" s="1"/>
  <c r="S87" i="33"/>
  <c r="S66" i="33" s="1"/>
  <c r="S63" i="35"/>
  <c r="S64" i="35" s="1"/>
  <c r="T62" i="35"/>
  <c r="U61" i="35" s="1"/>
  <c r="V62" i="33"/>
  <c r="W61" i="33" s="1"/>
  <c r="D56" i="20"/>
  <c r="W12" i="20"/>
  <c r="S76" i="33" l="1"/>
  <c r="S77" i="33" s="1"/>
  <c r="S80" i="33" s="1"/>
  <c r="S81" i="33" s="1"/>
  <c r="AP15" i="27"/>
  <c r="AR90" i="35" s="1"/>
  <c r="AR69" i="35" s="1"/>
  <c r="AR76" i="35" s="1"/>
  <c r="S76" i="35"/>
  <c r="S77" i="35" s="1"/>
  <c r="S80" i="35" s="1"/>
  <c r="R15" i="27"/>
  <c r="T90" i="35" s="1"/>
  <c r="T69" i="35" s="1"/>
  <c r="R9" i="27"/>
  <c r="T90" i="33" s="1"/>
  <c r="T69" i="33" s="1"/>
  <c r="AM8" i="27"/>
  <c r="AL9" i="27"/>
  <c r="AN90" i="33" s="1"/>
  <c r="AN69" i="33" s="1"/>
  <c r="AN76" i="33" s="1"/>
  <c r="V63" i="33"/>
  <c r="V64" i="33" s="1"/>
  <c r="T87" i="35"/>
  <c r="T66" i="35" s="1"/>
  <c r="T87" i="33"/>
  <c r="T66" i="33" s="1"/>
  <c r="T63" i="35"/>
  <c r="T64" i="35" s="1"/>
  <c r="U62" i="35"/>
  <c r="V61" i="35" s="1"/>
  <c r="W62" i="33"/>
  <c r="X61" i="33" s="1"/>
  <c r="D57" i="20"/>
  <c r="X12" i="20"/>
  <c r="AN8" i="27" l="1"/>
  <c r="AM9" i="27"/>
  <c r="AO90" i="33" s="1"/>
  <c r="AO69" i="33" s="1"/>
  <c r="AO76" i="33" s="1"/>
  <c r="S15" i="27"/>
  <c r="U90" i="35" s="1"/>
  <c r="U69" i="35" s="1"/>
  <c r="S9" i="27"/>
  <c r="U90" i="33" s="1"/>
  <c r="U69" i="33" s="1"/>
  <c r="T76" i="35"/>
  <c r="T77" i="35" s="1"/>
  <c r="T80" i="35" s="1"/>
  <c r="T76" i="33"/>
  <c r="T77" i="33" s="1"/>
  <c r="T80" i="33" s="1"/>
  <c r="T81" i="33" s="1"/>
  <c r="AQ15" i="27"/>
  <c r="AS90" i="35" s="1"/>
  <c r="AS69" i="35" s="1"/>
  <c r="AS76" i="35" s="1"/>
  <c r="U87" i="35"/>
  <c r="U66" i="35" s="1"/>
  <c r="U87" i="33"/>
  <c r="U66" i="33" s="1"/>
  <c r="W63" i="33"/>
  <c r="W64" i="33" s="1"/>
  <c r="U63" i="35"/>
  <c r="U64" i="35" s="1"/>
  <c r="V62" i="35"/>
  <c r="W61" i="35" s="1"/>
  <c r="X62" i="33"/>
  <c r="Y61" i="33" s="1"/>
  <c r="D58" i="20"/>
  <c r="Y12" i="20"/>
  <c r="U76" i="35" l="1"/>
  <c r="U77" i="35" s="1"/>
  <c r="U80" i="35" s="1"/>
  <c r="U76" i="33"/>
  <c r="U77" i="33" s="1"/>
  <c r="U80" i="33" s="1"/>
  <c r="U81" i="33" s="1"/>
  <c r="T15" i="27"/>
  <c r="V90" i="35" s="1"/>
  <c r="V69" i="35" s="1"/>
  <c r="T9" i="27"/>
  <c r="V90" i="33" s="1"/>
  <c r="V69" i="33" s="1"/>
  <c r="AR15" i="27"/>
  <c r="AT90" i="35" s="1"/>
  <c r="AT69" i="35" s="1"/>
  <c r="AT76" i="35" s="1"/>
  <c r="AO8" i="27"/>
  <c r="AN9" i="27"/>
  <c r="AP90" i="33" s="1"/>
  <c r="AP69" i="33" s="1"/>
  <c r="AP76" i="33" s="1"/>
  <c r="X63" i="33"/>
  <c r="X64" i="33" s="1"/>
  <c r="V87" i="35"/>
  <c r="V66" i="35" s="1"/>
  <c r="V87" i="33"/>
  <c r="V66" i="33" s="1"/>
  <c r="V63" i="35"/>
  <c r="V64" i="35" s="1"/>
  <c r="W62" i="35"/>
  <c r="X61" i="35" s="1"/>
  <c r="Y62" i="33"/>
  <c r="Z61" i="33" s="1"/>
  <c r="D59" i="20"/>
  <c r="Z12" i="20"/>
  <c r="V76" i="33" l="1"/>
  <c r="V77" i="33" s="1"/>
  <c r="V80" i="33" s="1"/>
  <c r="V81" i="33" s="1"/>
  <c r="AS15" i="27"/>
  <c r="AU90" i="35" s="1"/>
  <c r="AU69" i="35" s="1"/>
  <c r="AU76" i="35" s="1"/>
  <c r="U15" i="27"/>
  <c r="W90" i="35" s="1"/>
  <c r="W69" i="35" s="1"/>
  <c r="U9" i="27"/>
  <c r="W90" i="33" s="1"/>
  <c r="W69" i="33" s="1"/>
  <c r="V76" i="35"/>
  <c r="V77" i="35" s="1"/>
  <c r="V80" i="35" s="1"/>
  <c r="AP8" i="27"/>
  <c r="AO9" i="27"/>
  <c r="AQ90" i="33" s="1"/>
  <c r="AQ69" i="33" s="1"/>
  <c r="AQ76" i="33" s="1"/>
  <c r="W63" i="35"/>
  <c r="W64" i="35" s="1"/>
  <c r="W87" i="35"/>
  <c r="W66" i="35" s="1"/>
  <c r="W87" i="33"/>
  <c r="W66" i="33" s="1"/>
  <c r="X62" i="35"/>
  <c r="Y61" i="35" s="1"/>
  <c r="Y63" i="33"/>
  <c r="Y64" i="33" s="1"/>
  <c r="Z62" i="33"/>
  <c r="AA61" i="33" s="1"/>
  <c r="D60" i="20"/>
  <c r="AA12" i="20"/>
  <c r="W76" i="33" l="1"/>
  <c r="W77" i="33" s="1"/>
  <c r="W80" i="33" s="1"/>
  <c r="W81" i="33" s="1"/>
  <c r="W76" i="35"/>
  <c r="W77" i="35" s="1"/>
  <c r="W80" i="35" s="1"/>
  <c r="V15" i="27"/>
  <c r="X90" i="35" s="1"/>
  <c r="X69" i="35" s="1"/>
  <c r="V9" i="27"/>
  <c r="X90" i="33" s="1"/>
  <c r="X69" i="33" s="1"/>
  <c r="AQ8" i="27"/>
  <c r="AP9" i="27"/>
  <c r="AR90" i="33" s="1"/>
  <c r="AR69" i="33" s="1"/>
  <c r="AR76" i="33" s="1"/>
  <c r="AT15" i="27"/>
  <c r="AV90" i="35" s="1"/>
  <c r="AV69" i="35" s="1"/>
  <c r="AV76" i="35" s="1"/>
  <c r="X87" i="35"/>
  <c r="X66" i="35" s="1"/>
  <c r="X87" i="33"/>
  <c r="X66" i="33" s="1"/>
  <c r="X63" i="35"/>
  <c r="X64" i="35" s="1"/>
  <c r="Z63" i="33"/>
  <c r="Z64" i="33" s="1"/>
  <c r="Y62" i="35"/>
  <c r="Z61" i="35" s="1"/>
  <c r="AA62" i="33"/>
  <c r="AB61" i="33" s="1"/>
  <c r="D61" i="20"/>
  <c r="AB12" i="20"/>
  <c r="X76" i="33" l="1"/>
  <c r="X77" i="33" s="1"/>
  <c r="X80" i="33" s="1"/>
  <c r="X81" i="33" s="1"/>
  <c r="AR8" i="27"/>
  <c r="AQ9" i="27"/>
  <c r="AS90" i="33" s="1"/>
  <c r="AS69" i="33" s="1"/>
  <c r="AS76" i="33" s="1"/>
  <c r="W15" i="27"/>
  <c r="Y90" i="35" s="1"/>
  <c r="Y69" i="35" s="1"/>
  <c r="W9" i="27"/>
  <c r="Y90" i="33" s="1"/>
  <c r="Y69" i="33" s="1"/>
  <c r="AU15" i="27"/>
  <c r="AW90" i="35" s="1"/>
  <c r="AW69" i="35" s="1"/>
  <c r="AW76" i="35" s="1"/>
  <c r="X76" i="35"/>
  <c r="X77" i="35" s="1"/>
  <c r="X80" i="35" s="1"/>
  <c r="Y63" i="35"/>
  <c r="Y64" i="35" s="1"/>
  <c r="Y87" i="35"/>
  <c r="Y66" i="35" s="1"/>
  <c r="Y87" i="33"/>
  <c r="Y66" i="33" s="1"/>
  <c r="AA63" i="33"/>
  <c r="AA64" i="33" s="1"/>
  <c r="Z62" i="35"/>
  <c r="AA61" i="35" s="1"/>
  <c r="AB62" i="33"/>
  <c r="AC61" i="33" s="1"/>
  <c r="D62" i="20"/>
  <c r="AC12" i="20"/>
  <c r="Y76" i="33" l="1"/>
  <c r="Y77" i="33" s="1"/>
  <c r="Y80" i="33" s="1"/>
  <c r="Y81" i="33" s="1"/>
  <c r="X15" i="27"/>
  <c r="Z90" i="35" s="1"/>
  <c r="Z69" i="35" s="1"/>
  <c r="X9" i="27"/>
  <c r="Z90" i="33" s="1"/>
  <c r="Z69" i="33" s="1"/>
  <c r="AV15" i="27"/>
  <c r="AX90" i="35" s="1"/>
  <c r="AX69" i="35" s="1"/>
  <c r="AX76" i="35" s="1"/>
  <c r="Y76" i="35"/>
  <c r="Y77" i="35" s="1"/>
  <c r="Y80" i="35" s="1"/>
  <c r="AS8" i="27"/>
  <c r="AR9" i="27"/>
  <c r="AT90" i="33" s="1"/>
  <c r="AT69" i="33" s="1"/>
  <c r="AT76" i="33" s="1"/>
  <c r="AB63" i="33"/>
  <c r="AB64" i="33" s="1"/>
  <c r="Z87" i="35"/>
  <c r="Z66" i="35" s="1"/>
  <c r="Z87" i="33"/>
  <c r="Z66" i="33" s="1"/>
  <c r="Z63" i="35"/>
  <c r="Z64" i="35" s="1"/>
  <c r="AA62" i="35"/>
  <c r="AB61" i="35" s="1"/>
  <c r="AC62" i="33"/>
  <c r="AD61" i="33" s="1"/>
  <c r="D63" i="20"/>
  <c r="AD12" i="20"/>
  <c r="AT8" i="27" l="1"/>
  <c r="AS9" i="27"/>
  <c r="AU90" i="33" s="1"/>
  <c r="AU69" i="33" s="1"/>
  <c r="AU76" i="33" s="1"/>
  <c r="AW15" i="27"/>
  <c r="AY90" i="35" s="1"/>
  <c r="AY69" i="35" s="1"/>
  <c r="AY76" i="35" s="1"/>
  <c r="Y15" i="27"/>
  <c r="AA90" i="35" s="1"/>
  <c r="AA69" i="35" s="1"/>
  <c r="Y9" i="27"/>
  <c r="AA90" i="33" s="1"/>
  <c r="AA69" i="33" s="1"/>
  <c r="Z76" i="33"/>
  <c r="Z77" i="33" s="1"/>
  <c r="Z80" i="33" s="1"/>
  <c r="Z81" i="33" s="1"/>
  <c r="Z76" i="35"/>
  <c r="Z77" i="35" s="1"/>
  <c r="Z80" i="35" s="1"/>
  <c r="AA87" i="35"/>
  <c r="AA66" i="35" s="1"/>
  <c r="AA87" i="33"/>
  <c r="AA66" i="33" s="1"/>
  <c r="AC63" i="33"/>
  <c r="AC64" i="33" s="1"/>
  <c r="AA63" i="35"/>
  <c r="AA64" i="35" s="1"/>
  <c r="AB62" i="35"/>
  <c r="AC61" i="35" s="1"/>
  <c r="AD62" i="33"/>
  <c r="AE61" i="33" s="1"/>
  <c r="D64" i="20"/>
  <c r="AE12" i="20"/>
  <c r="AA76" i="33" l="1"/>
  <c r="AA77" i="33" s="1"/>
  <c r="AA80" i="33" s="1"/>
  <c r="AA81" i="33" s="1"/>
  <c r="C4" i="33" s="1"/>
  <c r="G28" i="29" s="1"/>
  <c r="Z15" i="27"/>
  <c r="AB90" i="35" s="1"/>
  <c r="AB69" i="35" s="1"/>
  <c r="Z9" i="27"/>
  <c r="AB90" i="33" s="1"/>
  <c r="AB69" i="33" s="1"/>
  <c r="AX15" i="27"/>
  <c r="AZ90" i="35" s="1"/>
  <c r="AZ69" i="35" s="1"/>
  <c r="AZ76" i="35" s="1"/>
  <c r="AA76" i="35"/>
  <c r="AA77" i="35" s="1"/>
  <c r="AA80" i="35" s="1"/>
  <c r="AU8" i="27"/>
  <c r="AT9" i="27"/>
  <c r="AV90" i="33" s="1"/>
  <c r="AV69" i="33" s="1"/>
  <c r="AV76" i="33" s="1"/>
  <c r="AD63" i="33"/>
  <c r="AD64" i="33" s="1"/>
  <c r="AB87" i="35"/>
  <c r="AB66" i="35" s="1"/>
  <c r="AB87" i="33"/>
  <c r="AB66" i="33" s="1"/>
  <c r="AB63" i="35"/>
  <c r="AB64" i="35" s="1"/>
  <c r="AC62" i="35"/>
  <c r="AD61" i="35" s="1"/>
  <c r="AE62" i="33"/>
  <c r="AF61" i="33" s="1"/>
  <c r="D65" i="20"/>
  <c r="AF12" i="20"/>
  <c r="AV8" i="27" l="1"/>
  <c r="AU9" i="27"/>
  <c r="AW90" i="33" s="1"/>
  <c r="AW69" i="33" s="1"/>
  <c r="AW76" i="33" s="1"/>
  <c r="AY15" i="27"/>
  <c r="BA90" i="35" s="1"/>
  <c r="BA69" i="35" s="1"/>
  <c r="BA76" i="35" s="1"/>
  <c r="AA15" i="27"/>
  <c r="AC90" i="35" s="1"/>
  <c r="AC69" i="35" s="1"/>
  <c r="AA9" i="27"/>
  <c r="AC90" i="33" s="1"/>
  <c r="AC69" i="33" s="1"/>
  <c r="AB76" i="33"/>
  <c r="AB77" i="33" s="1"/>
  <c r="AB80" i="33" s="1"/>
  <c r="AB81" i="33" s="1"/>
  <c r="AB76" i="35"/>
  <c r="AB77" i="35" s="1"/>
  <c r="AB80" i="35" s="1"/>
  <c r="AC87" i="35"/>
  <c r="AC66" i="35" s="1"/>
  <c r="AC87" i="33"/>
  <c r="AC66" i="33" s="1"/>
  <c r="AC63" i="35"/>
  <c r="AC64" i="35" s="1"/>
  <c r="AE63" i="33"/>
  <c r="AE64" i="33" s="1"/>
  <c r="AD62" i="35"/>
  <c r="AE61" i="35" s="1"/>
  <c r="AF62" i="33"/>
  <c r="AG61" i="33" s="1"/>
  <c r="D66" i="20"/>
  <c r="AG12" i="20"/>
  <c r="AZ15" i="27" l="1"/>
  <c r="BB90" i="35" s="1"/>
  <c r="BB69" i="35" s="1"/>
  <c r="BB76" i="35" s="1"/>
  <c r="AB15" i="27"/>
  <c r="AD90" i="35" s="1"/>
  <c r="AD69" i="35" s="1"/>
  <c r="AB9" i="27"/>
  <c r="AD90" i="33" s="1"/>
  <c r="AD69" i="33" s="1"/>
  <c r="AC76" i="33"/>
  <c r="AC77" i="33" s="1"/>
  <c r="AC80" i="33" s="1"/>
  <c r="AC81" i="33" s="1"/>
  <c r="AC76" i="35"/>
  <c r="AC77" i="35" s="1"/>
  <c r="AC80" i="35" s="1"/>
  <c r="AW8" i="27"/>
  <c r="AV9" i="27"/>
  <c r="AX90" i="33" s="1"/>
  <c r="AX69" i="33" s="1"/>
  <c r="AX76" i="33" s="1"/>
  <c r="AD87" i="35"/>
  <c r="AD66" i="35" s="1"/>
  <c r="AD87" i="33"/>
  <c r="AD66" i="33" s="1"/>
  <c r="AF63" i="33"/>
  <c r="AF64" i="33" s="1"/>
  <c r="AD63" i="35"/>
  <c r="AD64" i="35" s="1"/>
  <c r="AE62" i="35"/>
  <c r="AF61" i="35" s="1"/>
  <c r="AG62" i="33"/>
  <c r="AH61" i="33" s="1"/>
  <c r="D67" i="20"/>
  <c r="AH12" i="20"/>
  <c r="AC15" i="27" l="1"/>
  <c r="AE90" i="35" s="1"/>
  <c r="AE69" i="35" s="1"/>
  <c r="AC9" i="27"/>
  <c r="AE90" i="33" s="1"/>
  <c r="AE69" i="33" s="1"/>
  <c r="AD76" i="35"/>
  <c r="AD77" i="35" s="1"/>
  <c r="AD80" i="35" s="1"/>
  <c r="AX8" i="27"/>
  <c r="AW9" i="27"/>
  <c r="AY90" i="33" s="1"/>
  <c r="AY69" i="33" s="1"/>
  <c r="AY76" i="33" s="1"/>
  <c r="AD76" i="33"/>
  <c r="AD77" i="33" s="1"/>
  <c r="AD80" i="33" s="1"/>
  <c r="AD81" i="33" s="1"/>
  <c r="BB15" i="27"/>
  <c r="BD90" i="35" s="1"/>
  <c r="BD69" i="35" s="1"/>
  <c r="BD76" i="35" s="1"/>
  <c r="BA15" i="27"/>
  <c r="BC90" i="35" s="1"/>
  <c r="BC69" i="35" s="1"/>
  <c r="BC76" i="35" s="1"/>
  <c r="AE87" i="35"/>
  <c r="AE66" i="35" s="1"/>
  <c r="AE87" i="33"/>
  <c r="AE66" i="33" s="1"/>
  <c r="AG63" i="33"/>
  <c r="AG64" i="33" s="1"/>
  <c r="AE63" i="35"/>
  <c r="AE64" i="35" s="1"/>
  <c r="AF62" i="35"/>
  <c r="AG61" i="35" s="1"/>
  <c r="AH62" i="33"/>
  <c r="AI61" i="33" s="1"/>
  <c r="D68" i="20"/>
  <c r="AI12" i="20"/>
  <c r="AE76" i="33" l="1"/>
  <c r="AE77" i="33" s="1"/>
  <c r="AE80" i="33" s="1"/>
  <c r="AE81" i="33" s="1"/>
  <c r="AE76" i="35"/>
  <c r="AY8" i="27"/>
  <c r="AX9" i="27"/>
  <c r="AZ90" i="33" s="1"/>
  <c r="AZ69" i="33" s="1"/>
  <c r="AZ76" i="33" s="1"/>
  <c r="AD15" i="27"/>
  <c r="AF90" i="35" s="1"/>
  <c r="AF69" i="35" s="1"/>
  <c r="AD9" i="27"/>
  <c r="AF90" i="33" s="1"/>
  <c r="AF69" i="33" s="1"/>
  <c r="AF63" i="35"/>
  <c r="AF64" i="35" s="1"/>
  <c r="AF87" i="33"/>
  <c r="AF66" i="33" s="1"/>
  <c r="AF87" i="35"/>
  <c r="AF66" i="35" s="1"/>
  <c r="AE77" i="35"/>
  <c r="AE80" i="35" s="1"/>
  <c r="AG62" i="35"/>
  <c r="AH61" i="35" s="1"/>
  <c r="AH63" i="33"/>
  <c r="AH64" i="33" s="1"/>
  <c r="AI62" i="33"/>
  <c r="AJ61" i="33" s="1"/>
  <c r="D69" i="20"/>
  <c r="AJ12" i="20"/>
  <c r="AF76" i="33" l="1"/>
  <c r="AF77" i="33" s="1"/>
  <c r="AF80" i="33" s="1"/>
  <c r="AF81" i="33" s="1"/>
  <c r="AF76" i="35"/>
  <c r="AF77" i="35" s="1"/>
  <c r="AF80" i="35" s="1"/>
  <c r="AE15" i="27"/>
  <c r="AG90" i="35" s="1"/>
  <c r="AG69" i="35" s="1"/>
  <c r="AE9" i="27"/>
  <c r="AG90" i="33" s="1"/>
  <c r="AG69" i="33" s="1"/>
  <c r="AZ8" i="27"/>
  <c r="AY9" i="27"/>
  <c r="BA90" i="33" s="1"/>
  <c r="BA69" i="33" s="1"/>
  <c r="BA76" i="33" s="1"/>
  <c r="AI63" i="33"/>
  <c r="AI64" i="33" s="1"/>
  <c r="AG87" i="35"/>
  <c r="AG66" i="35" s="1"/>
  <c r="AG87" i="33"/>
  <c r="AG66" i="33" s="1"/>
  <c r="AG63" i="35"/>
  <c r="AG64" i="35" s="1"/>
  <c r="AH62" i="35"/>
  <c r="AI61" i="35" s="1"/>
  <c r="AJ62" i="33"/>
  <c r="AK61" i="33" s="1"/>
  <c r="D70" i="20"/>
  <c r="AK12" i="20"/>
  <c r="AG76" i="33" l="1"/>
  <c r="AG77" i="33" s="1"/>
  <c r="AG80" i="33" s="1"/>
  <c r="AG81" i="33" s="1"/>
  <c r="AG76" i="35"/>
  <c r="AG77" i="35" s="1"/>
  <c r="AG80" i="35" s="1"/>
  <c r="AF15" i="27"/>
  <c r="AH90" i="35" s="1"/>
  <c r="AH69" i="35" s="1"/>
  <c r="AF9" i="27"/>
  <c r="AH90" i="33" s="1"/>
  <c r="AH69" i="33" s="1"/>
  <c r="BA8" i="27"/>
  <c r="AZ9" i="27"/>
  <c r="BB90" i="33" s="1"/>
  <c r="BB69" i="33" s="1"/>
  <c r="BB76" i="33" s="1"/>
  <c r="AJ63" i="33"/>
  <c r="AJ64" i="33" s="1"/>
  <c r="AH87" i="35"/>
  <c r="AH66" i="35" s="1"/>
  <c r="AH87" i="33"/>
  <c r="AH66" i="33" s="1"/>
  <c r="AH63" i="35"/>
  <c r="AH64" i="35" s="1"/>
  <c r="AI62" i="35"/>
  <c r="AJ61" i="35" s="1"/>
  <c r="AK62" i="33"/>
  <c r="AL61" i="33" s="1"/>
  <c r="D71" i="20"/>
  <c r="AL12" i="20"/>
  <c r="AH76" i="35" l="1"/>
  <c r="AH77" i="35" s="1"/>
  <c r="AH80" i="35" s="1"/>
  <c r="AG15" i="27"/>
  <c r="AI90" i="35" s="1"/>
  <c r="AI69" i="35" s="1"/>
  <c r="AG9" i="27"/>
  <c r="AI90" i="33" s="1"/>
  <c r="AI69" i="33" s="1"/>
  <c r="BB8" i="27"/>
  <c r="BB9" i="27" s="1"/>
  <c r="BD90" i="33" s="1"/>
  <c r="BD69" i="33" s="1"/>
  <c r="BD76" i="33" s="1"/>
  <c r="BA9" i="27"/>
  <c r="BC90" i="33" s="1"/>
  <c r="BC69" i="33" s="1"/>
  <c r="BC76" i="33" s="1"/>
  <c r="AH76" i="33"/>
  <c r="AH77" i="33" s="1"/>
  <c r="AH80" i="33" s="1"/>
  <c r="AH81" i="33" s="1"/>
  <c r="AI63" i="35"/>
  <c r="AI64" i="35" s="1"/>
  <c r="AI87" i="35"/>
  <c r="AI66" i="35" s="1"/>
  <c r="AI87" i="33"/>
  <c r="AI66" i="33" s="1"/>
  <c r="AI76" i="33" s="1"/>
  <c r="AI77" i="33" s="1"/>
  <c r="AI80" i="33" s="1"/>
  <c r="AK63" i="33"/>
  <c r="AK64" i="33" s="1"/>
  <c r="AJ62" i="35"/>
  <c r="AK61" i="35" s="1"/>
  <c r="AL62" i="33"/>
  <c r="AM61" i="33" s="1"/>
  <c r="D72" i="20"/>
  <c r="AM12" i="20"/>
  <c r="AI76" i="35" l="1"/>
  <c r="AI77" i="35" s="1"/>
  <c r="AI80" i="35" s="1"/>
  <c r="AH15" i="27"/>
  <c r="AJ90" i="35" s="1"/>
  <c r="AJ69" i="35" s="1"/>
  <c r="AH9" i="27"/>
  <c r="AJ90" i="33" s="1"/>
  <c r="AJ69" i="33" s="1"/>
  <c r="AI81" i="33"/>
  <c r="C5" i="33" s="1"/>
  <c r="H28" i="29" s="1"/>
  <c r="AJ63" i="35"/>
  <c r="AJ64" i="35" s="1"/>
  <c r="AL63" i="33"/>
  <c r="AL64" i="33" s="1"/>
  <c r="AJ87" i="33"/>
  <c r="AJ66" i="33" s="1"/>
  <c r="AJ76" i="33" s="1"/>
  <c r="AJ77" i="33" s="1"/>
  <c r="AJ80" i="33" s="1"/>
  <c r="AJ81" i="33" s="1"/>
  <c r="AJ87" i="35"/>
  <c r="AJ66" i="35" s="1"/>
  <c r="AK62" i="35"/>
  <c r="AL61" i="35" s="1"/>
  <c r="AM62" i="33"/>
  <c r="AN61" i="33" s="1"/>
  <c r="D73" i="20"/>
  <c r="AN12" i="20"/>
  <c r="AJ76" i="35" l="1"/>
  <c r="AJ77" i="35" s="1"/>
  <c r="AJ80" i="35" s="1"/>
  <c r="AI15" i="27"/>
  <c r="AK90" i="35" s="1"/>
  <c r="AK69" i="35" s="1"/>
  <c r="AI9" i="27"/>
  <c r="AK90" i="33" s="1"/>
  <c r="AK69" i="33" s="1"/>
  <c r="AK63" i="35"/>
  <c r="AK64" i="35" s="1"/>
  <c r="AK87" i="33"/>
  <c r="AK66" i="33" s="1"/>
  <c r="AK87" i="35"/>
  <c r="AK66" i="35" s="1"/>
  <c r="AL62" i="35"/>
  <c r="AM61" i="35" s="1"/>
  <c r="AM63" i="33"/>
  <c r="AM64" i="33" s="1"/>
  <c r="AM77" i="33" s="1"/>
  <c r="AM80" i="33" s="1"/>
  <c r="AN62" i="33"/>
  <c r="AO61" i="33" s="1"/>
  <c r="D75" i="20"/>
  <c r="AO12" i="20"/>
  <c r="AK76" i="33" l="1"/>
  <c r="AK77" i="33" s="1"/>
  <c r="AK80" i="33" s="1"/>
  <c r="AK81" i="33" s="1"/>
  <c r="AK76" i="35"/>
  <c r="AJ15" i="27"/>
  <c r="AL90" i="35" s="1"/>
  <c r="AL69" i="35" s="1"/>
  <c r="AJ9" i="27"/>
  <c r="AL90" i="33" s="1"/>
  <c r="AL69" i="33" s="1"/>
  <c r="AK77" i="35"/>
  <c r="AK80" i="35" s="1"/>
  <c r="AL87" i="33"/>
  <c r="AL66" i="33" s="1"/>
  <c r="AL87" i="35"/>
  <c r="AL66" i="35" s="1"/>
  <c r="AL63" i="35"/>
  <c r="AL64" i="35" s="1"/>
  <c r="AM62" i="35"/>
  <c r="AN61" i="35" s="1"/>
  <c r="AN63" i="33"/>
  <c r="AN64" i="33" s="1"/>
  <c r="AN77" i="33" s="1"/>
  <c r="AN80" i="33" s="1"/>
  <c r="AO62" i="33"/>
  <c r="AP61" i="33" s="1"/>
  <c r="AL76" i="33" l="1"/>
  <c r="AL77" i="33" s="1"/>
  <c r="AL80" i="33" s="1"/>
  <c r="AL81" i="33" s="1"/>
  <c r="AM81" i="33" s="1"/>
  <c r="AN81" i="33" s="1"/>
  <c r="AL76" i="35"/>
  <c r="AL77" i="35" s="1"/>
  <c r="AL80" i="35" s="1"/>
  <c r="AO63" i="33"/>
  <c r="AO64" i="33" s="1"/>
  <c r="AO77" i="33" s="1"/>
  <c r="AO80" i="33" s="1"/>
  <c r="AM63" i="35"/>
  <c r="AM64" i="35" s="1"/>
  <c r="AM77" i="35" s="1"/>
  <c r="AM80" i="35" s="1"/>
  <c r="AN62" i="35"/>
  <c r="AO61" i="35" s="1"/>
  <c r="AP62" i="33"/>
  <c r="AQ61" i="33" s="1"/>
  <c r="AO81" i="33" l="1"/>
  <c r="AN63" i="35"/>
  <c r="AN64" i="35" s="1"/>
  <c r="AN77" i="35" s="1"/>
  <c r="AN80" i="35" s="1"/>
  <c r="AP63" i="33"/>
  <c r="AP64" i="33" s="1"/>
  <c r="AP77" i="33" s="1"/>
  <c r="AP80" i="33" s="1"/>
  <c r="AP81" i="33" s="1"/>
  <c r="AO62" i="35"/>
  <c r="AP61" i="35" s="1"/>
  <c r="AQ62" i="33"/>
  <c r="AR61" i="33" s="1"/>
  <c r="AO63" i="35" l="1"/>
  <c r="AO64" i="35" s="1"/>
  <c r="AO77" i="35" s="1"/>
  <c r="AO80" i="35" s="1"/>
  <c r="AP62" i="35"/>
  <c r="AQ61" i="35" s="1"/>
  <c r="AQ63" i="33"/>
  <c r="AQ64" i="33" s="1"/>
  <c r="AQ77" i="33" s="1"/>
  <c r="AQ80" i="33" s="1"/>
  <c r="AQ81" i="33" s="1"/>
  <c r="C6" i="33" s="1"/>
  <c r="I28" i="29" s="1"/>
  <c r="AR62" i="33"/>
  <c r="AS61" i="33" s="1"/>
  <c r="AP63" i="35" l="1"/>
  <c r="AP64" i="35" s="1"/>
  <c r="AP77" i="35" s="1"/>
  <c r="AP80" i="35" s="1"/>
  <c r="AQ62" i="35"/>
  <c r="AR61" i="35" s="1"/>
  <c r="AR63" i="33"/>
  <c r="AR64" i="33" s="1"/>
  <c r="AR77" i="33" s="1"/>
  <c r="AR80" i="33" s="1"/>
  <c r="AR81" i="33" s="1"/>
  <c r="AS62" i="33"/>
  <c r="AT61" i="33" s="1"/>
  <c r="AQ63" i="35" l="1"/>
  <c r="AQ64" i="35" s="1"/>
  <c r="AQ77" i="35" s="1"/>
  <c r="AQ80" i="35" s="1"/>
  <c r="AS63" i="33"/>
  <c r="AS64" i="33" s="1"/>
  <c r="AS77" i="33" s="1"/>
  <c r="AS80" i="33" s="1"/>
  <c r="AS81" i="33" s="1"/>
  <c r="AR62" i="35"/>
  <c r="AS61" i="35" s="1"/>
  <c r="AT62" i="33"/>
  <c r="AU61" i="33" s="1"/>
  <c r="AR63" i="35" l="1"/>
  <c r="AR64" i="35" s="1"/>
  <c r="AR77" i="35" s="1"/>
  <c r="AR80" i="35" s="1"/>
  <c r="AS62" i="35"/>
  <c r="AT61" i="35" s="1"/>
  <c r="AT63" i="33"/>
  <c r="AT64" i="33" s="1"/>
  <c r="AT77" i="33" s="1"/>
  <c r="AT80" i="33" s="1"/>
  <c r="AT81" i="33" s="1"/>
  <c r="AU62" i="33"/>
  <c r="AV61" i="33" s="1"/>
  <c r="AS63" i="35" l="1"/>
  <c r="AS64" i="35" s="1"/>
  <c r="AS77" i="35" s="1"/>
  <c r="AS80" i="35" s="1"/>
  <c r="AU63" i="33"/>
  <c r="AU64" i="33" s="1"/>
  <c r="AU77" i="33" s="1"/>
  <c r="AU80" i="33" s="1"/>
  <c r="AU81" i="33" s="1"/>
  <c r="AT62" i="35"/>
  <c r="AU61" i="35" s="1"/>
  <c r="AV62" i="33"/>
  <c r="AW61" i="33" s="1"/>
  <c r="AV63" i="33" l="1"/>
  <c r="AV64" i="33" s="1"/>
  <c r="AV77" i="33" s="1"/>
  <c r="AV80" i="33" s="1"/>
  <c r="AV81" i="33" s="1"/>
  <c r="AT63" i="35"/>
  <c r="AT64" i="35" s="1"/>
  <c r="AT77" i="35" s="1"/>
  <c r="AT80" i="35" s="1"/>
  <c r="AU62" i="35"/>
  <c r="AV61" i="35" s="1"/>
  <c r="AW62" i="33"/>
  <c r="AX61" i="33" s="1"/>
  <c r="AU63" i="35" l="1"/>
  <c r="AU64" i="35" s="1"/>
  <c r="AU77" i="35" s="1"/>
  <c r="AU80" i="35" s="1"/>
  <c r="AW63" i="33"/>
  <c r="AW64" i="33" s="1"/>
  <c r="AW77" i="33" s="1"/>
  <c r="AW80" i="33" s="1"/>
  <c r="AW81" i="33" s="1"/>
  <c r="AV62" i="35"/>
  <c r="AW61" i="35" s="1"/>
  <c r="AX62" i="33"/>
  <c r="AY61" i="33" s="1"/>
  <c r="AX63" i="33" l="1"/>
  <c r="AX64" i="33" s="1"/>
  <c r="AX77" i="33" s="1"/>
  <c r="AX80" i="33" s="1"/>
  <c r="AX81" i="33" s="1"/>
  <c r="AV63" i="35"/>
  <c r="AV64" i="35" s="1"/>
  <c r="AV77" i="35" s="1"/>
  <c r="AV80" i="35" s="1"/>
  <c r="AW62" i="35"/>
  <c r="AX61" i="35" s="1"/>
  <c r="AY62" i="33"/>
  <c r="AZ61" i="33" s="1"/>
  <c r="AW63" i="35" l="1"/>
  <c r="AW64" i="35" s="1"/>
  <c r="AW77" i="35" s="1"/>
  <c r="AW80" i="35" s="1"/>
  <c r="AX62" i="35"/>
  <c r="AY61" i="35" s="1"/>
  <c r="AY63" i="33"/>
  <c r="AY64" i="33" s="1"/>
  <c r="AY77" i="33" s="1"/>
  <c r="AY80" i="33" s="1"/>
  <c r="AY81" i="33" s="1"/>
  <c r="AZ62" i="33"/>
  <c r="BA61" i="33" s="1"/>
  <c r="AZ63" i="33" l="1"/>
  <c r="AZ64" i="33" s="1"/>
  <c r="AZ77" i="33" s="1"/>
  <c r="AZ80" i="33" s="1"/>
  <c r="AZ81" i="33" s="1"/>
  <c r="AX63" i="35"/>
  <c r="AX64" i="35" s="1"/>
  <c r="AX77" i="35" s="1"/>
  <c r="AX80" i="35" s="1"/>
  <c r="AY62" i="35"/>
  <c r="AZ61" i="35" s="1"/>
  <c r="BA62" i="33"/>
  <c r="BB61" i="33" s="1"/>
  <c r="BA63" i="33" l="1"/>
  <c r="BA64" i="33" s="1"/>
  <c r="BA77" i="33" s="1"/>
  <c r="BA80" i="33" s="1"/>
  <c r="BA81" i="33" s="1"/>
  <c r="AY63" i="35"/>
  <c r="AY64" i="35" s="1"/>
  <c r="AY77" i="35" s="1"/>
  <c r="AY80" i="35" s="1"/>
  <c r="AZ62" i="35"/>
  <c r="BA61" i="35" s="1"/>
  <c r="BB62" i="33"/>
  <c r="BC61" i="33" s="1"/>
  <c r="BB63" i="33" l="1"/>
  <c r="BB64" i="33" s="1"/>
  <c r="BB77" i="33" s="1"/>
  <c r="BB80" i="33" s="1"/>
  <c r="BB81" i="33" s="1"/>
  <c r="AZ63" i="35"/>
  <c r="AZ64" i="35" s="1"/>
  <c r="AZ77" i="35" s="1"/>
  <c r="AZ80" i="35" s="1"/>
  <c r="BA62" i="35"/>
  <c r="BB61" i="35" s="1"/>
  <c r="BC62" i="33"/>
  <c r="BD61" i="33" s="1"/>
  <c r="BC63" i="33" l="1"/>
  <c r="BC64" i="33" s="1"/>
  <c r="BC77" i="33" s="1"/>
  <c r="BC80" i="33" s="1"/>
  <c r="BC81" i="33" s="1"/>
  <c r="BA63" i="35"/>
  <c r="BA64" i="35" s="1"/>
  <c r="BA77" i="35" s="1"/>
  <c r="BA80" i="35" s="1"/>
  <c r="BB62" i="35"/>
  <c r="BC61" i="35" s="1"/>
  <c r="BD62" i="33"/>
  <c r="BD63" i="33" s="1"/>
  <c r="BD64" i="33" s="1"/>
  <c r="BD77" i="33" s="1"/>
  <c r="BD80" i="33" s="1"/>
  <c r="BB63" i="35" l="1"/>
  <c r="BB64" i="35" s="1"/>
  <c r="BB77" i="35" s="1"/>
  <c r="BB80" i="35" s="1"/>
  <c r="BD81" i="33"/>
  <c r="C7" i="33" s="1"/>
  <c r="J28" i="29" s="1"/>
  <c r="BC62" i="35"/>
  <c r="BD61" i="35" s="1"/>
  <c r="BC63" i="35" l="1"/>
  <c r="BC64" i="35" s="1"/>
  <c r="BC77" i="35" s="1"/>
  <c r="BC80" i="35" s="1"/>
  <c r="BD62" i="35"/>
  <c r="BD63" i="35" s="1"/>
  <c r="BD64" i="35" s="1"/>
  <c r="BD77" i="35" s="1"/>
  <c r="BD80" i="35" s="1"/>
  <c r="E90" i="35" l="1"/>
  <c r="E69" i="35" s="1"/>
  <c r="E76" i="35" s="1"/>
  <c r="E77" i="35" s="1"/>
  <c r="E80" i="35" s="1"/>
  <c r="E81" i="35" s="1"/>
  <c r="F69" i="35"/>
  <c r="F76" i="35" s="1"/>
  <c r="F77" i="35" s="1"/>
  <c r="F80" i="35" s="1"/>
  <c r="F81" i="35" l="1"/>
  <c r="H69" i="35" l="1"/>
  <c r="H76" i="35" s="1"/>
  <c r="H77" i="35" s="1"/>
  <c r="H80" i="35" s="1"/>
  <c r="G69" i="35"/>
  <c r="G76" i="35" s="1"/>
  <c r="G77" i="35" s="1"/>
  <c r="G80" i="35" s="1"/>
  <c r="G81" i="35" s="1"/>
  <c r="H81" i="35" l="1"/>
  <c r="J69" i="35" l="1"/>
  <c r="J76" i="35" s="1"/>
  <c r="J77" i="35" s="1"/>
  <c r="J80" i="35" s="1"/>
  <c r="I69" i="35"/>
  <c r="I76" i="35" s="1"/>
  <c r="I77" i="35" s="1"/>
  <c r="I80" i="35" s="1"/>
  <c r="I81" i="35" s="1"/>
  <c r="J81" i="35" l="1"/>
  <c r="K81" i="35" s="1"/>
  <c r="L81" i="35" s="1"/>
  <c r="M81" i="35" s="1"/>
  <c r="N81" i="35" s="1"/>
  <c r="O81" i="35" s="1"/>
  <c r="P81" i="35" s="1"/>
  <c r="Q81" i="35" s="1"/>
  <c r="R81" i="35" s="1"/>
  <c r="S81" i="35" s="1"/>
  <c r="T81" i="35" s="1"/>
  <c r="U81" i="35" l="1"/>
  <c r="V81" i="35" s="1"/>
  <c r="W81" i="35" s="1"/>
  <c r="X81" i="35" s="1"/>
  <c r="Y81" i="35" s="1"/>
  <c r="Z81" i="35" s="1"/>
  <c r="AA81" i="35" s="1"/>
  <c r="AB81" i="35" s="1"/>
  <c r="C4" i="35" l="1"/>
  <c r="G29" i="29" s="1"/>
  <c r="AC81" i="35"/>
  <c r="AD81" i="35" s="1"/>
  <c r="AE81" i="35" s="1"/>
  <c r="AF81" i="35" s="1"/>
  <c r="AG81" i="35" s="1"/>
  <c r="AH81" i="35" s="1"/>
  <c r="AI81" i="35" s="1"/>
  <c r="AJ81" i="35" s="1"/>
  <c r="C5" i="35" l="1"/>
  <c r="H29" i="29" s="1"/>
  <c r="C6" i="35"/>
  <c r="I29" i="29" s="1"/>
  <c r="AK81" i="35"/>
  <c r="AL81" i="35" s="1"/>
  <c r="AM81" i="35" s="1"/>
  <c r="AN81" i="35" s="1"/>
  <c r="AO81" i="35" s="1"/>
  <c r="AP81" i="35" s="1"/>
  <c r="AQ81" i="35" s="1"/>
  <c r="AR81" i="35" s="1"/>
  <c r="AS81" i="35" s="1"/>
  <c r="AT81" i="35" s="1"/>
  <c r="AU81" i="35" s="1"/>
  <c r="AV81" i="35" s="1"/>
  <c r="AW81" i="35" s="1"/>
  <c r="AX81" i="35" l="1"/>
  <c r="AY81" i="35" s="1"/>
  <c r="AZ81" i="35" s="1"/>
  <c r="BA81" i="35" s="1"/>
  <c r="BB81" i="35" s="1"/>
  <c r="BC81" i="35" s="1"/>
  <c r="BD81" i="35" s="1"/>
  <c r="C7" i="35" l="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Williams1, Rhys</author>
    <author>Simpson, Alannah</author>
    <author>Williams, Rhys (Future Networks)</author>
  </authors>
  <commentList>
    <comment ref="E13" authorId="0" shapeId="0" xr:uid="{00000000-0006-0000-0400-000001000000}">
      <text>
        <r>
          <rPr>
            <b/>
            <sz val="9"/>
            <color indexed="81"/>
            <rFont val="Tahoma"/>
            <family val="2"/>
          </rPr>
          <t>Williams1, Rhys:</t>
        </r>
        <r>
          <rPr>
            <sz val="9"/>
            <color indexed="81"/>
            <rFont val="Tahoma"/>
            <family val="2"/>
          </rPr>
          <t xml:space="preserve">
8.46 generator has come off ANM scheme</t>
        </r>
      </text>
    </comment>
    <comment ref="G14" authorId="1" shapeId="0" xr:uid="{28C4F8A1-29E1-4AD6-8D25-E3EFC8FC81DC}">
      <text>
        <r>
          <rPr>
            <b/>
            <sz val="9"/>
            <color indexed="81"/>
            <rFont val="Tahoma"/>
            <family val="2"/>
          </rPr>
          <t>Simpson, Alannah:</t>
        </r>
        <r>
          <rPr>
            <sz val="9"/>
            <color indexed="81"/>
            <rFont val="Tahoma"/>
            <family val="2"/>
          </rPr>
          <t xml:space="preserve">
actual MWhrs from evidence file</t>
        </r>
      </text>
    </comment>
    <comment ref="H14" authorId="1" shapeId="0" xr:uid="{BB65EB6D-502E-4DC4-B15C-66C0EDBE77A4}">
      <text>
        <r>
          <rPr>
            <b/>
            <sz val="9"/>
            <color indexed="81"/>
            <rFont val="Tahoma"/>
            <family val="2"/>
          </rPr>
          <t>Simpson, Alannah:</t>
        </r>
        <r>
          <rPr>
            <sz val="9"/>
            <color indexed="81"/>
            <rFont val="Tahoma"/>
            <family val="2"/>
          </rPr>
          <t xml:space="preserve">
Actual MWh from evidence email</t>
        </r>
      </text>
    </comment>
    <comment ref="C17" authorId="2" shapeId="0" xr:uid="{00000000-0006-0000-0400-000002000000}">
      <text>
        <r>
          <rPr>
            <b/>
            <sz val="9"/>
            <color indexed="81"/>
            <rFont val="Tahoma"/>
            <family val="2"/>
          </rPr>
          <t>Williams, Rhys (Future Networks):</t>
        </r>
        <r>
          <rPr>
            <sz val="9"/>
            <color indexed="81"/>
            <rFont val="Tahoma"/>
            <family val="2"/>
          </rPr>
          <t xml:space="preserve">
Actual costs</t>
        </r>
      </text>
    </comment>
    <comment ref="D17" authorId="2" shapeId="0" xr:uid="{00000000-0006-0000-0400-000003000000}">
      <text>
        <r>
          <rPr>
            <b/>
            <sz val="9"/>
            <color indexed="81"/>
            <rFont val="Tahoma"/>
            <family val="2"/>
          </rPr>
          <t>Williams, Rhys (Future Networks):</t>
        </r>
        <r>
          <rPr>
            <sz val="9"/>
            <color indexed="81"/>
            <rFont val="Tahoma"/>
            <family val="2"/>
          </rPr>
          <t xml:space="preserve">
Actual costs</t>
        </r>
      </text>
    </comment>
    <comment ref="G17" authorId="1" shapeId="0" xr:uid="{E8ED659E-DF6A-46AF-819B-D616134A0069}">
      <text>
        <r>
          <rPr>
            <b/>
            <sz val="9"/>
            <color indexed="81"/>
            <rFont val="Tahoma"/>
            <family val="2"/>
          </rPr>
          <t>Simpson, Alannah:</t>
        </r>
        <r>
          <rPr>
            <sz val="9"/>
            <color indexed="81"/>
            <rFont val="Tahoma"/>
            <family val="2"/>
          </rPr>
          <t xml:space="preserve">
£35,000 and £10,500 cost - from "Support Schedule":
J:\Distribution_Major_Projects\__Active Solutions Team\AST Finance\Support schedules\Support schedule.xlsx</t>
        </r>
      </text>
    </comment>
    <comment ref="S17" authorId="0" shapeId="0" xr:uid="{00000000-0006-0000-0400-000004000000}">
      <text>
        <r>
          <rPr>
            <b/>
            <sz val="9"/>
            <color indexed="81"/>
            <rFont val="Tahoma"/>
            <family val="2"/>
          </rPr>
          <t>Williams1, Rhys:</t>
        </r>
        <r>
          <rPr>
            <sz val="9"/>
            <color indexed="81"/>
            <rFont val="Tahoma"/>
            <family val="2"/>
          </rPr>
          <t xml:space="preserve">
ANM taken offline as new subsea cable provides enough capacity for firm connections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<sst xmlns="http://schemas.openxmlformats.org/spreadsheetml/2006/main" count="729" uniqueCount="366">
  <si>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</si>
  <si>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</si>
  <si>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</si>
  <si>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</si>
  <si>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</si>
  <si>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</si>
  <si>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</si>
  <si>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</si>
  <si>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</si>
  <si>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</si>
  <si>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</si>
  <si>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</si>
  <si>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</si>
  <si>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</si>
  <si>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</si>
  <si>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</si>
  <si>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</si>
  <si>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</si>
  <si>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</si>
  <si>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</si>
  <si>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</si>
  <si>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</si>
  <si>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</si>
  <si>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</si>
  <si>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</si>
  <si>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</si>
  <si>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</si>
  <si>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</si>
  <si>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</si>
  <si>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</si>
  <si>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</si>
  <si>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</si>
  <si>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</si>
  <si>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</si>
  <si>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</si>
  <si>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</si>
  <si>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</si>
  <si>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</si>
  <si>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</si>
  <si>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</si>
  <si>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</si>
  <si>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</si>
  <si>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</si>
  <si>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</si>
  <si>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</si>
  <si>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</si>
  <si>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</si>
  <si>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</si>
  <si>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</si>
  <si>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</si>
  <si>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</si>
  <si>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</si>
  <si>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</si>
  <si>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</si>
  <si>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</si>
  <si>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</si>
  <si>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</si>
  <si>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</si>
  <si>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</si>
  <si>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</si>
  <si>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</si>
  <si>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</si>
  <si>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</si>
  <si>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</si>
  <si>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</si>
  <si>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</si>
  <si>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</si>
  <si>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</si>
  <si>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</si>
  <si>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</si>
  <si>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</si>
  <si>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</si>
  <si>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</si>
  <si>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</si>
  <si>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</si>
  <si>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</si>
  <si>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</si>
  <si>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</si>
  <si>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</si>
  <si>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r>
      <t xml:space="preserve">Workings / assumptions used for costing </t>
    </r>
    <r>
      <rPr>
        <b/>
        <sz val="14"/>
        <color rgb="FF0070C0"/>
        <rFont val="Calibri"/>
        <family val="2"/>
        <scheme val="minor"/>
      </rPr>
      <t>option 1</t>
    </r>
  </si>
  <si>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</si>
  <si>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</si>
  <si>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</si>
  <si>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</si>
  <si>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</si>
  <si>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</si>
  <si>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</si>
  <si>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</si>
  <si>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</si>
  <si>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</si>
  <si>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</si>
  <si>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</si>
  <si>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</si>
  <si>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</si>
  <si>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</si>
  <si>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</si>
  <si>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</si>
  <si>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</si>
  <si>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</si>
  <si>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</si>
  <si>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</si>
  <si>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</si>
  <si>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</si>
  <si>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</si>
  <si>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</si>
  <si>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</si>
  <si>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</si>
  <si>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</si>
  <si>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</si>
  <si>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</si>
  <si>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</si>
  <si>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</si>
  <si>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</si>
  <si>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</si>
  <si>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</si>
  <si>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</si>
  <si>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</si>
  <si>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</si>
  <si>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</si>
  <si>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</si>
  <si>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</si>
  <si>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</si>
  <si>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</si>
  <si>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</si>
  <si>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</si>
  <si>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</si>
  <si>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</si>
  <si>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</si>
  <si>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</si>
  <si>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</si>
  <si>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</si>
  <si>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</si>
  <si>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</si>
  <si>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</si>
  <si>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</si>
  <si>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</si>
  <si>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</si>
  <si>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</si>
  <si>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</si>
  <si>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</si>
  <si>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</si>
  <si>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</si>
  <si>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</si>
  <si>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</si>
  <si>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</si>
  <si>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</si>
  <si>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</si>
  <si>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</si>
  <si>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</si>
  <si>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</si>
  <si>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</si>
  <si>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</si>
  <si>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</si>
  <si>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</si>
  <si>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</si>
  <si>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</si>
  <si>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</si>
  <si>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</si>
  <si>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</si>
  <si>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</si>
  <si>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</si>
  <si>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</si>
  <si>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</si>
  <si>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</si>
  <si>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</si>
  <si>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</si>
  <si>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</si>
  <si>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</si>
  <si>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</si>
  <si>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</si>
  <si>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</si>
  <si>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</si>
  <si>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</si>
  <si>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</si>
  <si>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</si>
  <si>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</si>
  <si>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</si>
  <si>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</si>
  <si>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</si>
  <si>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</si>
  <si>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</si>
  <si>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</si>
  <si>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</si>
  <si>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</si>
  <si>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</si>
  <si>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</si>
  <si>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</si>
  <si>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</si>
  <si>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</si>
  <si>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</si>
  <si>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</si>
  <si>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</si>
  <si>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</si>
  <si>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</si>
  <si>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</si>
  <si>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</si>
  <si>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</si>
  <si>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</si>
  <si>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</si>
  <si>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</si>
  <si>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</si>
  <si>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</si>
  <si>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</si>
  <si>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</si>
  <si>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</si>
  <si>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</si>
  <si>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</si>
  <si>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</si>
  <si>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</si>
  <si>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</si>
  <si>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</si>
  <si>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</si>
  <si>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</si>
  <si>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</si>
  <si>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</si>
  <si>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</si>
  <si>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</si>
  <si>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</si>
  <si>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</si>
  <si>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</si>
  <si>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</si>
  <si>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</si>
  <si>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</si>
  <si>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</si>
  <si>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</si>
  <si>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</si>
  <si>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</si>
  <si>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</si>
  <si>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</si>
  <si>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</si>
  <si>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</si>
  <si>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</si>
  <si>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</si>
  <si>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</si>
  <si>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</si>
  <si>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</si>
  <si>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</si>
  <si>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</si>
  <si>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</si>
  <si>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</si>
  <si>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</si>
  <si>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</si>
  <si>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</si>
  <si>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</si>
  <si>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</si>
  <si>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</si>
  <si>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</si>
  <si>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</si>
  <si>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</si>
  <si>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</si>
  <si>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</si>
  <si>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</si>
  <si>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</si>
  <si>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</si>
  <si>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</si>
  <si>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</si>
  <si>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</si>
  <si>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</si>
  <si>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</si>
  <si>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</si>
  <si>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</si>
  <si>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</si>
  <si>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</si>
  <si>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</si>
  <si>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</si>
  <si>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</si>
  <si>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</si>
  <si>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</si>
  <si>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</si>
  <si>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</si>
  <si>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</si>
  <si>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</si>
  <si>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</si>
  <si>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</si>
  <si>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</si>
  <si>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</si>
  <si>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</si>
  <si>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</si>
  <si>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</si>
  <si>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</si>
  <si>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</si>
  <si>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</si>
  <si>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</si>
  <si>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</si>
  <si>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</si>
  <si>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</si>
  <si>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</si>
  <si>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</si>
  <si>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</si>
  <si>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</si>
  <si>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</si>
  <si>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</si>
  <si>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</si>
  <si>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</si>
  <si>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</si>
  <si>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</si>
  <si>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</si>
  <si>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</si>
  <si>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</si>
  <si>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t>CBA Option 1 - Option 1</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</si>
  <si>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</si>
  <si>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</si>
  <si>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</si>
  <si>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</si>
  <si>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enter text</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</si>
  <si>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</si>
  <si>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</si>
  <si>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</si>
  <si>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</si>
  <si>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</si>
  <si>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</si>
  <si>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</si>
  <si>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</si>
  <si>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</si>
  <si>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</si>
  <si>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</si>
  <si>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</si>
  <si>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</si>
  <si>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</si>
  <si>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</si>
  <si>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</si>
  <si>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</si>
  <si>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</si>
  <si>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</si>
  <si>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</si>
  <si>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</si>
  <si>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</si>
  <si>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</si>
  <si>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</si>
  <si>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</si>
  <si>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</si>
  <si>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</si>
  <si>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</si>
  <si>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</si>
  <si>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</si>
  <si>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</si>
  <si>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</si>
  <si>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</si>
  <si>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</si>
  <si>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</si>
  <si>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</si>
  <si>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</si>
  <si>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Baseline</t>
  </si>
  <si>
    <t>Option 2</t>
  </si>
  <si>
    <t>Option 3</t>
  </si>
  <si>
    <t>Option 4</t>
  </si>
  <si>
    <t>Option 5</t>
  </si>
  <si>
    <t>Option 6</t>
  </si>
  <si>
    <t>Option 7</t>
  </si>
  <si>
    <t>Option 8</t>
  </si>
  <si>
    <t>Constrained volume avoided</t>
  </si>
  <si>
    <t>MVA Connected</t>
  </si>
  <si>
    <t>MWhrs Renewable Generation</t>
  </si>
  <si>
    <t>TCO2e Mitigated due to renewable generation</t>
  </si>
  <si>
    <t>ANM Released Capacity</t>
  </si>
  <si>
    <t>Traditional Reinforcement Released Capacity</t>
  </si>
  <si>
    <t>Traditional Reinforcement cost (£m)</t>
  </si>
  <si>
    <t>ANM cost (£m)</t>
  </si>
  <si>
    <t>Option 2 ANM</t>
  </si>
  <si>
    <t>Option Baseline Traditional Reinforcement</t>
  </si>
  <si>
    <t>*Traditional reinforcement triggered</t>
  </si>
  <si>
    <t>Install Active Network Management scheme to manage the load deferring reinforcement in Baseline scenario</t>
  </si>
  <si>
    <t>*ANM is in place, which allows increased capacity on the network of 45MVA. Currently 0.5MVA has been connected.  £38m reinforcement is deferred until 2028</t>
  </si>
  <si>
    <t>Reinforecement of subsea cable</t>
  </si>
  <si>
    <t>ANM will defer reinforcement of expensive subsea cable enabling cheaper and faster connections</t>
  </si>
  <si>
    <t>*need change request to update 2019/20 costs - as per support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</si>
</sst>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0000;[Red]\(#,##0.0000\);\-"/>
    <numFmt numFmtId="176" formatCode="#,##0.0000;[Red]#,##0.0000"/>
    <numFmt numFmtId="177" formatCode="0.0"/>
  </numFmts>
  <fonts count="40"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b/>
      <sz val="11"/>
      <color theme="0"/>
      <name val="Calibri"/>
      <family val="2"/>
      <scheme val="minor"/>
    </font>
    <font>
      <sz val="9"/>
      <color indexed="81"/>
      <name val="Tahoma"/>
      <family val="2"/>
    </font>
    <font>
      <b/>
      <sz val="9"/>
      <color indexed="81"/>
      <name val="Tahoma"/>
      <family val="2"/>
    </font>
    <font>
      <b/>
      <sz val="11"/>
      <color rgb="FFFF000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201">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75" fontId="4" fillId="0" borderId="0" xfId="0" applyNumberFormat="1" applyFont="1" applyProtection="1"/>
    <xf numFmtId="0" fontId="36" fillId="10" borderId="1" xfId="0" applyFont="1" applyFill="1" applyBorder="1"/>
    <xf numFmtId="1" fontId="0" fillId="0" borderId="0" xfId="0" applyNumberFormat="1"/>
    <xf numFmtId="0" fontId="24" fillId="0" borderId="0" xfId="0" applyFont="1"/>
    <xf numFmtId="8" fontId="4" fillId="0" borderId="0" xfId="0" applyNumberFormat="1" applyFont="1"/>
    <xf numFmtId="176" fontId="4" fillId="0" borderId="0" xfId="0" applyNumberFormat="1" applyFont="1" applyProtection="1"/>
    <xf numFmtId="0" fontId="0" fillId="0" borderId="0" xfId="0" applyFill="1"/>
    <xf numFmtId="0" fontId="0" fillId="0" borderId="0" xfId="0" applyAlignment="1"/>
    <xf numFmtId="0" fontId="0" fillId="11" borderId="0" xfId="0" applyFill="1"/>
    <xf numFmtId="1" fontId="0" fillId="0" borderId="0" xfId="0" applyNumberFormat="1" applyFill="1"/>
    <xf numFmtId="0" fontId="0" fillId="12" borderId="0" xfId="0" applyFill="1"/>
    <xf numFmtId="2" fontId="0" fillId="12" borderId="0" xfId="0" applyNumberFormat="1" applyFill="1"/>
    <xf numFmtId="171" fontId="0" fillId="0" borderId="0" xfId="0" applyNumberFormat="1"/>
    <xf numFmtId="3" fontId="4" fillId="0" borderId="0" xfId="0" applyNumberFormat="1" applyFont="1"/>
    <xf numFmtId="2" fontId="0" fillId="0" borderId="0" xfId="0" applyNumberFormat="1"/>
    <xf numFmtId="10" fontId="0" fillId="0" borderId="0" xfId="0" applyNumberFormat="1"/>
    <xf numFmtId="0" fontId="0" fillId="0" borderId="0" xfId="0" applyNumberFormat="1"/>
    <xf numFmtId="177" fontId="0" fillId="0" borderId="0" xfId="0" applyNumberFormat="1"/>
    <xf numFmtId="0" fontId="4" fillId="0" borderId="3" xfId="0" applyFont="1" applyBorder="1" applyAlignment="1">
      <alignment vertical="top" wrapText="1"/>
    </xf>
    <xf numFmtId="177" fontId="0" fillId="0" borderId="0" xfId="0" applyNumberFormat="1" applyFill="1"/>
    <xf numFmtId="8" fontId="4" fillId="0" borderId="3" xfId="0" applyNumberFormat="1" applyFont="1" applyBorder="1" applyAlignment="1">
      <alignment vertical="top"/>
    </xf>
    <xf numFmtId="171" fontId="0" fillId="0" borderId="0" xfId="0" applyNumberFormat="1" applyFill="1"/>
    <xf numFmtId="0" fontId="39" fillId="0" borderId="0" xfId="0" applyFont="1"/>
    <xf numFmtId="0" fontId="0" fillId="13" borderId="0" xfId="0" applyFill="1"/>
    <xf numFmtId="0" fontId="4" fillId="0" borderId="0" xfId="0" applyFont="1" applyAlignment="1">
      <alignment horizontal="left" vertical="top" wrapText="1"/>
    </xf>
    <xf numFmtId="0" fontId="4" fillId="0" borderId="7" xfId="0" applyFont="1" applyBorder="1" applyAlignment="1">
      <alignment horizontal="left"/>
    </xf>
    <xf numFmtId="0" fontId="4" fillId="0" borderId="9" xfId="0" applyFont="1" applyBorder="1" applyAlignment="1">
      <alignment horizontal="left"/>
    </xf>
    <xf numFmtId="0" fontId="4" fillId="0" borderId="3" xfId="0" applyFont="1" applyBorder="1" applyAlignment="1">
      <alignment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0" fillId="0" borderId="3" xfId="0" applyBorder="1" applyAlignment="1">
      <alignment horizontal="center"/>
    </xf>
    <xf numFmtId="0" fontId="0" fillId="0" borderId="3" xfId="0" applyBorder="1" applyAlignment="1">
      <alignment horizontal="center" wrapText="1"/>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171" fontId="0" fillId="13" borderId="0" xfId="0" applyNumberFormat="1" applyFill="1"/>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228</v>
      </c>
      <c r="C2" s="101" t="s">
        <v>236</v>
      </c>
      <c r="D2" s="101" t="s">
        <v>235</v>
      </c>
      <c r="E2" s="101" t="s">
        <v>229</v>
      </c>
    </row>
    <row r="3" spans="1:5" s="100" customFormat="1" ht="62.25" customHeight="1" x14ac:dyDescent="0.25">
      <c r="B3" s="102" t="s">
        <v>230</v>
      </c>
      <c r="C3" s="102" t="s">
        <v>233</v>
      </c>
      <c r="D3" s="102"/>
      <c r="E3" s="103" t="s">
        <v>234</v>
      </c>
    </row>
    <row r="4" spans="1:5" s="100" customFormat="1" ht="62.25" customHeight="1" x14ac:dyDescent="0.25">
      <c r="B4" s="102" t="s">
        <v>231</v>
      </c>
      <c r="C4" s="102" t="s">
        <v>237</v>
      </c>
      <c r="D4" s="104">
        <v>41352</v>
      </c>
      <c r="E4" s="102" t="s">
        <v>238</v>
      </c>
    </row>
    <row r="5" spans="1:5" s="100" customFormat="1" ht="84" customHeight="1" x14ac:dyDescent="0.25">
      <c r="B5" s="102" t="s">
        <v>232</v>
      </c>
      <c r="C5" s="102" t="s">
        <v>243</v>
      </c>
      <c r="D5" s="104" t="s">
        <v>239</v>
      </c>
      <c r="E5" s="102" t="s">
        <v>240</v>
      </c>
    </row>
    <row r="6" spans="1:5" ht="111" customHeight="1" x14ac:dyDescent="0.25">
      <c r="A6" s="129"/>
      <c r="B6" s="130" t="s">
        <v>241</v>
      </c>
      <c r="C6" s="130" t="s">
        <v>242</v>
      </c>
      <c r="D6" s="131">
        <v>41380</v>
      </c>
      <c r="E6" s="130" t="s">
        <v>311</v>
      </c>
    </row>
    <row r="7" spans="1:5" ht="21.75" customHeight="1" x14ac:dyDescent="0.25">
      <c r="B7" s="133"/>
      <c r="C7" s="133"/>
      <c r="D7" s="134">
        <v>41393</v>
      </c>
      <c r="E7" s="133" t="s">
        <v>334</v>
      </c>
    </row>
    <row r="8" spans="1:5" ht="21.75" customHeight="1" x14ac:dyDescent="0.25">
      <c r="D8" s="134">
        <v>41649</v>
      </c>
      <c r="E8" s="136" t="s">
        <v>335</v>
      </c>
    </row>
    <row r="9" spans="1:5" ht="21.75" customHeight="1" x14ac:dyDescent="0.25">
      <c r="D9" s="134">
        <v>41649</v>
      </c>
      <c r="E9" s="133" t="s">
        <v>339</v>
      </c>
    </row>
    <row r="10" spans="1:5" ht="21.75" customHeight="1" x14ac:dyDescent="0.25">
      <c r="D10" s="134">
        <v>41649</v>
      </c>
      <c r="E10" s="133" t="s">
        <v>340</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B13" sqref="B13"/>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76</v>
      </c>
    </row>
    <row r="2" spans="2:3" x14ac:dyDescent="0.3">
      <c r="B2" s="25"/>
    </row>
    <row r="3" spans="2:3" x14ac:dyDescent="0.3">
      <c r="B3" s="25"/>
    </row>
    <row r="4" spans="2:3" x14ac:dyDescent="0.3">
      <c r="B4" s="89" t="s">
        <v>14</v>
      </c>
      <c r="C4" s="89" t="s">
        <v>26</v>
      </c>
    </row>
    <row r="5" spans="2:3" ht="45" x14ac:dyDescent="0.3">
      <c r="B5" s="96" t="s">
        <v>37</v>
      </c>
      <c r="C5" s="31" t="s">
        <v>95</v>
      </c>
    </row>
    <row r="6" spans="2:3" x14ac:dyDescent="0.3">
      <c r="B6" s="96" t="s">
        <v>217</v>
      </c>
      <c r="C6" s="31" t="s">
        <v>218</v>
      </c>
    </row>
    <row r="7" spans="2:3" ht="56.25" customHeight="1" x14ac:dyDescent="0.3">
      <c r="B7" s="97" t="s">
        <v>301</v>
      </c>
      <c r="C7" s="31" t="s">
        <v>333</v>
      </c>
    </row>
    <row r="8" spans="2:3" x14ac:dyDescent="0.3">
      <c r="B8" s="98" t="s">
        <v>302</v>
      </c>
      <c r="C8" s="31" t="s">
        <v>303</v>
      </c>
    </row>
    <row r="9" spans="2:3" ht="30" x14ac:dyDescent="0.3">
      <c r="B9" s="97" t="s">
        <v>224</v>
      </c>
      <c r="C9" s="31" t="s">
        <v>332</v>
      </c>
    </row>
    <row r="10" spans="2:3" x14ac:dyDescent="0.3">
      <c r="B10" s="98" t="s">
        <v>215</v>
      </c>
      <c r="C10" s="31" t="s">
        <v>216</v>
      </c>
    </row>
    <row r="12" spans="2:3" x14ac:dyDescent="0.3">
      <c r="B12" s="25" t="s">
        <v>24</v>
      </c>
    </row>
    <row r="13" spans="2:3" x14ac:dyDescent="0.3">
      <c r="B13" s="93" t="s">
        <v>25</v>
      </c>
    </row>
    <row r="14" spans="2:3" x14ac:dyDescent="0.3">
      <c r="B14" s="94" t="s">
        <v>217</v>
      </c>
    </row>
    <row r="15" spans="2:3" x14ac:dyDescent="0.3">
      <c r="B15" s="88" t="s">
        <v>223</v>
      </c>
    </row>
    <row r="16" spans="2:3" x14ac:dyDescent="0.3">
      <c r="B16" s="95" t="s">
        <v>219</v>
      </c>
    </row>
    <row r="17" spans="2:4" x14ac:dyDescent="0.3">
      <c r="B17" s="25"/>
    </row>
    <row r="18" spans="2:4" x14ac:dyDescent="0.3">
      <c r="B18" s="2" t="s">
        <v>63</v>
      </c>
    </row>
    <row r="19" spans="2:4" ht="19.5" customHeight="1" x14ac:dyDescent="0.3">
      <c r="B19" s="2" t="s">
        <v>220</v>
      </c>
    </row>
    <row r="20" spans="2:4" x14ac:dyDescent="0.3">
      <c r="B20" s="91" t="s">
        <v>225</v>
      </c>
    </row>
    <row r="21" spans="2:4" x14ac:dyDescent="0.3">
      <c r="B21" s="91" t="s">
        <v>226</v>
      </c>
    </row>
    <row r="22" spans="2:4" ht="25.5" customHeight="1" x14ac:dyDescent="0.3">
      <c r="B22" s="90" t="s">
        <v>97</v>
      </c>
    </row>
    <row r="23" spans="2:4" ht="10.5" customHeight="1" x14ac:dyDescent="0.3"/>
    <row r="24" spans="2:4" ht="24.75" customHeight="1" x14ac:dyDescent="0.3">
      <c r="B24" s="91" t="s">
        <v>221</v>
      </c>
      <c r="C24" s="91"/>
      <c r="D24" s="91"/>
    </row>
    <row r="25" spans="2:4" ht="26.25" customHeight="1" x14ac:dyDescent="0.3">
      <c r="B25" s="91" t="s">
        <v>312</v>
      </c>
      <c r="C25" s="91"/>
      <c r="D25" s="91"/>
    </row>
    <row r="26" spans="2:4" ht="32.25" customHeight="1" x14ac:dyDescent="0.3">
      <c r="B26" s="161" t="s">
        <v>222</v>
      </c>
      <c r="C26" s="161"/>
      <c r="D26" s="161"/>
    </row>
    <row r="28" spans="2:4" x14ac:dyDescent="0.3">
      <c r="B28" s="2" t="s">
        <v>96</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38"/>
  <sheetViews>
    <sheetView showGridLines="0" zoomScale="80" zoomScaleNormal="80" workbookViewId="0">
      <pane ySplit="3" topLeftCell="A10" activePane="bottomLeft" state="frozen"/>
      <selection pane="bottomLeft" activeCell="K17" sqref="K17"/>
    </sheetView>
  </sheetViews>
  <sheetFormatPr defaultRowHeight="15" x14ac:dyDescent="0.3"/>
  <cols>
    <col min="1" max="1" width="4" style="2" customWidth="1"/>
    <col min="2" max="2" width="7.7109375" style="2" customWidth="1"/>
    <col min="3" max="3" width="31.85546875" style="2" customWidth="1"/>
    <col min="4" max="4" width="21" style="2" customWidth="1"/>
    <col min="5" max="5" width="54.42578125" style="2" customWidth="1"/>
    <col min="6" max="6" width="62.140625" style="2" customWidth="1"/>
    <col min="7" max="11" width="11.140625" style="2" customWidth="1"/>
    <col min="12" max="16384" width="9.140625" style="2"/>
  </cols>
  <sheetData>
    <row r="1" spans="2:26" x14ac:dyDescent="0.3">
      <c r="B1" s="25" t="s">
        <v>337</v>
      </c>
      <c r="Z1" s="26" t="s">
        <v>29</v>
      </c>
    </row>
    <row r="2" spans="2:26" x14ac:dyDescent="0.3">
      <c r="B2" s="165" t="s">
        <v>364</v>
      </c>
      <c r="C2" s="166"/>
      <c r="D2" s="166"/>
      <c r="E2" s="166"/>
      <c r="F2" s="167"/>
      <c r="Z2" s="26" t="s">
        <v>78</v>
      </c>
    </row>
    <row r="3" spans="2:26" ht="24.75" customHeight="1" x14ac:dyDescent="0.3">
      <c r="B3" s="168"/>
      <c r="C3" s="169"/>
      <c r="D3" s="169"/>
      <c r="E3" s="169"/>
      <c r="F3" s="170"/>
    </row>
    <row r="4" spans="2:26" ht="18" customHeight="1" x14ac:dyDescent="0.3">
      <c r="B4" s="25" t="s">
        <v>77</v>
      </c>
      <c r="C4" s="27"/>
      <c r="D4" s="27"/>
      <c r="E4" s="27"/>
      <c r="F4" s="27"/>
    </row>
    <row r="5" spans="2:26" ht="24.75" customHeight="1" x14ac:dyDescent="0.3">
      <c r="B5" s="176"/>
      <c r="C5" s="177"/>
      <c r="D5" s="177"/>
      <c r="E5" s="177"/>
      <c r="F5" s="178"/>
    </row>
    <row r="6" spans="2:26" ht="13.5" customHeight="1" x14ac:dyDescent="0.3">
      <c r="B6" s="27"/>
      <c r="C6" s="27"/>
      <c r="D6" s="27"/>
      <c r="E6" s="27"/>
      <c r="F6" s="27"/>
    </row>
    <row r="7" spans="2:26" x14ac:dyDescent="0.3">
      <c r="B7" s="25" t="s">
        <v>47</v>
      </c>
    </row>
    <row r="8" spans="2:26" x14ac:dyDescent="0.3">
      <c r="B8" s="172" t="s">
        <v>338</v>
      </c>
      <c r="C8" s="173"/>
      <c r="D8" s="171" t="s">
        <v>30</v>
      </c>
      <c r="E8" s="171"/>
      <c r="F8" s="171"/>
    </row>
    <row r="9" spans="2:26" ht="22.5" customHeight="1" x14ac:dyDescent="0.3">
      <c r="B9" s="174" t="s">
        <v>342</v>
      </c>
      <c r="C9" s="175"/>
      <c r="D9" s="164" t="s">
        <v>363</v>
      </c>
      <c r="E9" s="164"/>
      <c r="F9" s="164"/>
    </row>
    <row r="10" spans="2:26" ht="22.5" customHeight="1" x14ac:dyDescent="0.3">
      <c r="B10" s="162" t="s">
        <v>343</v>
      </c>
      <c r="C10" s="163"/>
      <c r="D10" s="164" t="s">
        <v>361</v>
      </c>
      <c r="E10" s="164"/>
      <c r="F10" s="164"/>
    </row>
    <row r="11" spans="2:26" ht="22.5" customHeight="1" x14ac:dyDescent="0.3">
      <c r="B11" s="162" t="s">
        <v>344</v>
      </c>
      <c r="C11" s="163"/>
      <c r="D11" s="164"/>
      <c r="E11" s="164"/>
      <c r="F11" s="164"/>
    </row>
    <row r="12" spans="2:26" ht="22.5" customHeight="1" x14ac:dyDescent="0.3">
      <c r="B12" s="162" t="s">
        <v>345</v>
      </c>
      <c r="C12" s="163"/>
      <c r="D12" s="164"/>
      <c r="E12" s="164"/>
      <c r="F12" s="164"/>
    </row>
    <row r="13" spans="2:26" ht="22.5" customHeight="1" x14ac:dyDescent="0.3">
      <c r="B13" s="162" t="s">
        <v>346</v>
      </c>
      <c r="C13" s="163"/>
      <c r="D13" s="164"/>
      <c r="E13" s="164"/>
      <c r="F13" s="164"/>
    </row>
    <row r="14" spans="2:26" ht="22.5" customHeight="1" x14ac:dyDescent="0.3">
      <c r="B14" s="162" t="s">
        <v>347</v>
      </c>
      <c r="C14" s="163"/>
      <c r="D14" s="164"/>
      <c r="E14" s="164"/>
      <c r="F14" s="164"/>
    </row>
    <row r="15" spans="2:26" ht="22.5" customHeight="1" x14ac:dyDescent="0.3">
      <c r="B15" s="162" t="s">
        <v>348</v>
      </c>
      <c r="C15" s="163"/>
      <c r="D15" s="164"/>
      <c r="E15" s="164"/>
      <c r="F15" s="164"/>
    </row>
    <row r="16" spans="2:26" ht="22.5" customHeight="1" x14ac:dyDescent="0.3">
      <c r="B16" s="162" t="s">
        <v>349</v>
      </c>
      <c r="C16" s="163"/>
      <c r="D16" s="164"/>
      <c r="E16" s="164"/>
      <c r="F16" s="164"/>
    </row>
    <row r="17" spans="2:15" ht="22.5" customHeight="1" x14ac:dyDescent="0.3">
      <c r="B17" s="162"/>
      <c r="C17" s="163"/>
      <c r="D17" s="164"/>
      <c r="E17" s="164"/>
      <c r="F17" s="164"/>
    </row>
    <row r="18" spans="2:15" ht="22.5" customHeight="1" x14ac:dyDescent="0.3">
      <c r="B18" s="162"/>
      <c r="C18" s="163"/>
      <c r="D18" s="164"/>
      <c r="E18" s="164"/>
      <c r="F18" s="164"/>
    </row>
    <row r="19" spans="2:15" ht="22.5" customHeight="1" x14ac:dyDescent="0.3">
      <c r="B19" s="162"/>
      <c r="C19" s="163"/>
      <c r="D19" s="164"/>
      <c r="E19" s="164"/>
      <c r="F19" s="164"/>
    </row>
    <row r="20" spans="2:15" ht="22.5" customHeight="1" x14ac:dyDescent="0.3">
      <c r="B20" s="162"/>
      <c r="C20" s="163"/>
      <c r="D20" s="164"/>
      <c r="E20" s="164"/>
      <c r="F20" s="164"/>
    </row>
    <row r="21" spans="2:15" ht="22.5" customHeight="1" x14ac:dyDescent="0.3">
      <c r="B21" s="162"/>
      <c r="C21" s="163"/>
      <c r="D21" s="164"/>
      <c r="E21" s="164"/>
      <c r="F21" s="164"/>
    </row>
    <row r="22" spans="2:15" ht="22.5" customHeight="1" x14ac:dyDescent="0.3">
      <c r="B22" s="162"/>
      <c r="C22" s="163"/>
      <c r="D22" s="164"/>
      <c r="E22" s="164"/>
      <c r="F22" s="164"/>
    </row>
    <row r="23" spans="2:15" ht="22.5" customHeight="1" x14ac:dyDescent="0.3">
      <c r="B23" s="162"/>
      <c r="C23" s="163"/>
      <c r="D23" s="164"/>
      <c r="E23" s="164"/>
      <c r="F23" s="164"/>
    </row>
    <row r="24" spans="2:15" ht="12.75" customHeight="1" x14ac:dyDescent="0.3">
      <c r="B24" s="28"/>
      <c r="C24" s="28"/>
      <c r="D24" s="29"/>
      <c r="E24" s="29"/>
      <c r="F24" s="29"/>
    </row>
    <row r="25" spans="2:15" x14ac:dyDescent="0.3">
      <c r="B25" s="25" t="s">
        <v>48</v>
      </c>
    </row>
    <row r="26" spans="2:15" ht="38.25" customHeight="1" x14ac:dyDescent="0.3">
      <c r="B26" s="180" t="s">
        <v>46</v>
      </c>
      <c r="C26" s="182" t="s">
        <v>27</v>
      </c>
      <c r="D26" s="182" t="s">
        <v>28</v>
      </c>
      <c r="E26" s="182" t="s">
        <v>30</v>
      </c>
      <c r="F26" s="180" t="s">
        <v>341</v>
      </c>
      <c r="G26" s="179" t="s">
        <v>99</v>
      </c>
      <c r="H26" s="179"/>
      <c r="I26" s="179"/>
      <c r="J26" s="179"/>
      <c r="K26" s="179"/>
    </row>
    <row r="27" spans="2:15" ht="36" customHeight="1" x14ac:dyDescent="0.3">
      <c r="B27" s="181"/>
      <c r="C27" s="183"/>
      <c r="D27" s="183"/>
      <c r="E27" s="183"/>
      <c r="F27" s="181"/>
      <c r="G27" s="64" t="s">
        <v>100</v>
      </c>
      <c r="H27" s="64" t="s">
        <v>101</v>
      </c>
      <c r="I27" s="64" t="s">
        <v>102</v>
      </c>
      <c r="J27" s="64" t="s">
        <v>103</v>
      </c>
      <c r="K27" s="64" t="s">
        <v>104</v>
      </c>
    </row>
    <row r="28" spans="2:15" ht="27.75" customHeight="1" x14ac:dyDescent="0.3">
      <c r="B28" s="30">
        <v>1</v>
      </c>
      <c r="C28" s="31" t="str">
        <f>B9&amp;" "&amp;D9</f>
        <v>Baseline Reinforecement of subsea cable</v>
      </c>
      <c r="D28" s="30" t="s">
        <v>78</v>
      </c>
      <c r="E28" s="31"/>
      <c r="F28" s="157"/>
      <c r="G28" s="65">
        <f>'Option Baseline'!$C$4</f>
        <v>-16.292403770196717</v>
      </c>
      <c r="H28" s="65">
        <f>'Option Baseline'!$C$5</f>
        <v>-4.7066992485581407</v>
      </c>
      <c r="I28" s="65">
        <f>'Option Baseline'!$C$6</f>
        <v>1.7879676219484724</v>
      </c>
      <c r="J28" s="65">
        <f>'Option Baseline'!$C$7</f>
        <v>1.0915019636663021</v>
      </c>
      <c r="K28" s="66"/>
      <c r="L28" s="141"/>
    </row>
    <row r="29" spans="2:15" ht="27.75" customHeight="1" x14ac:dyDescent="0.3">
      <c r="B29" s="30">
        <v>3</v>
      </c>
      <c r="C29" s="155" t="str">
        <f>B10&amp;" "&amp;D10</f>
        <v>Option 2 Install Active Network Management scheme to manage the load deferring reinforcement in Baseline scenario</v>
      </c>
      <c r="D29" s="30" t="s">
        <v>29</v>
      </c>
      <c r="E29" s="31"/>
      <c r="F29" s="30"/>
      <c r="G29" s="65">
        <f>'Option 2 ANM'!$C$4</f>
        <v>-2.7268429958514631</v>
      </c>
      <c r="H29" s="65">
        <f>'Option 2 ANM'!$C$5</f>
        <v>2.0893025089851363</v>
      </c>
      <c r="I29" s="65">
        <f>'Option 2 ANM'!$C$6</f>
        <v>8.7244075818472204</v>
      </c>
      <c r="J29" s="65">
        <f>'Option 2 ANM'!$C$7</f>
        <v>7.9432933022082466</v>
      </c>
      <c r="K29" s="30"/>
      <c r="L29" s="141"/>
      <c r="M29" s="141"/>
      <c r="N29" s="141"/>
      <c r="O29" s="141"/>
    </row>
    <row r="30" spans="2:15" ht="27.75" customHeight="1" x14ac:dyDescent="0.3">
      <c r="B30" s="30">
        <v>4</v>
      </c>
      <c r="C30" s="30"/>
      <c r="D30" s="30"/>
      <c r="E30" s="31"/>
      <c r="F30" s="30"/>
      <c r="G30" s="65"/>
      <c r="H30" s="65"/>
      <c r="I30" s="65"/>
      <c r="J30" s="65"/>
      <c r="K30" s="30"/>
    </row>
    <row r="31" spans="2:15" ht="27.75" customHeight="1" x14ac:dyDescent="0.3">
      <c r="B31" s="30">
        <v>5</v>
      </c>
      <c r="C31" s="30"/>
      <c r="D31" s="30"/>
      <c r="E31" s="31"/>
      <c r="F31" s="30"/>
      <c r="G31" s="65"/>
      <c r="H31" s="65"/>
      <c r="I31" s="65"/>
      <c r="J31" s="65"/>
      <c r="K31" s="30"/>
    </row>
    <row r="32" spans="2:15" ht="27.75" customHeight="1" x14ac:dyDescent="0.3">
      <c r="B32" s="30">
        <v>6</v>
      </c>
      <c r="C32" s="30"/>
      <c r="D32" s="30"/>
      <c r="E32" s="31"/>
      <c r="F32" s="30"/>
      <c r="G32" s="65"/>
      <c r="H32" s="65"/>
      <c r="I32" s="65"/>
      <c r="J32" s="65"/>
      <c r="K32" s="30"/>
    </row>
    <row r="33" spans="2:11" ht="27.75" customHeight="1" x14ac:dyDescent="0.3">
      <c r="B33" s="30">
        <v>7</v>
      </c>
      <c r="C33" s="30"/>
      <c r="D33" s="30"/>
      <c r="E33" s="31"/>
      <c r="F33" s="30"/>
      <c r="G33" s="65"/>
      <c r="H33" s="65"/>
      <c r="I33" s="65"/>
      <c r="J33" s="65"/>
      <c r="K33" s="30"/>
    </row>
    <row r="34" spans="2:11" ht="27.75" customHeight="1" x14ac:dyDescent="0.3">
      <c r="B34" s="30">
        <v>8</v>
      </c>
      <c r="C34" s="30"/>
      <c r="D34" s="30"/>
      <c r="E34" s="31"/>
      <c r="F34" s="30"/>
      <c r="G34" s="65"/>
      <c r="H34" s="65"/>
      <c r="I34" s="65"/>
      <c r="J34" s="65"/>
      <c r="K34" s="30"/>
    </row>
    <row r="38" spans="2:11" x14ac:dyDescent="0.3">
      <c r="B38" s="2" t="s">
        <v>105</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B29:K34">
    <cfRule type="expression" dxfId="6" priority="19">
      <formula>$D28="adopted"</formula>
    </cfRule>
  </conditionalFormatting>
  <conditionalFormatting sqref="G28:K28">
    <cfRule type="expression" dxfId="5" priority="16">
      <formula>$D28="adopted"</formula>
    </cfRule>
  </conditionalFormatting>
  <conditionalFormatting sqref="G29:J29">
    <cfRule type="expression" dxfId="4" priority="13">
      <formula>$D29="adopted"</formula>
    </cfRule>
  </conditionalFormatting>
  <conditionalFormatting sqref="G30:J30">
    <cfRule type="expression" dxfId="3" priority="12">
      <formula>$D30="adopted"</formula>
    </cfRule>
  </conditionalFormatting>
  <conditionalFormatting sqref="G31:J34">
    <cfRule type="expression" dxfId="2" priority="11">
      <formula>$D31="adopted"</formula>
    </cfRule>
  </conditionalFormatting>
  <conditionalFormatting sqref="G32:J32">
    <cfRule type="expression" dxfId="1" priority="9">
      <formula>$D32="adopted"</formula>
    </cfRule>
  </conditionalFormatting>
  <conditionalFormatting sqref="G33:J33">
    <cfRule type="expression" dxfId="0" priority="8">
      <formula>$D33="adopted"</formula>
    </cfRule>
  </conditionalFormatting>
  <dataValidations count="1">
    <dataValidation type="list" allowBlank="1" showInputMessage="1" showErrorMessage="1" sqref="D28:D34" xr:uid="{00000000-0002-0000-0200-000000000000}">
      <formula1>$Z$1:$Z$2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topLeftCell="F1" zoomScale="90" zoomScaleNormal="90" workbookViewId="0">
      <selection activeCell="O5" sqref="O5"/>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60</v>
      </c>
      <c r="C3" s="33">
        <v>4.2000000000000003E-2</v>
      </c>
      <c r="D3" s="109" t="s">
        <v>294</v>
      </c>
      <c r="E3" s="21"/>
      <c r="F3" s="77"/>
      <c r="G3" s="127" t="s">
        <v>305</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309</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310</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64</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306</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307</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69</v>
      </c>
      <c r="C11" s="21"/>
      <c r="D11" s="21"/>
      <c r="E11" s="21"/>
      <c r="F11" s="51" t="s">
        <v>204</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70</v>
      </c>
      <c r="C12" s="21"/>
      <c r="D12" s="21"/>
      <c r="E12" s="21"/>
      <c r="F12" s="51" t="s">
        <v>308</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84" t="s">
        <v>72</v>
      </c>
      <c r="C13" s="185"/>
      <c r="D13" s="126" t="s">
        <v>324</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86"/>
      <c r="C14" s="187"/>
      <c r="D14" s="43" t="s">
        <v>106</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88" t="s">
        <v>325</v>
      </c>
      <c r="C15" s="42" t="s">
        <v>318</v>
      </c>
      <c r="D15" s="125">
        <v>1.3408686121386491</v>
      </c>
      <c r="E15" s="21"/>
      <c r="F15" s="70" t="s">
        <v>89</v>
      </c>
      <c r="G15" s="39"/>
      <c r="H15" s="39"/>
      <c r="I15" s="76"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88"/>
      <c r="C16" s="42" t="s">
        <v>319</v>
      </c>
      <c r="D16" s="125">
        <v>1.3004251926654264</v>
      </c>
      <c r="E16" s="83"/>
      <c r="F16" s="71" t="s">
        <v>154</v>
      </c>
      <c r="G16" s="39"/>
      <c r="H16" s="39"/>
      <c r="I16" s="76" t="s">
        <v>326</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88"/>
      <c r="C17" s="42" t="s">
        <v>320</v>
      </c>
      <c r="D17" s="125">
        <v>1.2670349113192076</v>
      </c>
      <c r="E17" s="83"/>
      <c r="F17" s="70" t="s">
        <v>207</v>
      </c>
      <c r="G17" s="72"/>
      <c r="H17" s="72"/>
      <c r="I17" s="79" t="s">
        <v>201</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88"/>
      <c r="C18" s="42" t="s">
        <v>321</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88"/>
      <c r="C19" s="42" t="s">
        <v>322</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88"/>
      <c r="C20" s="42" t="s">
        <v>323</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88"/>
      <c r="C21" s="42" t="s">
        <v>250</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88"/>
      <c r="C22" s="42" t="s">
        <v>251</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88"/>
      <c r="C23" s="42" t="s">
        <v>71</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88"/>
      <c r="C24" s="42" t="s">
        <v>106</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313</v>
      </c>
    </row>
    <row r="28" spans="1:59" x14ac:dyDescent="0.3">
      <c r="B28" s="20" t="s">
        <v>247</v>
      </c>
      <c r="E28" s="74"/>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3"/>
    </row>
    <row r="33" spans="2:5" ht="47.25" customHeight="1" x14ac:dyDescent="0.3">
      <c r="D33" s="106" t="s">
        <v>290</v>
      </c>
    </row>
    <row r="34" spans="2:5" x14ac:dyDescent="0.3">
      <c r="B34" s="111" t="s">
        <v>244</v>
      </c>
      <c r="C34" s="20" t="s">
        <v>250</v>
      </c>
      <c r="D34" s="20">
        <f>0.58982*1000</f>
        <v>589.82000000000005</v>
      </c>
      <c r="E34" s="20" t="s">
        <v>291</v>
      </c>
    </row>
    <row r="35" spans="2:5" x14ac:dyDescent="0.3">
      <c r="B35" s="111" t="s">
        <v>245</v>
      </c>
      <c r="C35" s="20" t="s">
        <v>251</v>
      </c>
      <c r="D35" s="73">
        <f>D34-$D$78</f>
        <v>575.32450000000006</v>
      </c>
    </row>
    <row r="36" spans="2:5" x14ac:dyDescent="0.3">
      <c r="B36" s="111" t="s">
        <v>246</v>
      </c>
      <c r="C36" s="20" t="s">
        <v>71</v>
      </c>
      <c r="D36" s="73">
        <f t="shared" ref="D36:D73" si="2">D35-$D$78</f>
        <v>560.82900000000006</v>
      </c>
    </row>
    <row r="37" spans="2:5" x14ac:dyDescent="0.3">
      <c r="C37" s="20" t="s">
        <v>106</v>
      </c>
      <c r="D37" s="73">
        <f t="shared" si="2"/>
        <v>546.33350000000007</v>
      </c>
    </row>
    <row r="38" spans="2:5" x14ac:dyDescent="0.3">
      <c r="C38" s="20" t="s">
        <v>252</v>
      </c>
      <c r="D38" s="73">
        <f t="shared" si="2"/>
        <v>531.83800000000008</v>
      </c>
    </row>
    <row r="39" spans="2:5" x14ac:dyDescent="0.3">
      <c r="C39" s="20" t="s">
        <v>253</v>
      </c>
      <c r="D39" s="73">
        <f t="shared" si="2"/>
        <v>517.34250000000009</v>
      </c>
    </row>
    <row r="40" spans="2:5" x14ac:dyDescent="0.3">
      <c r="C40" s="20" t="s">
        <v>254</v>
      </c>
      <c r="D40" s="73">
        <f t="shared" si="2"/>
        <v>502.84700000000009</v>
      </c>
    </row>
    <row r="41" spans="2:5" x14ac:dyDescent="0.3">
      <c r="C41" s="20" t="s">
        <v>255</v>
      </c>
      <c r="D41" s="73">
        <f t="shared" si="2"/>
        <v>488.3515000000001</v>
      </c>
    </row>
    <row r="42" spans="2:5" x14ac:dyDescent="0.3">
      <c r="C42" s="20" t="s">
        <v>256</v>
      </c>
      <c r="D42" s="73">
        <f t="shared" si="2"/>
        <v>473.85600000000011</v>
      </c>
    </row>
    <row r="43" spans="2:5" x14ac:dyDescent="0.3">
      <c r="C43" s="20" t="s">
        <v>257</v>
      </c>
      <c r="D43" s="73">
        <f t="shared" si="2"/>
        <v>459.36050000000012</v>
      </c>
    </row>
    <row r="44" spans="2:5" x14ac:dyDescent="0.3">
      <c r="C44" s="20" t="s">
        <v>258</v>
      </c>
      <c r="D44" s="73">
        <f t="shared" si="2"/>
        <v>444.86500000000012</v>
      </c>
    </row>
    <row r="45" spans="2:5" x14ac:dyDescent="0.3">
      <c r="C45" s="20" t="s">
        <v>259</v>
      </c>
      <c r="D45" s="73">
        <f t="shared" si="2"/>
        <v>430.36950000000013</v>
      </c>
    </row>
    <row r="46" spans="2:5" x14ac:dyDescent="0.3">
      <c r="C46" s="20" t="s">
        <v>260</v>
      </c>
      <c r="D46" s="73">
        <f t="shared" si="2"/>
        <v>415.87400000000014</v>
      </c>
    </row>
    <row r="47" spans="2:5" x14ac:dyDescent="0.3">
      <c r="C47" s="20" t="s">
        <v>261</v>
      </c>
      <c r="D47" s="73">
        <f t="shared" si="2"/>
        <v>401.37850000000014</v>
      </c>
    </row>
    <row r="48" spans="2:5" x14ac:dyDescent="0.3">
      <c r="C48" s="20" t="s">
        <v>262</v>
      </c>
      <c r="D48" s="73">
        <f t="shared" si="2"/>
        <v>386.88300000000015</v>
      </c>
    </row>
    <row r="49" spans="3:4" x14ac:dyDescent="0.3">
      <c r="C49" s="20" t="s">
        <v>263</v>
      </c>
      <c r="D49" s="73">
        <f t="shared" si="2"/>
        <v>372.38750000000016</v>
      </c>
    </row>
    <row r="50" spans="3:4" x14ac:dyDescent="0.3">
      <c r="C50" s="20" t="s">
        <v>264</v>
      </c>
      <c r="D50" s="73">
        <f t="shared" si="2"/>
        <v>357.89200000000017</v>
      </c>
    </row>
    <row r="51" spans="3:4" x14ac:dyDescent="0.3">
      <c r="C51" s="20" t="s">
        <v>265</v>
      </c>
      <c r="D51" s="73">
        <f t="shared" si="2"/>
        <v>343.39650000000017</v>
      </c>
    </row>
    <row r="52" spans="3:4" x14ac:dyDescent="0.3">
      <c r="C52" s="20" t="s">
        <v>266</v>
      </c>
      <c r="D52" s="73">
        <f t="shared" si="2"/>
        <v>328.90100000000018</v>
      </c>
    </row>
    <row r="53" spans="3:4" x14ac:dyDescent="0.3">
      <c r="C53" s="20" t="s">
        <v>267</v>
      </c>
      <c r="D53" s="73">
        <f t="shared" si="2"/>
        <v>314.40550000000019</v>
      </c>
    </row>
    <row r="54" spans="3:4" x14ac:dyDescent="0.3">
      <c r="C54" s="20" t="s">
        <v>268</v>
      </c>
      <c r="D54" s="73">
        <f t="shared" si="2"/>
        <v>299.9100000000002</v>
      </c>
    </row>
    <row r="55" spans="3:4" x14ac:dyDescent="0.3">
      <c r="C55" s="20" t="s">
        <v>269</v>
      </c>
      <c r="D55" s="73">
        <f t="shared" si="2"/>
        <v>285.4145000000002</v>
      </c>
    </row>
    <row r="56" spans="3:4" x14ac:dyDescent="0.3">
      <c r="C56" s="20" t="s">
        <v>270</v>
      </c>
      <c r="D56" s="73">
        <f t="shared" si="2"/>
        <v>270.91900000000021</v>
      </c>
    </row>
    <row r="57" spans="3:4" x14ac:dyDescent="0.3">
      <c r="C57" s="20" t="s">
        <v>271</v>
      </c>
      <c r="D57" s="73">
        <f t="shared" si="2"/>
        <v>256.42350000000022</v>
      </c>
    </row>
    <row r="58" spans="3:4" x14ac:dyDescent="0.3">
      <c r="C58" s="20" t="s">
        <v>272</v>
      </c>
      <c r="D58" s="73">
        <f t="shared" si="2"/>
        <v>241.92800000000022</v>
      </c>
    </row>
    <row r="59" spans="3:4" x14ac:dyDescent="0.3">
      <c r="C59" s="20" t="s">
        <v>273</v>
      </c>
      <c r="D59" s="73">
        <f t="shared" si="2"/>
        <v>227.43250000000023</v>
      </c>
    </row>
    <row r="60" spans="3:4" x14ac:dyDescent="0.3">
      <c r="C60" s="20" t="s">
        <v>274</v>
      </c>
      <c r="D60" s="73">
        <f t="shared" si="2"/>
        <v>212.93700000000024</v>
      </c>
    </row>
    <row r="61" spans="3:4" x14ac:dyDescent="0.3">
      <c r="C61" s="20" t="s">
        <v>275</v>
      </c>
      <c r="D61" s="73">
        <f t="shared" si="2"/>
        <v>198.44150000000025</v>
      </c>
    </row>
    <row r="62" spans="3:4" x14ac:dyDescent="0.3">
      <c r="C62" s="20" t="s">
        <v>276</v>
      </c>
      <c r="D62" s="73">
        <f t="shared" si="2"/>
        <v>183.94600000000025</v>
      </c>
    </row>
    <row r="63" spans="3:4" x14ac:dyDescent="0.3">
      <c r="C63" s="20" t="s">
        <v>277</v>
      </c>
      <c r="D63" s="73">
        <f t="shared" si="2"/>
        <v>169.45050000000026</v>
      </c>
    </row>
    <row r="64" spans="3:4" x14ac:dyDescent="0.3">
      <c r="C64" s="20" t="s">
        <v>278</v>
      </c>
      <c r="D64" s="73">
        <f t="shared" si="2"/>
        <v>154.95500000000027</v>
      </c>
    </row>
    <row r="65" spans="3:5" x14ac:dyDescent="0.3">
      <c r="C65" s="20" t="s">
        <v>279</v>
      </c>
      <c r="D65" s="73">
        <f t="shared" si="2"/>
        <v>140.45950000000028</v>
      </c>
    </row>
    <row r="66" spans="3:5" x14ac:dyDescent="0.3">
      <c r="C66" s="20" t="s">
        <v>280</v>
      </c>
      <c r="D66" s="73">
        <f t="shared" si="2"/>
        <v>125.96400000000027</v>
      </c>
    </row>
    <row r="67" spans="3:5" x14ac:dyDescent="0.3">
      <c r="C67" s="20" t="s">
        <v>281</v>
      </c>
      <c r="D67" s="73">
        <f t="shared" si="2"/>
        <v>111.46850000000026</v>
      </c>
    </row>
    <row r="68" spans="3:5" x14ac:dyDescent="0.3">
      <c r="C68" s="20" t="s">
        <v>282</v>
      </c>
      <c r="D68" s="73">
        <f t="shared" si="2"/>
        <v>96.973000000000255</v>
      </c>
    </row>
    <row r="69" spans="3:5" x14ac:dyDescent="0.3">
      <c r="C69" s="20" t="s">
        <v>283</v>
      </c>
      <c r="D69" s="73">
        <f t="shared" si="2"/>
        <v>82.477500000000248</v>
      </c>
    </row>
    <row r="70" spans="3:5" x14ac:dyDescent="0.3">
      <c r="C70" s="20" t="s">
        <v>284</v>
      </c>
      <c r="D70" s="73">
        <f t="shared" si="2"/>
        <v>67.982000000000241</v>
      </c>
    </row>
    <row r="71" spans="3:5" x14ac:dyDescent="0.3">
      <c r="C71" s="20" t="s">
        <v>285</v>
      </c>
      <c r="D71" s="73">
        <f t="shared" si="2"/>
        <v>53.486500000000241</v>
      </c>
    </row>
    <row r="72" spans="3:5" x14ac:dyDescent="0.3">
      <c r="C72" s="20" t="s">
        <v>286</v>
      </c>
      <c r="D72" s="73">
        <f t="shared" si="2"/>
        <v>38.991000000000241</v>
      </c>
    </row>
    <row r="73" spans="3:5" x14ac:dyDescent="0.3">
      <c r="C73" s="20" t="s">
        <v>287</v>
      </c>
      <c r="D73" s="73">
        <f t="shared" si="2"/>
        <v>24.495500000000241</v>
      </c>
    </row>
    <row r="74" spans="3:5" x14ac:dyDescent="0.3">
      <c r="C74" s="20" t="s">
        <v>288</v>
      </c>
      <c r="D74" s="73">
        <v>10</v>
      </c>
    </row>
    <row r="75" spans="3:5" x14ac:dyDescent="0.3">
      <c r="C75" s="20" t="s">
        <v>289</v>
      </c>
      <c r="D75" s="73">
        <f>D73-D78</f>
        <v>10.00000000000024</v>
      </c>
      <c r="E75" s="20" t="s">
        <v>292</v>
      </c>
    </row>
    <row r="78" spans="3:5" x14ac:dyDescent="0.3">
      <c r="D78" s="107">
        <f>(D34-D74)/40</f>
        <v>14.495500000000002</v>
      </c>
      <c r="E78" s="20" t="s">
        <v>293</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39997558519241921"/>
  </sheetPr>
  <dimension ref="A1:BB26"/>
  <sheetViews>
    <sheetView tabSelected="1" topLeftCell="B1" workbookViewId="0">
      <selection activeCell="J22" sqref="J22"/>
    </sheetView>
  </sheetViews>
  <sheetFormatPr defaultRowHeight="15" x14ac:dyDescent="0.25"/>
  <cols>
    <col min="1" max="1" width="5.85546875" customWidth="1"/>
    <col min="2" max="2" width="64.85546875" customWidth="1"/>
    <col min="3" max="4" width="9.5703125" bestFit="1" customWidth="1"/>
    <col min="5" max="6" width="11.7109375" bestFit="1" customWidth="1"/>
    <col min="7" max="8" width="12.7109375" bestFit="1" customWidth="1"/>
    <col min="9" max="10" width="13.85546875" bestFit="1" customWidth="1"/>
    <col min="13" max="13" width="12.28515625" customWidth="1"/>
  </cols>
  <sheetData>
    <row r="1" spans="1:54" ht="15.75" customHeight="1" x14ac:dyDescent="0.3">
      <c r="A1" s="1" t="s">
        <v>300</v>
      </c>
      <c r="I1" s="147"/>
      <c r="J1" t="s">
        <v>354</v>
      </c>
    </row>
    <row r="2" spans="1:54" x14ac:dyDescent="0.25">
      <c r="A2" t="s">
        <v>75</v>
      </c>
      <c r="I2" s="145"/>
      <c r="J2" t="s">
        <v>355</v>
      </c>
    </row>
    <row r="4" spans="1:54" x14ac:dyDescent="0.25">
      <c r="C4" s="189" t="s">
        <v>15</v>
      </c>
      <c r="D4" s="189"/>
      <c r="E4" s="189"/>
      <c r="F4" s="189"/>
      <c r="G4" s="189"/>
      <c r="H4" s="189"/>
      <c r="I4" s="189"/>
      <c r="J4" s="189"/>
      <c r="K4" s="190" t="s">
        <v>19</v>
      </c>
      <c r="L4" s="190"/>
      <c r="M4" s="190"/>
      <c r="N4" s="190"/>
      <c r="O4" s="190"/>
      <c r="P4" s="190"/>
      <c r="Q4" s="190"/>
      <c r="R4" s="190"/>
      <c r="S4" s="189" t="s">
        <v>20</v>
      </c>
      <c r="T4" s="189"/>
      <c r="U4" s="189"/>
      <c r="V4" s="189"/>
      <c r="W4" s="189"/>
      <c r="X4" s="189"/>
      <c r="Y4" s="189"/>
      <c r="Z4" s="189"/>
      <c r="AA4" s="189" t="s">
        <v>21</v>
      </c>
      <c r="AB4" s="189"/>
      <c r="AC4" s="189"/>
      <c r="AD4" s="189"/>
      <c r="AE4" s="189"/>
      <c r="AF4" s="189"/>
      <c r="AG4" s="189"/>
      <c r="AH4" s="189"/>
      <c r="AI4" s="189" t="s">
        <v>22</v>
      </c>
      <c r="AJ4" s="189"/>
      <c r="AK4" s="189"/>
      <c r="AL4" s="189"/>
      <c r="AM4" s="189"/>
      <c r="AN4" s="189"/>
      <c r="AO4" s="189"/>
      <c r="AP4" s="189"/>
      <c r="AQ4" s="189" t="s">
        <v>23</v>
      </c>
      <c r="AR4" s="189"/>
      <c r="AS4" s="189"/>
      <c r="AT4" s="189"/>
      <c r="AU4" s="189"/>
      <c r="AV4" s="189"/>
      <c r="AW4" s="189"/>
      <c r="AX4" s="189"/>
      <c r="AY4" s="189" t="s">
        <v>49</v>
      </c>
      <c r="AZ4" s="189"/>
      <c r="BA4" s="189"/>
      <c r="BB4" s="189"/>
    </row>
    <row r="5" spans="1:54" x14ac:dyDescent="0.25">
      <c r="C5" s="138">
        <v>2016</v>
      </c>
      <c r="D5" s="138">
        <v>2017</v>
      </c>
      <c r="E5" s="138">
        <v>2018</v>
      </c>
      <c r="F5" s="138">
        <v>2019</v>
      </c>
      <c r="G5" s="138">
        <v>2020</v>
      </c>
      <c r="H5" s="138">
        <v>2021</v>
      </c>
      <c r="I5" s="138">
        <v>2022</v>
      </c>
      <c r="J5" s="138">
        <v>2023</v>
      </c>
      <c r="K5" s="138">
        <v>2024</v>
      </c>
      <c r="L5" s="138">
        <v>2025</v>
      </c>
      <c r="M5" s="138">
        <v>2026</v>
      </c>
      <c r="N5" s="138">
        <v>2027</v>
      </c>
      <c r="O5" s="138">
        <v>2028</v>
      </c>
      <c r="P5" s="138">
        <v>2029</v>
      </c>
      <c r="Q5" s="138">
        <v>2030</v>
      </c>
      <c r="R5" s="138">
        <v>2031</v>
      </c>
      <c r="S5" s="138">
        <v>2032</v>
      </c>
      <c r="T5" s="138">
        <v>2033</v>
      </c>
      <c r="U5" s="138">
        <v>2034</v>
      </c>
      <c r="V5" s="138">
        <v>2035</v>
      </c>
      <c r="W5" s="138">
        <v>2036</v>
      </c>
      <c r="X5" s="138">
        <v>2037</v>
      </c>
      <c r="Y5" s="138">
        <v>2038</v>
      </c>
      <c r="Z5" s="138">
        <v>2039</v>
      </c>
      <c r="AA5" s="138">
        <v>2040</v>
      </c>
      <c r="AB5" s="138">
        <v>2041</v>
      </c>
      <c r="AC5" s="138">
        <v>2042</v>
      </c>
      <c r="AD5" s="138">
        <v>2043</v>
      </c>
      <c r="AE5" s="138">
        <v>2044</v>
      </c>
      <c r="AF5" s="138">
        <v>2045</v>
      </c>
      <c r="AG5" s="138">
        <v>2046</v>
      </c>
      <c r="AH5" s="138">
        <v>2047</v>
      </c>
      <c r="AI5" s="138">
        <v>2048</v>
      </c>
      <c r="AJ5" s="138">
        <v>2049</v>
      </c>
      <c r="AK5" s="138">
        <v>2050</v>
      </c>
      <c r="AL5" s="138">
        <v>2051</v>
      </c>
      <c r="AM5" s="138">
        <v>2052</v>
      </c>
      <c r="AN5" s="138">
        <v>2053</v>
      </c>
      <c r="AO5" s="138">
        <v>2054</v>
      </c>
      <c r="AP5" s="138">
        <v>2055</v>
      </c>
      <c r="AQ5" s="138">
        <v>2056</v>
      </c>
      <c r="AR5" s="138">
        <v>2057</v>
      </c>
      <c r="AS5" s="138">
        <v>2058</v>
      </c>
      <c r="AT5" s="138">
        <v>2059</v>
      </c>
      <c r="AU5" s="138">
        <v>2060</v>
      </c>
      <c r="AV5" s="138">
        <v>2061</v>
      </c>
      <c r="AW5" s="138">
        <v>2062</v>
      </c>
      <c r="AX5" s="138">
        <v>2063</v>
      </c>
      <c r="AY5" s="138">
        <v>2064</v>
      </c>
      <c r="AZ5" s="138">
        <v>2065</v>
      </c>
      <c r="BA5" s="138">
        <v>2066</v>
      </c>
      <c r="BB5" s="138">
        <v>2067</v>
      </c>
    </row>
    <row r="6" spans="1:54" x14ac:dyDescent="0.25">
      <c r="B6" s="140" t="s">
        <v>359</v>
      </c>
      <c r="C6" t="s">
        <v>360</v>
      </c>
    </row>
    <row r="7" spans="1:54" x14ac:dyDescent="0.25">
      <c r="B7" t="s">
        <v>351</v>
      </c>
      <c r="C7">
        <v>0</v>
      </c>
      <c r="D7">
        <v>0</v>
      </c>
      <c r="E7">
        <v>0</v>
      </c>
      <c r="F7">
        <v>0</v>
      </c>
      <c r="G7" s="143">
        <v>0</v>
      </c>
      <c r="H7" s="143">
        <v>0</v>
      </c>
      <c r="I7" s="143">
        <v>0.5</v>
      </c>
      <c r="J7" s="143">
        <v>5</v>
      </c>
      <c r="K7" s="146">
        <v>5</v>
      </c>
      <c r="L7" s="146">
        <v>5</v>
      </c>
      <c r="M7" s="146">
        <v>5</v>
      </c>
      <c r="N7" s="146">
        <v>5</v>
      </c>
      <c r="O7" s="146">
        <v>5</v>
      </c>
      <c r="P7" s="146">
        <v>5</v>
      </c>
      <c r="Q7" s="146">
        <v>5</v>
      </c>
      <c r="R7" s="146">
        <v>4.5</v>
      </c>
      <c r="S7" s="146">
        <v>5</v>
      </c>
      <c r="T7" s="146">
        <v>5</v>
      </c>
      <c r="U7" s="146">
        <v>5</v>
      </c>
      <c r="V7" s="146">
        <v>5</v>
      </c>
      <c r="W7" s="146">
        <v>5</v>
      </c>
      <c r="X7" s="146">
        <v>5</v>
      </c>
      <c r="Y7" s="146">
        <v>5</v>
      </c>
      <c r="Z7" s="146">
        <v>5</v>
      </c>
      <c r="AA7" s="146">
        <v>5</v>
      </c>
      <c r="AB7" s="146">
        <v>5</v>
      </c>
      <c r="AC7" s="156">
        <v>4.5</v>
      </c>
      <c r="AD7" s="146">
        <v>0</v>
      </c>
      <c r="AE7" s="146">
        <v>0</v>
      </c>
      <c r="AF7" s="146">
        <v>0</v>
      </c>
      <c r="AG7" s="146">
        <v>0</v>
      </c>
      <c r="AH7" s="146">
        <v>0</v>
      </c>
      <c r="AI7" s="146">
        <v>0</v>
      </c>
      <c r="AJ7" s="146">
        <v>0</v>
      </c>
      <c r="AK7" s="146">
        <v>0</v>
      </c>
      <c r="AL7" s="146">
        <v>0</v>
      </c>
      <c r="AM7" s="146">
        <v>0</v>
      </c>
      <c r="AN7" s="146">
        <v>0</v>
      </c>
      <c r="AO7" s="146">
        <v>0</v>
      </c>
      <c r="AP7" s="146">
        <v>0</v>
      </c>
      <c r="AQ7" s="146">
        <v>0</v>
      </c>
      <c r="AR7" s="146">
        <v>0</v>
      </c>
      <c r="AS7" s="146">
        <v>0</v>
      </c>
      <c r="AT7" s="146">
        <v>0</v>
      </c>
      <c r="AU7" s="146">
        <v>0</v>
      </c>
      <c r="AV7" s="146">
        <v>0</v>
      </c>
      <c r="AW7" s="146">
        <v>0</v>
      </c>
      <c r="AX7" s="146">
        <v>0</v>
      </c>
      <c r="AY7" s="146">
        <v>0</v>
      </c>
      <c r="AZ7" s="146">
        <v>0</v>
      </c>
      <c r="BA7" s="146">
        <v>0</v>
      </c>
      <c r="BB7" s="146">
        <v>0</v>
      </c>
    </row>
    <row r="8" spans="1:54" x14ac:dyDescent="0.25">
      <c r="B8" t="s">
        <v>352</v>
      </c>
      <c r="C8">
        <v>0</v>
      </c>
      <c r="D8">
        <v>0</v>
      </c>
      <c r="E8">
        <v>0</v>
      </c>
      <c r="F8" s="143">
        <v>0</v>
      </c>
      <c r="G8" s="143">
        <v>0</v>
      </c>
      <c r="H8" s="143">
        <v>0</v>
      </c>
      <c r="I8" s="146">
        <f>E14</f>
        <v>1125.6199999999999</v>
      </c>
      <c r="J8" s="146">
        <f>($I$8/$I$7)*J7+I8</f>
        <v>12381.82</v>
      </c>
      <c r="K8" s="146">
        <f>($I$8/$I$7)*K7+J8</f>
        <v>23638.019999999997</v>
      </c>
      <c r="L8" s="146">
        <f t="shared" ref="L8:BB8" si="0">($I$8/$I$7)*L7+K8</f>
        <v>34894.219999999994</v>
      </c>
      <c r="M8" s="146">
        <f t="shared" si="0"/>
        <v>46150.419999999991</v>
      </c>
      <c r="N8" s="146">
        <f t="shared" si="0"/>
        <v>57406.619999999988</v>
      </c>
      <c r="O8" s="146">
        <f t="shared" si="0"/>
        <v>68662.819999999992</v>
      </c>
      <c r="P8" s="146">
        <f t="shared" si="0"/>
        <v>79919.01999999999</v>
      </c>
      <c r="Q8" s="146">
        <f t="shared" si="0"/>
        <v>91175.219999999987</v>
      </c>
      <c r="R8" s="146">
        <f t="shared" si="0"/>
        <v>101305.79999999999</v>
      </c>
      <c r="S8" s="146">
        <f t="shared" si="0"/>
        <v>112561.99999999999</v>
      </c>
      <c r="T8" s="146">
        <f t="shared" si="0"/>
        <v>123818.19999999998</v>
      </c>
      <c r="U8" s="146">
        <f t="shared" si="0"/>
        <v>135074.4</v>
      </c>
      <c r="V8" s="146">
        <f t="shared" si="0"/>
        <v>146330.6</v>
      </c>
      <c r="W8" s="146">
        <f t="shared" si="0"/>
        <v>157586.80000000002</v>
      </c>
      <c r="X8" s="146">
        <f t="shared" si="0"/>
        <v>168843.00000000003</v>
      </c>
      <c r="Y8" s="146">
        <f t="shared" si="0"/>
        <v>180099.20000000004</v>
      </c>
      <c r="Z8" s="146">
        <f t="shared" si="0"/>
        <v>191355.40000000005</v>
      </c>
      <c r="AA8" s="146">
        <f t="shared" si="0"/>
        <v>202611.60000000006</v>
      </c>
      <c r="AB8" s="146">
        <f t="shared" si="0"/>
        <v>213867.80000000008</v>
      </c>
      <c r="AC8" s="146">
        <f t="shared" si="0"/>
        <v>223998.38000000006</v>
      </c>
      <c r="AD8" s="146">
        <f t="shared" si="0"/>
        <v>223998.38000000006</v>
      </c>
      <c r="AE8" s="146">
        <f t="shared" si="0"/>
        <v>223998.38000000006</v>
      </c>
      <c r="AF8" s="146">
        <f t="shared" si="0"/>
        <v>223998.38000000006</v>
      </c>
      <c r="AG8" s="146">
        <f t="shared" si="0"/>
        <v>223998.38000000006</v>
      </c>
      <c r="AH8" s="146">
        <f t="shared" si="0"/>
        <v>223998.38000000006</v>
      </c>
      <c r="AI8" s="146">
        <f t="shared" si="0"/>
        <v>223998.38000000006</v>
      </c>
      <c r="AJ8" s="146">
        <f t="shared" si="0"/>
        <v>223998.38000000006</v>
      </c>
      <c r="AK8" s="146">
        <f t="shared" si="0"/>
        <v>223998.38000000006</v>
      </c>
      <c r="AL8" s="146">
        <f t="shared" si="0"/>
        <v>223998.38000000006</v>
      </c>
      <c r="AM8" s="146">
        <f t="shared" si="0"/>
        <v>223998.38000000006</v>
      </c>
      <c r="AN8" s="146">
        <f t="shared" si="0"/>
        <v>223998.38000000006</v>
      </c>
      <c r="AO8" s="146">
        <f t="shared" si="0"/>
        <v>223998.38000000006</v>
      </c>
      <c r="AP8" s="146">
        <f t="shared" si="0"/>
        <v>223998.38000000006</v>
      </c>
      <c r="AQ8" s="146">
        <f t="shared" si="0"/>
        <v>223998.38000000006</v>
      </c>
      <c r="AR8" s="146">
        <f t="shared" si="0"/>
        <v>223998.38000000006</v>
      </c>
      <c r="AS8" s="146">
        <f t="shared" si="0"/>
        <v>223998.38000000006</v>
      </c>
      <c r="AT8" s="146">
        <f t="shared" si="0"/>
        <v>223998.38000000006</v>
      </c>
      <c r="AU8" s="146">
        <f t="shared" si="0"/>
        <v>223998.38000000006</v>
      </c>
      <c r="AV8" s="146">
        <f t="shared" si="0"/>
        <v>223998.38000000006</v>
      </c>
      <c r="AW8" s="146">
        <f t="shared" si="0"/>
        <v>223998.38000000006</v>
      </c>
      <c r="AX8" s="146">
        <f t="shared" si="0"/>
        <v>223998.38000000006</v>
      </c>
      <c r="AY8" s="146">
        <f t="shared" si="0"/>
        <v>223998.38000000006</v>
      </c>
      <c r="AZ8" s="146">
        <f t="shared" si="0"/>
        <v>223998.38000000006</v>
      </c>
      <c r="BA8" s="146">
        <f t="shared" si="0"/>
        <v>223998.38000000006</v>
      </c>
      <c r="BB8" s="146">
        <f t="shared" si="0"/>
        <v>223998.38000000006</v>
      </c>
    </row>
    <row r="9" spans="1:54" x14ac:dyDescent="0.25">
      <c r="B9" t="s">
        <v>353</v>
      </c>
      <c r="C9">
        <v>0</v>
      </c>
      <c r="D9">
        <v>0</v>
      </c>
      <c r="E9">
        <v>0</v>
      </c>
      <c r="F9" s="143">
        <v>0</v>
      </c>
      <c r="G9" s="143">
        <v>0</v>
      </c>
      <c r="H9" s="143">
        <v>0</v>
      </c>
      <c r="I9" s="146">
        <f>I8*'Fixed data'!N12</f>
        <v>468.11609188000011</v>
      </c>
      <c r="J9" s="146">
        <f>J8*'Fixed data'!O12</f>
        <v>4969.7963388700018</v>
      </c>
      <c r="K9" s="146">
        <f>K8*'Fixed data'!P12</f>
        <v>9145.148091660003</v>
      </c>
      <c r="L9" s="146">
        <f>L8*'Fixed data'!Q12</f>
        <v>12994.171350250002</v>
      </c>
      <c r="M9" s="146">
        <f>M8*'Fixed data'!R12</f>
        <v>16516.866114640005</v>
      </c>
      <c r="N9" s="146">
        <f>N8*'Fixed data'!S12</f>
        <v>19713.232384830004</v>
      </c>
      <c r="O9" s="146">
        <f>O8*'Fixed data'!T12</f>
        <v>22583.270160820008</v>
      </c>
      <c r="P9" s="146">
        <f>P8*'Fixed data'!U12</f>
        <v>25126.979442610009</v>
      </c>
      <c r="Q9" s="146">
        <f>Q8*'Fixed data'!V12</f>
        <v>27344.360230200011</v>
      </c>
      <c r="R9" s="146">
        <f>R8*'Fixed data'!W12</f>
        <v>28914.144254100014</v>
      </c>
      <c r="S9" s="146">
        <f>S8*'Fixed data'!X12</f>
        <v>30495.184478000017</v>
      </c>
      <c r="T9" s="146">
        <f>T8*'Fixed data'!Y12</f>
        <v>31749.896207700018</v>
      </c>
      <c r="U9" s="146">
        <f>U8*'Fixed data'!Z12</f>
        <v>32678.27944320003</v>
      </c>
      <c r="V9" s="146">
        <f>V8*'Fixed data'!AA12</f>
        <v>33280.334184500032</v>
      </c>
      <c r="W9" s="146">
        <f>W8*'Fixed data'!AB12</f>
        <v>33556.060431600039</v>
      </c>
      <c r="X9" s="146">
        <f>X8*'Fixed data'!AC12</f>
        <v>33505.45818450005</v>
      </c>
      <c r="Y9" s="146">
        <f>Y8*'Fixed data'!AD12</f>
        <v>33128.527443200051</v>
      </c>
      <c r="Z9" s="146">
        <f>Z8*'Fixed data'!AE12</f>
        <v>32425.268207700057</v>
      </c>
      <c r="AA9" s="146">
        <f>AA8*'Fixed data'!AF12</f>
        <v>31395.680478000064</v>
      </c>
      <c r="AB9" s="146">
        <f>AB8*'Fixed data'!AG12</f>
        <v>30039.764254100068</v>
      </c>
      <c r="AC9" s="146">
        <f>AC8*'Fixed data'!AH12</f>
        <v>28215.73193832007</v>
      </c>
      <c r="AD9" s="146">
        <f>AD8*'Fixed data'!AI12</f>
        <v>24968.763421030064</v>
      </c>
      <c r="AE9" s="146">
        <f>AE8*'Fixed data'!AJ12</f>
        <v>21721.794903740061</v>
      </c>
      <c r="AF9" s="146">
        <f>AF8*'Fixed data'!AK12</f>
        <v>18474.826386450059</v>
      </c>
      <c r="AG9" s="146">
        <f>AG8*'Fixed data'!AL12</f>
        <v>15227.857869160058</v>
      </c>
      <c r="AH9" s="146">
        <f>AH8*'Fixed data'!AM12</f>
        <v>11980.889351870057</v>
      </c>
      <c r="AI9" s="146">
        <f>AI8*'Fixed data'!AN12</f>
        <v>8733.9208345800562</v>
      </c>
      <c r="AJ9" s="146">
        <f>AJ8*'Fixed data'!AO12</f>
        <v>5486.9523172900563</v>
      </c>
      <c r="AK9" s="146">
        <f>AK8*'Fixed data'!AP12</f>
        <v>2239.9838000000009</v>
      </c>
      <c r="AL9" s="146">
        <f>AL8*'Fixed data'!AQ12</f>
        <v>2239.9838000000009</v>
      </c>
      <c r="AM9" s="146">
        <f>AM8*'Fixed data'!AR12</f>
        <v>2239.9838000000009</v>
      </c>
      <c r="AN9" s="146">
        <f>AN8*'Fixed data'!AS12</f>
        <v>2239.9838000000009</v>
      </c>
      <c r="AO9" s="146">
        <f>AO8*'Fixed data'!AT12</f>
        <v>2239.9838000000009</v>
      </c>
      <c r="AP9" s="146">
        <f>AP8*'Fixed data'!AU12</f>
        <v>2239.9838000000009</v>
      </c>
      <c r="AQ9" s="146">
        <f>AQ8*'Fixed data'!AV12</f>
        <v>2239.9838000000009</v>
      </c>
      <c r="AR9" s="146">
        <f>AR8*'Fixed data'!AW12</f>
        <v>2239.9838000000009</v>
      </c>
      <c r="AS9" s="146">
        <f>AS8*'Fixed data'!AX12</f>
        <v>2239.9838000000009</v>
      </c>
      <c r="AT9" s="146">
        <f>AT8*'Fixed data'!AY12</f>
        <v>2239.9838000000009</v>
      </c>
      <c r="AU9" s="146">
        <f>AU8*'Fixed data'!AZ12</f>
        <v>2239.9838000000009</v>
      </c>
      <c r="AV9" s="146">
        <f>AV8*'Fixed data'!BA12</f>
        <v>2239.9838000000009</v>
      </c>
      <c r="AW9" s="146">
        <f>AW8*'Fixed data'!BB12</f>
        <v>2239.9838000000009</v>
      </c>
      <c r="AX9" s="146">
        <f>AX8*'Fixed data'!BC12</f>
        <v>2239.9838000000009</v>
      </c>
      <c r="AY9" s="146">
        <f>AY8*'Fixed data'!BD12</f>
        <v>2239.9838000000009</v>
      </c>
      <c r="AZ9" s="146">
        <f>AZ8*'Fixed data'!BE12</f>
        <v>2239.9838000000009</v>
      </c>
      <c r="BA9" s="146">
        <f>BA8*'Fixed data'!BF12</f>
        <v>2239.9838000000009</v>
      </c>
      <c r="BB9" s="146">
        <f>BB8*'Fixed data'!BG12</f>
        <v>2239.9838000000009</v>
      </c>
    </row>
    <row r="10" spans="1:54" x14ac:dyDescent="0.25">
      <c r="B10" t="s">
        <v>356</v>
      </c>
      <c r="C10">
        <v>0</v>
      </c>
      <c r="D10">
        <v>0</v>
      </c>
      <c r="E10" s="160">
        <v>38</v>
      </c>
      <c r="F10" s="143">
        <v>0</v>
      </c>
      <c r="G10" s="143">
        <v>0</v>
      </c>
      <c r="H10" s="143">
        <v>0</v>
      </c>
      <c r="I10" s="143">
        <v>0</v>
      </c>
      <c r="J10" s="143">
        <v>0</v>
      </c>
      <c r="K10" s="143">
        <v>0</v>
      </c>
      <c r="L10" s="143">
        <v>0</v>
      </c>
      <c r="M10" s="143">
        <v>0</v>
      </c>
      <c r="N10" s="143">
        <v>0</v>
      </c>
      <c r="O10" s="143">
        <v>0</v>
      </c>
      <c r="P10" s="143">
        <v>0</v>
      </c>
      <c r="Q10" s="143">
        <v>0</v>
      </c>
      <c r="R10" s="143">
        <v>0</v>
      </c>
      <c r="S10" s="143">
        <v>0</v>
      </c>
      <c r="T10" s="143">
        <v>0</v>
      </c>
      <c r="U10" s="143">
        <v>0</v>
      </c>
      <c r="V10" s="143">
        <v>0</v>
      </c>
      <c r="W10" s="143">
        <v>0</v>
      </c>
      <c r="X10" s="143">
        <v>0</v>
      </c>
      <c r="Y10" s="143">
        <v>0</v>
      </c>
      <c r="Z10" s="143">
        <v>0</v>
      </c>
      <c r="AA10" s="143">
        <v>0</v>
      </c>
      <c r="AB10" s="143">
        <v>0</v>
      </c>
      <c r="AC10" s="143">
        <v>0</v>
      </c>
      <c r="AD10" s="143">
        <v>0</v>
      </c>
      <c r="AE10" s="143">
        <v>0</v>
      </c>
      <c r="AF10" s="143">
        <v>0</v>
      </c>
      <c r="AG10" s="143">
        <v>0</v>
      </c>
      <c r="AH10" s="143">
        <v>0</v>
      </c>
      <c r="AI10" s="143">
        <v>0</v>
      </c>
      <c r="AJ10" s="143">
        <v>0</v>
      </c>
      <c r="AK10" s="143">
        <v>0</v>
      </c>
      <c r="AL10" s="143">
        <v>0</v>
      </c>
      <c r="AM10" s="143">
        <v>0</v>
      </c>
      <c r="AN10" s="143">
        <v>0</v>
      </c>
      <c r="AO10" s="143">
        <v>0</v>
      </c>
      <c r="AP10" s="143">
        <v>0</v>
      </c>
      <c r="AQ10" s="143">
        <v>0</v>
      </c>
      <c r="AR10" s="143">
        <v>0</v>
      </c>
      <c r="AS10" s="143">
        <v>0</v>
      </c>
      <c r="AT10" s="143">
        <v>0</v>
      </c>
      <c r="AU10" s="143">
        <v>0</v>
      </c>
      <c r="AV10" s="143">
        <v>0</v>
      </c>
      <c r="AW10" s="143">
        <v>0</v>
      </c>
      <c r="AX10" s="143">
        <v>0</v>
      </c>
      <c r="AY10" s="143">
        <v>0</v>
      </c>
      <c r="AZ10" s="143">
        <v>0</v>
      </c>
      <c r="BA10" s="143">
        <v>0</v>
      </c>
      <c r="BB10" s="143">
        <v>0</v>
      </c>
    </row>
    <row r="11" spans="1:54" x14ac:dyDescent="0.25">
      <c r="F11" s="143"/>
      <c r="G11" s="143"/>
      <c r="H11" s="143"/>
      <c r="I11" s="143"/>
      <c r="J11" s="143"/>
      <c r="K11" s="143"/>
      <c r="L11" s="143"/>
      <c r="M11" s="143"/>
      <c r="N11" s="143"/>
      <c r="O11" s="143"/>
      <c r="P11" s="143"/>
      <c r="Q11" s="143"/>
      <c r="R11" s="143"/>
    </row>
    <row r="12" spans="1:54" x14ac:dyDescent="0.25">
      <c r="B12" s="140" t="s">
        <v>358</v>
      </c>
      <c r="C12" s="144" t="s">
        <v>362</v>
      </c>
      <c r="F12" s="143"/>
      <c r="G12" s="143"/>
      <c r="H12" s="143"/>
      <c r="I12" s="143"/>
      <c r="J12" s="143"/>
      <c r="K12" s="143"/>
      <c r="L12" s="143"/>
      <c r="M12" s="143"/>
      <c r="N12" s="143"/>
      <c r="O12" s="143"/>
      <c r="P12" s="143"/>
      <c r="Q12" s="143"/>
      <c r="R12" s="143"/>
    </row>
    <row r="13" spans="1:54" x14ac:dyDescent="0.25">
      <c r="B13" t="s">
        <v>351</v>
      </c>
      <c r="C13" s="148">
        <v>8.4600000000000009</v>
      </c>
      <c r="D13" s="154">
        <v>0</v>
      </c>
      <c r="E13">
        <v>0.5</v>
      </c>
      <c r="F13" s="143">
        <v>0</v>
      </c>
      <c r="G13" s="146">
        <v>0</v>
      </c>
      <c r="H13" s="146">
        <v>0</v>
      </c>
      <c r="I13" s="146">
        <v>5</v>
      </c>
      <c r="J13" s="146">
        <v>5</v>
      </c>
      <c r="K13" s="146">
        <v>5</v>
      </c>
      <c r="L13" s="146">
        <v>5</v>
      </c>
      <c r="M13" s="146">
        <v>5</v>
      </c>
      <c r="N13" s="146">
        <v>5</v>
      </c>
      <c r="O13" s="146">
        <v>5</v>
      </c>
      <c r="P13" s="146">
        <v>0</v>
      </c>
      <c r="Q13" s="146">
        <v>0</v>
      </c>
      <c r="R13" s="146">
        <v>0</v>
      </c>
      <c r="S13">
        <v>0</v>
      </c>
      <c r="T13" s="156">
        <v>0.5</v>
      </c>
      <c r="U13" s="146">
        <v>5</v>
      </c>
      <c r="V13" s="146">
        <v>5</v>
      </c>
      <c r="W13" s="146">
        <v>5</v>
      </c>
      <c r="X13" s="146">
        <v>5</v>
      </c>
      <c r="Y13" s="146">
        <v>5</v>
      </c>
      <c r="Z13" s="146">
        <v>5</v>
      </c>
      <c r="AA13" s="146">
        <v>5</v>
      </c>
      <c r="AB13" s="146">
        <v>5</v>
      </c>
      <c r="AC13" s="146">
        <v>5</v>
      </c>
      <c r="AD13" s="146">
        <v>5</v>
      </c>
      <c r="AE13" s="146">
        <v>5</v>
      </c>
      <c r="AF13" s="146">
        <v>5</v>
      </c>
      <c r="AG13" s="146">
        <v>5</v>
      </c>
      <c r="AH13" s="146">
        <v>5</v>
      </c>
      <c r="AI13" s="146">
        <v>5</v>
      </c>
      <c r="AJ13" s="146">
        <v>5</v>
      </c>
      <c r="AK13" s="146">
        <v>5</v>
      </c>
      <c r="AL13" s="146">
        <v>5</v>
      </c>
      <c r="AM13" s="146">
        <v>5</v>
      </c>
      <c r="AN13" s="156">
        <v>4.5</v>
      </c>
      <c r="AO13" s="146">
        <v>0</v>
      </c>
      <c r="AP13" s="146">
        <v>0</v>
      </c>
      <c r="AQ13" s="146">
        <v>0</v>
      </c>
      <c r="AR13" s="146">
        <v>0</v>
      </c>
      <c r="AS13" s="146">
        <v>0</v>
      </c>
      <c r="AT13" s="146">
        <v>0</v>
      </c>
      <c r="AU13" s="146">
        <v>0</v>
      </c>
      <c r="AV13" s="146">
        <v>0</v>
      </c>
      <c r="AW13" s="146">
        <v>0</v>
      </c>
      <c r="AX13" s="146">
        <v>0</v>
      </c>
      <c r="AY13" s="146">
        <v>0</v>
      </c>
      <c r="AZ13" s="146">
        <v>0</v>
      </c>
      <c r="BA13" s="146">
        <v>0</v>
      </c>
      <c r="BB13" s="146">
        <v>0</v>
      </c>
    </row>
    <row r="14" spans="1:54" x14ac:dyDescent="0.25">
      <c r="B14" t="s">
        <v>352</v>
      </c>
      <c r="C14" s="139">
        <v>1508.5440000000001</v>
      </c>
      <c r="D14" s="139">
        <v>9858.36</v>
      </c>
      <c r="E14" s="146">
        <v>1125.6199999999999</v>
      </c>
      <c r="F14" s="146">
        <v>2596.66</v>
      </c>
      <c r="G14" s="146">
        <v>2619.53377228514</v>
      </c>
      <c r="H14" s="146">
        <v>1963.84</v>
      </c>
      <c r="I14" s="146">
        <f>($E$14/$E$13)*I13+H14</f>
        <v>13220.039999999999</v>
      </c>
      <c r="J14" s="146">
        <f t="shared" ref="J14:BB14" si="1">($E$14/$E$13)*J13+I14</f>
        <v>24476.239999999998</v>
      </c>
      <c r="K14" s="146">
        <f t="shared" si="1"/>
        <v>35732.439999999995</v>
      </c>
      <c r="L14" s="146">
        <f t="shared" si="1"/>
        <v>46988.639999999992</v>
      </c>
      <c r="M14" s="146">
        <f t="shared" si="1"/>
        <v>58244.839999999989</v>
      </c>
      <c r="N14" s="146">
        <f t="shared" si="1"/>
        <v>69501.039999999994</v>
      </c>
      <c r="O14" s="146">
        <f t="shared" si="1"/>
        <v>80757.239999999991</v>
      </c>
      <c r="P14" s="146">
        <f>($E$14/$E$13)*P13+O14</f>
        <v>80757.239999999991</v>
      </c>
      <c r="Q14" s="146">
        <f t="shared" si="1"/>
        <v>80757.239999999991</v>
      </c>
      <c r="R14" s="146">
        <f t="shared" si="1"/>
        <v>80757.239999999991</v>
      </c>
      <c r="S14" s="146">
        <f t="shared" si="1"/>
        <v>80757.239999999991</v>
      </c>
      <c r="T14" s="146">
        <f>($E$14/$E$13)*T13+S14</f>
        <v>81882.859999999986</v>
      </c>
      <c r="U14" s="146">
        <f t="shared" si="1"/>
        <v>93139.059999999983</v>
      </c>
      <c r="V14" s="146">
        <f t="shared" si="1"/>
        <v>104395.25999999998</v>
      </c>
      <c r="W14" s="146">
        <f t="shared" si="1"/>
        <v>115651.45999999998</v>
      </c>
      <c r="X14" s="146">
        <f t="shared" si="1"/>
        <v>126907.65999999997</v>
      </c>
      <c r="Y14" s="146">
        <f t="shared" si="1"/>
        <v>138163.85999999999</v>
      </c>
      <c r="Z14" s="146">
        <f t="shared" si="1"/>
        <v>149420.06</v>
      </c>
      <c r="AA14" s="146">
        <f t="shared" si="1"/>
        <v>160676.26</v>
      </c>
      <c r="AB14" s="146">
        <f t="shared" si="1"/>
        <v>171932.46000000002</v>
      </c>
      <c r="AC14" s="146">
        <f t="shared" si="1"/>
        <v>183188.66000000003</v>
      </c>
      <c r="AD14" s="146">
        <f t="shared" si="1"/>
        <v>194444.86000000004</v>
      </c>
      <c r="AE14" s="146">
        <f t="shared" si="1"/>
        <v>205701.06000000006</v>
      </c>
      <c r="AF14" s="146">
        <f t="shared" si="1"/>
        <v>216957.26000000007</v>
      </c>
      <c r="AG14" s="146">
        <f t="shared" si="1"/>
        <v>228213.46000000008</v>
      </c>
      <c r="AH14" s="146">
        <f t="shared" si="1"/>
        <v>239469.66000000009</v>
      </c>
      <c r="AI14" s="146">
        <f t="shared" si="1"/>
        <v>250725.8600000001</v>
      </c>
      <c r="AJ14" s="146">
        <f t="shared" si="1"/>
        <v>261982.06000000011</v>
      </c>
      <c r="AK14" s="146">
        <f t="shared" si="1"/>
        <v>273238.26000000013</v>
      </c>
      <c r="AL14" s="146">
        <f t="shared" si="1"/>
        <v>284494.46000000014</v>
      </c>
      <c r="AM14" s="146">
        <f t="shared" si="1"/>
        <v>295750.66000000015</v>
      </c>
      <c r="AN14" s="146">
        <f t="shared" si="1"/>
        <v>305881.24000000017</v>
      </c>
      <c r="AO14" s="146">
        <f t="shared" si="1"/>
        <v>305881.24000000017</v>
      </c>
      <c r="AP14" s="146">
        <f t="shared" si="1"/>
        <v>305881.24000000017</v>
      </c>
      <c r="AQ14" s="146">
        <f t="shared" si="1"/>
        <v>305881.24000000017</v>
      </c>
      <c r="AR14" s="146">
        <f t="shared" si="1"/>
        <v>305881.24000000017</v>
      </c>
      <c r="AS14" s="146">
        <f t="shared" si="1"/>
        <v>305881.24000000017</v>
      </c>
      <c r="AT14" s="146">
        <f t="shared" si="1"/>
        <v>305881.24000000017</v>
      </c>
      <c r="AU14" s="146">
        <f t="shared" si="1"/>
        <v>305881.24000000017</v>
      </c>
      <c r="AV14" s="146">
        <f t="shared" si="1"/>
        <v>305881.24000000017</v>
      </c>
      <c r="AW14" s="146">
        <f t="shared" si="1"/>
        <v>305881.24000000017</v>
      </c>
      <c r="AX14" s="146">
        <f t="shared" si="1"/>
        <v>305881.24000000017</v>
      </c>
      <c r="AY14" s="146">
        <f t="shared" si="1"/>
        <v>305881.24000000017</v>
      </c>
      <c r="AZ14" s="146">
        <f t="shared" si="1"/>
        <v>305881.24000000017</v>
      </c>
      <c r="BA14" s="146">
        <f t="shared" si="1"/>
        <v>305881.24000000017</v>
      </c>
      <c r="BB14" s="146">
        <f t="shared" si="1"/>
        <v>305881.24000000017</v>
      </c>
    </row>
    <row r="15" spans="1:54" x14ac:dyDescent="0.25">
      <c r="B15" t="s">
        <v>353</v>
      </c>
      <c r="C15" s="139">
        <f>C14*'Fixed data'!H12</f>
        <v>758.56682476800006</v>
      </c>
      <c r="D15" s="139">
        <f>D14*'Fixed data'!I12</f>
        <v>4814.3448935400011</v>
      </c>
      <c r="E15" s="139">
        <f>E14*'Fixed data'!J12</f>
        <v>533.38179072000003</v>
      </c>
      <c r="F15" s="139">
        <f>F14*'Fixed data'!K12</f>
        <v>1192.8030359300003</v>
      </c>
      <c r="G15" s="139">
        <f>G14*'Fixed data'!L12</f>
        <v>1165.3388916076292</v>
      </c>
      <c r="H15" s="139">
        <f>H14*'Fixed data'!M12</f>
        <v>845.17683888000022</v>
      </c>
      <c r="I15" s="139">
        <f>I14*'Fixed data'!N12</f>
        <v>5497.8709149600018</v>
      </c>
      <c r="J15" s="139">
        <f>J14*'Fixed data'!O12</f>
        <v>9824.2364968400034</v>
      </c>
      <c r="K15" s="139">
        <f>K14*'Fixed data'!P12</f>
        <v>13824.273584520004</v>
      </c>
      <c r="L15" s="139">
        <f>L14*'Fixed data'!Q12</f>
        <v>17497.982178000006</v>
      </c>
      <c r="M15" s="139">
        <f>M14*'Fixed data'!R12</f>
        <v>20845.362277280004</v>
      </c>
      <c r="N15" s="139">
        <f>N14*'Fixed data'!S12</f>
        <v>23866.413882360008</v>
      </c>
      <c r="O15" s="139">
        <f>O14*'Fixed data'!T12</f>
        <v>26561.136993240012</v>
      </c>
      <c r="P15" s="139">
        <f>P14*'Fixed data'!U12</f>
        <v>25390.520420820012</v>
      </c>
      <c r="Q15" s="139">
        <f>Q14*'Fixed data'!V12</f>
        <v>24219.903848400012</v>
      </c>
      <c r="R15" s="139">
        <f>R14*'Fixed data'!W12</f>
        <v>23049.287275980012</v>
      </c>
      <c r="S15" s="139">
        <f>S14*'Fixed data'!X12</f>
        <v>21878.670703560012</v>
      </c>
      <c r="T15" s="139">
        <f>T14*'Fixed data'!Y12</f>
        <v>20996.689551210013</v>
      </c>
      <c r="U15" s="139">
        <f>U14*'Fixed data'!Z12</f>
        <v>22532.946507680015</v>
      </c>
      <c r="V15" s="139">
        <f>V14*'Fixed data'!AA12</f>
        <v>23742.874969950019</v>
      </c>
      <c r="W15" s="139">
        <f>W14*'Fixed data'!AB12</f>
        <v>24626.474938020023</v>
      </c>
      <c r="X15" s="139">
        <f>X14*'Fixed data'!AC12</f>
        <v>25183.746411890024</v>
      </c>
      <c r="Y15" s="139">
        <f>Y14*'Fixed data'!AD12</f>
        <v>25414.68939156003</v>
      </c>
      <c r="Z15" s="139">
        <f>Z14*'Fixed data'!AE12</f>
        <v>25319.303877030037</v>
      </c>
      <c r="AA15" s="139">
        <f>AA14*'Fixed data'!AF12</f>
        <v>24897.589868300041</v>
      </c>
      <c r="AB15" s="139">
        <f>AB14*'Fixed data'!AG12</f>
        <v>24149.54736537005</v>
      </c>
      <c r="AC15" s="139">
        <f>AC14*'Fixed data'!AH12</f>
        <v>23075.176368240052</v>
      </c>
      <c r="AD15" s="139">
        <f>AD14*'Fixed data'!AI12</f>
        <v>21674.476876910056</v>
      </c>
      <c r="AE15" s="139">
        <f>AE14*'Fixed data'!AJ12</f>
        <v>19947.448891380056</v>
      </c>
      <c r="AF15" s="139">
        <f>AF14*'Fixed data'!AK12</f>
        <v>17894.092411650057</v>
      </c>
      <c r="AG15" s="139">
        <f>AG14*'Fixed data'!AL12</f>
        <v>15514.40743772006</v>
      </c>
      <c r="AH15" s="139">
        <f>AH14*'Fixed data'!AM12</f>
        <v>12808.393969590063</v>
      </c>
      <c r="AI15" s="139">
        <f>AI14*'Fixed data'!AN12</f>
        <v>9776.0520072600648</v>
      </c>
      <c r="AJ15" s="139">
        <f>AJ14*'Fixed data'!AO12</f>
        <v>6417.381550730066</v>
      </c>
      <c r="AK15" s="139">
        <f>AK14*'Fixed data'!AP12</f>
        <v>2732.3826000000013</v>
      </c>
      <c r="AL15" s="139">
        <f>AL14*'Fixed data'!AQ12</f>
        <v>2844.9446000000016</v>
      </c>
      <c r="AM15" s="139">
        <f>AM14*'Fixed data'!AR12</f>
        <v>2957.5066000000015</v>
      </c>
      <c r="AN15" s="139">
        <f>AN14*'Fixed data'!AS12</f>
        <v>3058.8124000000016</v>
      </c>
      <c r="AO15" s="139">
        <f>AO14*'Fixed data'!AT12</f>
        <v>3058.8124000000016</v>
      </c>
      <c r="AP15" s="139">
        <f>AP14*'Fixed data'!AU12</f>
        <v>3058.8124000000016</v>
      </c>
      <c r="AQ15" s="139">
        <f>AQ14*'Fixed data'!AV12</f>
        <v>3058.8124000000016</v>
      </c>
      <c r="AR15" s="139">
        <f>AR14*'Fixed data'!AW12</f>
        <v>3058.8124000000016</v>
      </c>
      <c r="AS15" s="139">
        <f>AS14*'Fixed data'!AX12</f>
        <v>3058.8124000000016</v>
      </c>
      <c r="AT15" s="139">
        <f>AT14*'Fixed data'!AY12</f>
        <v>3058.8124000000016</v>
      </c>
      <c r="AU15" s="139">
        <f>AU14*'Fixed data'!AZ12</f>
        <v>3058.8124000000016</v>
      </c>
      <c r="AV15" s="139">
        <f>AV14*'Fixed data'!BA12</f>
        <v>3058.8124000000016</v>
      </c>
      <c r="AW15" s="139">
        <f>AW14*'Fixed data'!BB12</f>
        <v>3058.8124000000016</v>
      </c>
      <c r="AX15" s="139">
        <f>AX14*'Fixed data'!BC12</f>
        <v>3058.8124000000016</v>
      </c>
      <c r="AY15" s="139">
        <f>AY14*'Fixed data'!BD12</f>
        <v>3058.8124000000016</v>
      </c>
      <c r="AZ15" s="139">
        <f>AZ14*'Fixed data'!BE12</f>
        <v>3058.8124000000016</v>
      </c>
      <c r="BA15" s="139">
        <f>BA14*'Fixed data'!BF12</f>
        <v>3058.8124000000016</v>
      </c>
      <c r="BB15" s="139">
        <f>BB14*'Fixed data'!BG12</f>
        <v>3058.8124000000016</v>
      </c>
    </row>
    <row r="16" spans="1:54" x14ac:dyDescent="0.25">
      <c r="B16" t="s">
        <v>356</v>
      </c>
      <c r="C16">
        <v>0</v>
      </c>
      <c r="D16">
        <v>0</v>
      </c>
      <c r="E16">
        <v>0</v>
      </c>
      <c r="F16">
        <v>0</v>
      </c>
      <c r="G16">
        <v>0</v>
      </c>
      <c r="H16">
        <v>0</v>
      </c>
      <c r="I16">
        <v>0</v>
      </c>
      <c r="J16">
        <v>0</v>
      </c>
      <c r="K16">
        <v>0</v>
      </c>
      <c r="L16">
        <v>0</v>
      </c>
      <c r="M16">
        <v>0</v>
      </c>
      <c r="N16">
        <v>0</v>
      </c>
      <c r="O16">
        <v>0</v>
      </c>
      <c r="P16" s="160">
        <v>38</v>
      </c>
      <c r="Q16" s="143">
        <v>0</v>
      </c>
      <c r="R16" s="143">
        <v>0</v>
      </c>
      <c r="S16" s="143">
        <v>0</v>
      </c>
      <c r="T16" s="143">
        <v>0</v>
      </c>
      <c r="U16" s="143">
        <v>0</v>
      </c>
      <c r="V16" s="143">
        <v>0</v>
      </c>
      <c r="W16" s="143">
        <v>0</v>
      </c>
      <c r="X16" s="143">
        <v>0</v>
      </c>
      <c r="Y16" s="143">
        <v>0</v>
      </c>
      <c r="Z16" s="143">
        <v>0</v>
      </c>
      <c r="AA16" s="143">
        <v>0</v>
      </c>
      <c r="AB16" s="143">
        <v>0</v>
      </c>
      <c r="AC16" s="143">
        <v>0</v>
      </c>
      <c r="AD16" s="143">
        <v>0</v>
      </c>
      <c r="AE16" s="143">
        <v>0</v>
      </c>
      <c r="AF16" s="143">
        <v>0</v>
      </c>
      <c r="AG16" s="143">
        <v>0</v>
      </c>
      <c r="AH16" s="143">
        <v>0</v>
      </c>
      <c r="AI16" s="143">
        <v>0</v>
      </c>
      <c r="AJ16" s="143">
        <v>0</v>
      </c>
      <c r="AK16" s="143">
        <v>0</v>
      </c>
      <c r="AL16" s="143">
        <v>0</v>
      </c>
      <c r="AM16" s="143">
        <v>0</v>
      </c>
      <c r="AN16" s="143">
        <v>0</v>
      </c>
      <c r="AO16" s="143">
        <v>0</v>
      </c>
      <c r="AP16" s="143">
        <v>0</v>
      </c>
      <c r="AQ16" s="143">
        <v>0</v>
      </c>
      <c r="AR16" s="143">
        <v>0</v>
      </c>
      <c r="AS16" s="143">
        <v>0</v>
      </c>
      <c r="AT16" s="143">
        <v>0</v>
      </c>
      <c r="AU16" s="143">
        <v>0</v>
      </c>
      <c r="AV16" s="143">
        <v>0</v>
      </c>
      <c r="AW16" s="143">
        <v>0</v>
      </c>
      <c r="AX16" s="143">
        <v>0</v>
      </c>
      <c r="AY16" s="143">
        <v>0</v>
      </c>
      <c r="AZ16" s="143">
        <v>0</v>
      </c>
      <c r="BA16" s="143">
        <v>0</v>
      </c>
      <c r="BB16" s="143">
        <v>0</v>
      </c>
    </row>
    <row r="17" spans="2:54" x14ac:dyDescent="0.25">
      <c r="B17" t="s">
        <v>357</v>
      </c>
      <c r="C17" s="149">
        <v>0.63509689999999996</v>
      </c>
      <c r="D17" s="149">
        <v>0.2642893</v>
      </c>
      <c r="E17" s="158">
        <v>4.9312630000000003E-2</v>
      </c>
      <c r="F17" s="149">
        <v>1.2638E-3</v>
      </c>
      <c r="G17">
        <f>0.035+0.0105</f>
        <v>4.5500000000000006E-2</v>
      </c>
      <c r="H17" s="200">
        <f>(SUM(E17:G17)/SUM(E15:G15))*H15</f>
        <v>2.8082624010847115E-2</v>
      </c>
      <c r="I17">
        <v>0.1</v>
      </c>
      <c r="J17">
        <v>0.1</v>
      </c>
      <c r="K17">
        <v>0.1</v>
      </c>
      <c r="L17">
        <v>0.1</v>
      </c>
      <c r="M17">
        <v>0.1</v>
      </c>
      <c r="N17">
        <v>0.1</v>
      </c>
      <c r="O17">
        <v>0.1</v>
      </c>
      <c r="P17">
        <v>0.1</v>
      </c>
      <c r="Q17">
        <v>0.1</v>
      </c>
      <c r="R17">
        <v>0.1</v>
      </c>
      <c r="S17">
        <v>0</v>
      </c>
      <c r="T17">
        <v>0</v>
      </c>
      <c r="U17">
        <v>0</v>
      </c>
      <c r="V17">
        <v>0</v>
      </c>
      <c r="W17">
        <v>0</v>
      </c>
      <c r="X17">
        <v>0</v>
      </c>
      <c r="Y17">
        <v>0</v>
      </c>
      <c r="Z17">
        <v>0</v>
      </c>
      <c r="AA17">
        <v>0</v>
      </c>
      <c r="AB17">
        <v>0</v>
      </c>
      <c r="AC17">
        <v>0</v>
      </c>
      <c r="AD17">
        <v>0</v>
      </c>
      <c r="AE17">
        <v>0</v>
      </c>
      <c r="AF17">
        <v>0</v>
      </c>
      <c r="AG17">
        <v>0</v>
      </c>
      <c r="AH17">
        <v>0</v>
      </c>
      <c r="AI17">
        <v>0</v>
      </c>
      <c r="AJ17">
        <v>0</v>
      </c>
      <c r="AK17">
        <v>0</v>
      </c>
      <c r="AL17">
        <v>0</v>
      </c>
      <c r="AM17">
        <v>0</v>
      </c>
      <c r="AN17">
        <v>0</v>
      </c>
      <c r="AO17">
        <v>0</v>
      </c>
      <c r="AP17">
        <v>0</v>
      </c>
      <c r="AQ17">
        <v>0</v>
      </c>
      <c r="AR17">
        <v>0</v>
      </c>
      <c r="AS17">
        <v>0</v>
      </c>
      <c r="AT17">
        <v>0</v>
      </c>
      <c r="AU17">
        <v>0</v>
      </c>
      <c r="AV17">
        <v>0</v>
      </c>
      <c r="AW17">
        <v>0</v>
      </c>
      <c r="AX17">
        <v>0</v>
      </c>
      <c r="AY17">
        <v>0</v>
      </c>
      <c r="AZ17">
        <v>0</v>
      </c>
      <c r="BA17">
        <v>0</v>
      </c>
      <c r="BB17">
        <v>0</v>
      </c>
    </row>
    <row r="18" spans="2:54" x14ac:dyDescent="0.25">
      <c r="F18" s="159" t="s">
        <v>365</v>
      </c>
    </row>
    <row r="21" spans="2:54" x14ac:dyDescent="0.25">
      <c r="C21" s="151"/>
    </row>
    <row r="22" spans="2:54" x14ac:dyDescent="0.25">
      <c r="C22" s="153"/>
    </row>
    <row r="23" spans="2:54" x14ac:dyDescent="0.25">
      <c r="C23" s="152"/>
    </row>
    <row r="24" spans="2:54" ht="15.75" x14ac:dyDescent="0.3">
      <c r="C24" s="139"/>
      <c r="E24" s="2"/>
      <c r="F24" s="2"/>
    </row>
    <row r="25" spans="2:54" ht="15.75" x14ac:dyDescent="0.3">
      <c r="C25" s="139"/>
      <c r="E25" s="2"/>
      <c r="F25" s="150"/>
    </row>
    <row r="26" spans="2:54" x14ac:dyDescent="0.25">
      <c r="C26" s="139"/>
    </row>
  </sheetData>
  <mergeCells count="7">
    <mergeCell ref="AY4:BB4"/>
    <mergeCell ref="C4:J4"/>
    <mergeCell ref="K4:R4"/>
    <mergeCell ref="S4:Z4"/>
    <mergeCell ref="AA4:AH4"/>
    <mergeCell ref="AI4:AP4"/>
    <mergeCell ref="AQ4:AX4"/>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zoomScale="80" zoomScaleNormal="80" zoomScaleSheetLayoutView="75" workbookViewId="0">
      <pane xSplit="2" ySplit="12" topLeftCell="C13" activePane="bottomRight" state="frozen"/>
      <selection activeCell="E44" sqref="E44"/>
      <selection pane="topRight" activeCell="E44" sqref="E44"/>
      <selection pane="bottomLeft" activeCell="E44" sqref="E44"/>
      <selection pane="bottomRight" activeCell="G21" sqref="G21"/>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299</v>
      </c>
      <c r="C1" s="3" t="s">
        <v>304</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-16.292403770196717</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-4.7066992485581407</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1.7879676219484724</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1.0915019636663021</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3</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91" t="s">
        <v>11</v>
      </c>
      <c r="B13" s="61" t="s">
        <v>156</v>
      </c>
      <c r="C13" s="60"/>
      <c r="D13" s="61" t="s">
        <v>38</v>
      </c>
      <c r="E13" s="62">
        <f>'Workings baseline'!C10</f>
        <v>0</v>
      </c>
      <c r="F13" s="62">
        <f>'Workings baseline'!D10</f>
        <v>0</v>
      </c>
      <c r="G13" s="62">
        <f>-'Workings baseline'!E10</f>
        <v>-38</v>
      </c>
      <c r="H13" s="62">
        <f>'Workings baseline'!F10</f>
        <v>0</v>
      </c>
      <c r="I13" s="62">
        <f>'Workings baseline'!G10</f>
        <v>0</v>
      </c>
      <c r="J13" s="62">
        <f>'Workings baseline'!H10</f>
        <v>0</v>
      </c>
      <c r="K13" s="62">
        <f>'Workings baseline'!I10</f>
        <v>0</v>
      </c>
      <c r="L13" s="62">
        <f>'Workings baseline'!J10</f>
        <v>0</v>
      </c>
      <c r="M13" s="62">
        <f>'Workings baseline'!K10</f>
        <v>0</v>
      </c>
      <c r="N13" s="62">
        <f>'Workings baseline'!L10</f>
        <v>0</v>
      </c>
      <c r="O13" s="62">
        <f>'Workings baseline'!M10</f>
        <v>0</v>
      </c>
      <c r="P13" s="62">
        <f>'Workings baseline'!N10</f>
        <v>0</v>
      </c>
      <c r="Q13" s="62">
        <f>'Workings baseline'!O10</f>
        <v>0</v>
      </c>
      <c r="R13" s="62">
        <f>'Workings baseline'!P10</f>
        <v>0</v>
      </c>
      <c r="S13" s="62">
        <f>'Workings baseline'!Q10</f>
        <v>0</v>
      </c>
      <c r="T13" s="62">
        <f>'Workings baseline'!R10</f>
        <v>0</v>
      </c>
      <c r="U13" s="62">
        <f>'Workings baseline'!S10</f>
        <v>0</v>
      </c>
      <c r="V13" s="62">
        <f>'Workings baseline'!T10</f>
        <v>0</v>
      </c>
      <c r="W13" s="62">
        <f>'Workings baseline'!U10</f>
        <v>0</v>
      </c>
      <c r="X13" s="62">
        <f>'Workings baseline'!V10</f>
        <v>0</v>
      </c>
      <c r="Y13" s="62">
        <f>'Workings baseline'!W10</f>
        <v>0</v>
      </c>
      <c r="Z13" s="62">
        <f>'Workings baseline'!X10</f>
        <v>0</v>
      </c>
      <c r="AA13" s="62">
        <f>'Workings baseline'!Y10</f>
        <v>0</v>
      </c>
      <c r="AB13" s="62">
        <f>'Workings baseline'!Z10</f>
        <v>0</v>
      </c>
      <c r="AC13" s="62">
        <f>'Workings baseline'!AA10</f>
        <v>0</v>
      </c>
      <c r="AD13" s="62">
        <f>'Workings baseline'!AB10</f>
        <v>0</v>
      </c>
      <c r="AE13" s="62">
        <f>'Workings baseline'!AC10</f>
        <v>0</v>
      </c>
      <c r="AF13" s="62">
        <f>'Workings baseline'!AD10</f>
        <v>0</v>
      </c>
      <c r="AG13" s="62">
        <f>'Workings baseline'!AE10</f>
        <v>0</v>
      </c>
      <c r="AH13" s="62">
        <f>'Workings baseline'!AF10</f>
        <v>0</v>
      </c>
      <c r="AI13" s="62">
        <f>'Workings baseline'!AG10</f>
        <v>0</v>
      </c>
      <c r="AJ13" s="62">
        <f>'Workings baseline'!AH10</f>
        <v>0</v>
      </c>
      <c r="AK13" s="62">
        <f>'Workings baseline'!AI10</f>
        <v>0</v>
      </c>
      <c r="AL13" s="62">
        <f>'Workings baseline'!AJ10</f>
        <v>0</v>
      </c>
      <c r="AM13" s="62">
        <f>'Workings baseline'!AK10</f>
        <v>0</v>
      </c>
      <c r="AN13" s="62">
        <f>'Workings baseline'!AL10</f>
        <v>0</v>
      </c>
      <c r="AO13" s="62">
        <f>'Workings baseline'!AM10</f>
        <v>0</v>
      </c>
      <c r="AP13" s="62">
        <f>'Workings baseline'!AN10</f>
        <v>0</v>
      </c>
      <c r="AQ13" s="62">
        <f>'Workings baseline'!AO10</f>
        <v>0</v>
      </c>
      <c r="AR13" s="62">
        <f>'Workings baseline'!AP10</f>
        <v>0</v>
      </c>
      <c r="AS13" s="62">
        <f>'Workings baseline'!AQ10</f>
        <v>0</v>
      </c>
      <c r="AT13" s="62">
        <f>'Workings baseline'!AR10</f>
        <v>0</v>
      </c>
      <c r="AU13" s="62">
        <f>'Workings baseline'!AS10</f>
        <v>0</v>
      </c>
      <c r="AV13" s="62">
        <f>'Workings baseline'!AT10</f>
        <v>0</v>
      </c>
      <c r="AW13" s="62">
        <f>'Workings baseline'!AU10</f>
        <v>0</v>
      </c>
      <c r="AX13" s="62">
        <f>'Workings baseline'!AV10</f>
        <v>0</v>
      </c>
      <c r="AY13" s="62">
        <f>'Workings baseline'!AW10</f>
        <v>0</v>
      </c>
      <c r="AZ13" s="62">
        <f>'Workings baseline'!AX10</f>
        <v>0</v>
      </c>
      <c r="BA13" s="62">
        <f>'Workings baseline'!AY10</f>
        <v>0</v>
      </c>
      <c r="BB13" s="62">
        <f>'Workings baseline'!AZ10</f>
        <v>0</v>
      </c>
      <c r="BC13" s="62">
        <f>'Workings baseline'!BA10</f>
        <v>0</v>
      </c>
      <c r="BD13" s="62">
        <f>'Workings baseline'!BB10</f>
        <v>0</v>
      </c>
    </row>
    <row r="14" spans="1:56" x14ac:dyDescent="0.3">
      <c r="A14" s="192"/>
      <c r="B14" s="61" t="s">
        <v>195</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92"/>
      <c r="B15" s="61" t="s">
        <v>195</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92"/>
      <c r="B16" s="61" t="s">
        <v>195</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2"/>
      <c r="B17" s="61" t="s">
        <v>195</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3"/>
      <c r="B18" s="123" t="s">
        <v>194</v>
      </c>
      <c r="C18" s="128"/>
      <c r="D18" s="124" t="s">
        <v>38</v>
      </c>
      <c r="E18" s="59">
        <f>SUM(E13:E17)</f>
        <v>0</v>
      </c>
      <c r="F18" s="59">
        <f t="shared" ref="F18:AW18" si="0">SUM(F13:F17)</f>
        <v>0</v>
      </c>
      <c r="G18" s="59">
        <f t="shared" si="0"/>
        <v>-38</v>
      </c>
      <c r="H18" s="59">
        <f t="shared" si="0"/>
        <v>0</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4" t="s">
        <v>298</v>
      </c>
      <c r="B19" s="61" t="s">
        <v>173</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4"/>
      <c r="B20" s="61" t="s">
        <v>158</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4"/>
      <c r="B21" s="61" t="s">
        <v>195</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4"/>
      <c r="B22" s="61" t="s">
        <v>195</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4"/>
      <c r="B23" s="61" t="s">
        <v>195</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4"/>
      <c r="B24" s="61" t="s">
        <v>195</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5"/>
      <c r="B25" s="61" t="s">
        <v>316</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38</v>
      </c>
      <c r="E26" s="59">
        <f>E18+E25</f>
        <v>0</v>
      </c>
      <c r="F26" s="59">
        <f t="shared" ref="F26:BD26" si="2">F18+F25</f>
        <v>0</v>
      </c>
      <c r="G26" s="59">
        <f t="shared" si="2"/>
        <v>-38</v>
      </c>
      <c r="H26" s="59">
        <f t="shared" si="2"/>
        <v>0</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v>
      </c>
      <c r="F28" s="35">
        <f t="shared" ref="F28:AW28" si="3">F26*F27</f>
        <v>0</v>
      </c>
      <c r="G28" s="35">
        <f t="shared" si="3"/>
        <v>-26.599999999999998</v>
      </c>
      <c r="H28" s="35">
        <f t="shared" si="3"/>
        <v>0</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42</v>
      </c>
      <c r="D29" s="9" t="s">
        <v>38</v>
      </c>
      <c r="E29" s="35">
        <f>E26-E28</f>
        <v>0</v>
      </c>
      <c r="F29" s="35">
        <f t="shared" ref="F29:AW29" si="4">F26-F28</f>
        <v>0</v>
      </c>
      <c r="G29" s="35">
        <f t="shared" si="4"/>
        <v>-11.400000000000002</v>
      </c>
      <c r="H29" s="35">
        <f t="shared" si="4"/>
        <v>0</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51</v>
      </c>
      <c r="D31" s="9" t="s">
        <v>38</v>
      </c>
      <c r="F31" s="35"/>
      <c r="G31" s="35">
        <f>$F$28/'Fixed data'!$C$7</f>
        <v>0</v>
      </c>
      <c r="H31" s="35">
        <f>$F$28/'Fixed data'!$C$7</f>
        <v>0</v>
      </c>
      <c r="I31" s="35">
        <f>$F$28/'Fixed data'!$C$7</f>
        <v>0</v>
      </c>
      <c r="J31" s="35">
        <f>$F$28/'Fixed data'!$C$7</f>
        <v>0</v>
      </c>
      <c r="K31" s="35">
        <f>$F$28/'Fixed data'!$C$7</f>
        <v>0</v>
      </c>
      <c r="L31" s="35">
        <f>$F$28/'Fixed data'!$C$7</f>
        <v>0</v>
      </c>
      <c r="M31" s="35">
        <f>$F$28/'Fixed data'!$C$7</f>
        <v>0</v>
      </c>
      <c r="N31" s="35">
        <f>$F$28/'Fixed data'!$C$7</f>
        <v>0</v>
      </c>
      <c r="O31" s="35">
        <f>$F$28/'Fixed data'!$C$7</f>
        <v>0</v>
      </c>
      <c r="P31" s="35">
        <f>$F$28/'Fixed data'!$C$7</f>
        <v>0</v>
      </c>
      <c r="Q31" s="35">
        <f>$F$28/'Fixed data'!$C$7</f>
        <v>0</v>
      </c>
      <c r="R31" s="35">
        <f>$F$28/'Fixed data'!$C$7</f>
        <v>0</v>
      </c>
      <c r="S31" s="35">
        <f>$F$28/'Fixed data'!$C$7</f>
        <v>0</v>
      </c>
      <c r="T31" s="35">
        <f>$F$28/'Fixed data'!$C$7</f>
        <v>0</v>
      </c>
      <c r="U31" s="35">
        <f>$F$28/'Fixed data'!$C$7</f>
        <v>0</v>
      </c>
      <c r="V31" s="35">
        <f>$F$28/'Fixed data'!$C$7</f>
        <v>0</v>
      </c>
      <c r="W31" s="35">
        <f>$F$28/'Fixed data'!$C$7</f>
        <v>0</v>
      </c>
      <c r="X31" s="35">
        <f>$F$28/'Fixed data'!$C$7</f>
        <v>0</v>
      </c>
      <c r="Y31" s="35">
        <f>$F$28/'Fixed data'!$C$7</f>
        <v>0</v>
      </c>
      <c r="Z31" s="35">
        <f>$F$28/'Fixed data'!$C$7</f>
        <v>0</v>
      </c>
      <c r="AA31" s="35">
        <f>$F$28/'Fixed data'!$C$7</f>
        <v>0</v>
      </c>
      <c r="AB31" s="35">
        <f>$F$28/'Fixed data'!$C$7</f>
        <v>0</v>
      </c>
      <c r="AC31" s="35">
        <f>$F$28/'Fixed data'!$C$7</f>
        <v>0</v>
      </c>
      <c r="AD31" s="35">
        <f>$F$28/'Fixed data'!$C$7</f>
        <v>0</v>
      </c>
      <c r="AE31" s="35">
        <f>$F$28/'Fixed data'!$C$7</f>
        <v>0</v>
      </c>
      <c r="AF31" s="35">
        <f>$F$28/'Fixed data'!$C$7</f>
        <v>0</v>
      </c>
      <c r="AG31" s="35">
        <f>$F$28/'Fixed data'!$C$7</f>
        <v>0</v>
      </c>
      <c r="AH31" s="35">
        <f>$F$28/'Fixed data'!$C$7</f>
        <v>0</v>
      </c>
      <c r="AI31" s="35">
        <f>$F$28/'Fixed data'!$C$7</f>
        <v>0</v>
      </c>
      <c r="AJ31" s="35">
        <f>$F$28/'Fixed data'!$C$7</f>
        <v>0</v>
      </c>
      <c r="AK31" s="35">
        <f>$F$28/'Fixed data'!$C$7</f>
        <v>0</v>
      </c>
      <c r="AL31" s="35">
        <f>$F$28/'Fixed data'!$C$7</f>
        <v>0</v>
      </c>
      <c r="AM31" s="35">
        <f>$F$28/'Fixed data'!$C$7</f>
        <v>0</v>
      </c>
      <c r="AN31" s="35">
        <f>$F$28/'Fixed data'!$C$7</f>
        <v>0</v>
      </c>
      <c r="AO31" s="35">
        <f>$F$28/'Fixed data'!$C$7</f>
        <v>0</v>
      </c>
      <c r="AP31" s="35">
        <f>$F$28/'Fixed data'!$C$7</f>
        <v>0</v>
      </c>
      <c r="AQ31" s="35">
        <f>$F$28/'Fixed data'!$C$7</f>
        <v>0</v>
      </c>
      <c r="AR31" s="35">
        <f>$F$28/'Fixed data'!$C$7</f>
        <v>0</v>
      </c>
      <c r="AS31" s="35">
        <f>$F$28/'Fixed data'!$C$7</f>
        <v>0</v>
      </c>
      <c r="AT31" s="35">
        <f>$F$28/'Fixed data'!$C$7</f>
        <v>0</v>
      </c>
      <c r="AU31" s="35">
        <f>$F$28/'Fixed data'!$C$7</f>
        <v>0</v>
      </c>
      <c r="AV31" s="35">
        <f>$F$28/'Fixed data'!$C$7</f>
        <v>0</v>
      </c>
      <c r="AW31" s="35">
        <f>$F$28/'Fixed data'!$C$7</f>
        <v>0</v>
      </c>
      <c r="AX31" s="35">
        <f>$F$28/'Fixed data'!$C$7</f>
        <v>0</v>
      </c>
      <c r="AY31" s="35">
        <f>$F$28/'Fixed data'!$C$7</f>
        <v>0</v>
      </c>
      <c r="AZ31" s="35"/>
      <c r="BA31" s="35"/>
      <c r="BB31" s="35"/>
      <c r="BC31" s="35"/>
      <c r="BD31" s="35"/>
    </row>
    <row r="32" spans="1:56" ht="16.5" hidden="1" customHeight="1" outlineLevel="1" x14ac:dyDescent="0.35">
      <c r="A32" s="114"/>
      <c r="B32" s="9" t="s">
        <v>3</v>
      </c>
      <c r="C32" s="11" t="s">
        <v>52</v>
      </c>
      <c r="D32" s="9" t="s">
        <v>38</v>
      </c>
      <c r="F32" s="35"/>
      <c r="G32" s="35"/>
      <c r="H32" s="35">
        <f>$G$28/'Fixed data'!$C$7</f>
        <v>-0.59111111111111103</v>
      </c>
      <c r="I32" s="35">
        <f>$G$28/'Fixed data'!$C$7</f>
        <v>-0.59111111111111103</v>
      </c>
      <c r="J32" s="35">
        <f>$G$28/'Fixed data'!$C$7</f>
        <v>-0.59111111111111103</v>
      </c>
      <c r="K32" s="35">
        <f>$G$28/'Fixed data'!$C$7</f>
        <v>-0.59111111111111103</v>
      </c>
      <c r="L32" s="35">
        <f>$G$28/'Fixed data'!$C$7</f>
        <v>-0.59111111111111103</v>
      </c>
      <c r="M32" s="35">
        <f>$G$28/'Fixed data'!$C$7</f>
        <v>-0.59111111111111103</v>
      </c>
      <c r="N32" s="35">
        <f>$G$28/'Fixed data'!$C$7</f>
        <v>-0.59111111111111103</v>
      </c>
      <c r="O32" s="35">
        <f>$G$28/'Fixed data'!$C$7</f>
        <v>-0.59111111111111103</v>
      </c>
      <c r="P32" s="35">
        <f>$G$28/'Fixed data'!$C$7</f>
        <v>-0.59111111111111103</v>
      </c>
      <c r="Q32" s="35">
        <f>$G$28/'Fixed data'!$C$7</f>
        <v>-0.59111111111111103</v>
      </c>
      <c r="R32" s="35">
        <f>$G$28/'Fixed data'!$C$7</f>
        <v>-0.59111111111111103</v>
      </c>
      <c r="S32" s="35">
        <f>$G$28/'Fixed data'!$C$7</f>
        <v>-0.59111111111111103</v>
      </c>
      <c r="T32" s="35">
        <f>$G$28/'Fixed data'!$C$7</f>
        <v>-0.59111111111111103</v>
      </c>
      <c r="U32" s="35">
        <f>$G$28/'Fixed data'!$C$7</f>
        <v>-0.59111111111111103</v>
      </c>
      <c r="V32" s="35">
        <f>$G$28/'Fixed data'!$C$7</f>
        <v>-0.59111111111111103</v>
      </c>
      <c r="W32" s="35">
        <f>$G$28/'Fixed data'!$C$7</f>
        <v>-0.59111111111111103</v>
      </c>
      <c r="X32" s="35">
        <f>$G$28/'Fixed data'!$C$7</f>
        <v>-0.59111111111111103</v>
      </c>
      <c r="Y32" s="35">
        <f>$G$28/'Fixed data'!$C$7</f>
        <v>-0.59111111111111103</v>
      </c>
      <c r="Z32" s="35">
        <f>$G$28/'Fixed data'!$C$7</f>
        <v>-0.59111111111111103</v>
      </c>
      <c r="AA32" s="35">
        <f>$G$28/'Fixed data'!$C$7</f>
        <v>-0.59111111111111103</v>
      </c>
      <c r="AB32" s="35">
        <f>$G$28/'Fixed data'!$C$7</f>
        <v>-0.59111111111111103</v>
      </c>
      <c r="AC32" s="35">
        <f>$G$28/'Fixed data'!$C$7</f>
        <v>-0.59111111111111103</v>
      </c>
      <c r="AD32" s="35">
        <f>$G$28/'Fixed data'!$C$7</f>
        <v>-0.59111111111111103</v>
      </c>
      <c r="AE32" s="35">
        <f>$G$28/'Fixed data'!$C$7</f>
        <v>-0.59111111111111103</v>
      </c>
      <c r="AF32" s="35">
        <f>$G$28/'Fixed data'!$C$7</f>
        <v>-0.59111111111111103</v>
      </c>
      <c r="AG32" s="35">
        <f>$G$28/'Fixed data'!$C$7</f>
        <v>-0.59111111111111103</v>
      </c>
      <c r="AH32" s="35">
        <f>$G$28/'Fixed data'!$C$7</f>
        <v>-0.59111111111111103</v>
      </c>
      <c r="AI32" s="35">
        <f>$G$28/'Fixed data'!$C$7</f>
        <v>-0.59111111111111103</v>
      </c>
      <c r="AJ32" s="35">
        <f>$G$28/'Fixed data'!$C$7</f>
        <v>-0.59111111111111103</v>
      </c>
      <c r="AK32" s="35">
        <f>$G$28/'Fixed data'!$C$7</f>
        <v>-0.59111111111111103</v>
      </c>
      <c r="AL32" s="35">
        <f>$G$28/'Fixed data'!$C$7</f>
        <v>-0.59111111111111103</v>
      </c>
      <c r="AM32" s="35">
        <f>$G$28/'Fixed data'!$C$7</f>
        <v>-0.59111111111111103</v>
      </c>
      <c r="AN32" s="35">
        <f>$G$28/'Fixed data'!$C$7</f>
        <v>-0.59111111111111103</v>
      </c>
      <c r="AO32" s="35">
        <f>$G$28/'Fixed data'!$C$7</f>
        <v>-0.59111111111111103</v>
      </c>
      <c r="AP32" s="35">
        <f>$G$28/'Fixed data'!$C$7</f>
        <v>-0.59111111111111103</v>
      </c>
      <c r="AQ32" s="35">
        <f>$G$28/'Fixed data'!$C$7</f>
        <v>-0.59111111111111103</v>
      </c>
      <c r="AR32" s="35">
        <f>$G$28/'Fixed data'!$C$7</f>
        <v>-0.59111111111111103</v>
      </c>
      <c r="AS32" s="35">
        <f>$G$28/'Fixed data'!$C$7</f>
        <v>-0.59111111111111103</v>
      </c>
      <c r="AT32" s="35">
        <f>$G$28/'Fixed data'!$C$7</f>
        <v>-0.59111111111111103</v>
      </c>
      <c r="AU32" s="35">
        <f>$G$28/'Fixed data'!$C$7</f>
        <v>-0.59111111111111103</v>
      </c>
      <c r="AV32" s="35">
        <f>$G$28/'Fixed data'!$C$7</f>
        <v>-0.59111111111111103</v>
      </c>
      <c r="AW32" s="35">
        <f>$G$28/'Fixed data'!$C$7</f>
        <v>-0.59111111111111103</v>
      </c>
      <c r="AX32" s="35">
        <f>$G$28/'Fixed data'!$C$7</f>
        <v>-0.59111111111111103</v>
      </c>
      <c r="AY32" s="35">
        <f>$G$28/'Fixed data'!$C$7</f>
        <v>-0.59111111111111103</v>
      </c>
      <c r="AZ32" s="35">
        <f>$G$28/'Fixed data'!$C$7</f>
        <v>-0.59111111111111103</v>
      </c>
      <c r="BA32" s="35"/>
      <c r="BB32" s="35"/>
      <c r="BC32" s="35"/>
      <c r="BD32" s="35"/>
    </row>
    <row r="33" spans="1:57" ht="16.5" hidden="1" customHeight="1" outlineLevel="1" x14ac:dyDescent="0.35">
      <c r="A33" s="114"/>
      <c r="B33" s="9" t="s">
        <v>4</v>
      </c>
      <c r="C33" s="11" t="s">
        <v>53</v>
      </c>
      <c r="D33" s="9" t="s">
        <v>38</v>
      </c>
      <c r="F33" s="35"/>
      <c r="G33" s="35"/>
      <c r="H33" s="35"/>
      <c r="I33" s="35">
        <f>$H$28/'Fixed data'!$C$7</f>
        <v>0</v>
      </c>
      <c r="J33" s="35">
        <f>$H$28/'Fixed data'!$C$7</f>
        <v>0</v>
      </c>
      <c r="K33" s="35">
        <f>$H$28/'Fixed data'!$C$7</f>
        <v>0</v>
      </c>
      <c r="L33" s="35">
        <f>$H$28/'Fixed data'!$C$7</f>
        <v>0</v>
      </c>
      <c r="M33" s="35">
        <f>$H$28/'Fixed data'!$C$7</f>
        <v>0</v>
      </c>
      <c r="N33" s="35">
        <f>$H$28/'Fixed data'!$C$7</f>
        <v>0</v>
      </c>
      <c r="O33" s="35">
        <f>$H$28/'Fixed data'!$C$7</f>
        <v>0</v>
      </c>
      <c r="P33" s="35">
        <f>$H$28/'Fixed data'!$C$7</f>
        <v>0</v>
      </c>
      <c r="Q33" s="35">
        <f>$H$28/'Fixed data'!$C$7</f>
        <v>0</v>
      </c>
      <c r="R33" s="35">
        <f>$H$28/'Fixed data'!$C$7</f>
        <v>0</v>
      </c>
      <c r="S33" s="35">
        <f>$H$28/'Fixed data'!$C$7</f>
        <v>0</v>
      </c>
      <c r="T33" s="35">
        <f>$H$28/'Fixed data'!$C$7</f>
        <v>0</v>
      </c>
      <c r="U33" s="35">
        <f>$H$28/'Fixed data'!$C$7</f>
        <v>0</v>
      </c>
      <c r="V33" s="35">
        <f>$H$28/'Fixed data'!$C$7</f>
        <v>0</v>
      </c>
      <c r="W33" s="35">
        <f>$H$28/'Fixed data'!$C$7</f>
        <v>0</v>
      </c>
      <c r="X33" s="35">
        <f>$H$28/'Fixed data'!$C$7</f>
        <v>0</v>
      </c>
      <c r="Y33" s="35">
        <f>$H$28/'Fixed data'!$C$7</f>
        <v>0</v>
      </c>
      <c r="Z33" s="35">
        <f>$H$28/'Fixed data'!$C$7</f>
        <v>0</v>
      </c>
      <c r="AA33" s="35">
        <f>$H$28/'Fixed data'!$C$7</f>
        <v>0</v>
      </c>
      <c r="AB33" s="35">
        <f>$H$28/'Fixed data'!$C$7</f>
        <v>0</v>
      </c>
      <c r="AC33" s="35">
        <f>$H$28/'Fixed data'!$C$7</f>
        <v>0</v>
      </c>
      <c r="AD33" s="35">
        <f>$H$28/'Fixed data'!$C$7</f>
        <v>0</v>
      </c>
      <c r="AE33" s="35">
        <f>$H$28/'Fixed data'!$C$7</f>
        <v>0</v>
      </c>
      <c r="AF33" s="35">
        <f>$H$28/'Fixed data'!$C$7</f>
        <v>0</v>
      </c>
      <c r="AG33" s="35">
        <f>$H$28/'Fixed data'!$C$7</f>
        <v>0</v>
      </c>
      <c r="AH33" s="35">
        <f>$H$28/'Fixed data'!$C$7</f>
        <v>0</v>
      </c>
      <c r="AI33" s="35">
        <f>$H$28/'Fixed data'!$C$7</f>
        <v>0</v>
      </c>
      <c r="AJ33" s="35">
        <f>$H$28/'Fixed data'!$C$7</f>
        <v>0</v>
      </c>
      <c r="AK33" s="35">
        <f>$H$28/'Fixed data'!$C$7</f>
        <v>0</v>
      </c>
      <c r="AL33" s="35">
        <f>$H$28/'Fixed data'!$C$7</f>
        <v>0</v>
      </c>
      <c r="AM33" s="35">
        <f>$H$28/'Fixed data'!$C$7</f>
        <v>0</v>
      </c>
      <c r="AN33" s="35">
        <f>$H$28/'Fixed data'!$C$7</f>
        <v>0</v>
      </c>
      <c r="AO33" s="35">
        <f>$H$28/'Fixed data'!$C$7</f>
        <v>0</v>
      </c>
      <c r="AP33" s="35">
        <f>$H$28/'Fixed data'!$C$7</f>
        <v>0</v>
      </c>
      <c r="AQ33" s="35">
        <f>$H$28/'Fixed data'!$C$7</f>
        <v>0</v>
      </c>
      <c r="AR33" s="35">
        <f>$H$28/'Fixed data'!$C$7</f>
        <v>0</v>
      </c>
      <c r="AS33" s="35">
        <f>$H$28/'Fixed data'!$C$7</f>
        <v>0</v>
      </c>
      <c r="AT33" s="35">
        <f>$H$28/'Fixed data'!$C$7</f>
        <v>0</v>
      </c>
      <c r="AU33" s="35">
        <f>$H$28/'Fixed data'!$C$7</f>
        <v>0</v>
      </c>
      <c r="AV33" s="35">
        <f>$H$28/'Fixed data'!$C$7</f>
        <v>0</v>
      </c>
      <c r="AW33" s="35">
        <f>$H$28/'Fixed data'!$C$7</f>
        <v>0</v>
      </c>
      <c r="AX33" s="35">
        <f>$H$28/'Fixed data'!$C$7</f>
        <v>0</v>
      </c>
      <c r="AY33" s="35">
        <f>$H$28/'Fixed data'!$C$7</f>
        <v>0</v>
      </c>
      <c r="AZ33" s="35">
        <f>$H$28/'Fixed data'!$C$7</f>
        <v>0</v>
      </c>
      <c r="BA33" s="35">
        <f>$H$28/'Fixed data'!$C$7</f>
        <v>0</v>
      </c>
      <c r="BB33" s="35"/>
      <c r="BC33" s="35"/>
      <c r="BD33" s="35"/>
    </row>
    <row r="34" spans="1:57" ht="16.5" hidden="1" customHeight="1" outlineLevel="1" x14ac:dyDescent="0.35">
      <c r="A34" s="114"/>
      <c r="B34" s="9" t="s">
        <v>5</v>
      </c>
      <c r="C34" s="11" t="s">
        <v>54</v>
      </c>
      <c r="D34" s="9" t="s">
        <v>38</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55</v>
      </c>
      <c r="D35" s="9" t="s">
        <v>38</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56</v>
      </c>
      <c r="D36" s="9" t="s">
        <v>38</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57</v>
      </c>
      <c r="D37" s="9" t="s">
        <v>38</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38</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38</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38</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38</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38</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38</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38</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38</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0</v>
      </c>
      <c r="G60" s="35">
        <f t="shared" si="5"/>
        <v>0</v>
      </c>
      <c r="H60" s="35">
        <f t="shared" si="5"/>
        <v>-0.59111111111111103</v>
      </c>
      <c r="I60" s="35">
        <f t="shared" si="5"/>
        <v>-0.59111111111111103</v>
      </c>
      <c r="J60" s="35">
        <f t="shared" si="5"/>
        <v>-0.59111111111111103</v>
      </c>
      <c r="K60" s="35">
        <f t="shared" si="5"/>
        <v>-0.59111111111111103</v>
      </c>
      <c r="L60" s="35">
        <f t="shared" si="5"/>
        <v>-0.59111111111111103</v>
      </c>
      <c r="M60" s="35">
        <f t="shared" si="5"/>
        <v>-0.59111111111111103</v>
      </c>
      <c r="N60" s="35">
        <f t="shared" si="5"/>
        <v>-0.59111111111111103</v>
      </c>
      <c r="O60" s="35">
        <f t="shared" si="5"/>
        <v>-0.59111111111111103</v>
      </c>
      <c r="P60" s="35">
        <f t="shared" si="5"/>
        <v>-0.59111111111111103</v>
      </c>
      <c r="Q60" s="35">
        <f t="shared" si="5"/>
        <v>-0.59111111111111103</v>
      </c>
      <c r="R60" s="35">
        <f t="shared" si="5"/>
        <v>-0.59111111111111103</v>
      </c>
      <c r="S60" s="35">
        <f t="shared" si="5"/>
        <v>-0.59111111111111103</v>
      </c>
      <c r="T60" s="35">
        <f t="shared" si="5"/>
        <v>-0.59111111111111103</v>
      </c>
      <c r="U60" s="35">
        <f t="shared" si="5"/>
        <v>-0.59111111111111103</v>
      </c>
      <c r="V60" s="35">
        <f t="shared" si="5"/>
        <v>-0.59111111111111103</v>
      </c>
      <c r="W60" s="35">
        <f t="shared" si="5"/>
        <v>-0.59111111111111103</v>
      </c>
      <c r="X60" s="35">
        <f t="shared" si="5"/>
        <v>-0.59111111111111103</v>
      </c>
      <c r="Y60" s="35">
        <f t="shared" si="5"/>
        <v>-0.59111111111111103</v>
      </c>
      <c r="Z60" s="35">
        <f t="shared" si="5"/>
        <v>-0.59111111111111103</v>
      </c>
      <c r="AA60" s="35">
        <f t="shared" si="5"/>
        <v>-0.59111111111111103</v>
      </c>
      <c r="AB60" s="35">
        <f t="shared" si="5"/>
        <v>-0.59111111111111103</v>
      </c>
      <c r="AC60" s="35">
        <f t="shared" si="5"/>
        <v>-0.59111111111111103</v>
      </c>
      <c r="AD60" s="35">
        <f t="shared" si="5"/>
        <v>-0.59111111111111103</v>
      </c>
      <c r="AE60" s="35">
        <f t="shared" si="5"/>
        <v>-0.59111111111111103</v>
      </c>
      <c r="AF60" s="35">
        <f t="shared" si="5"/>
        <v>-0.59111111111111103</v>
      </c>
      <c r="AG60" s="35">
        <f t="shared" si="5"/>
        <v>-0.59111111111111103</v>
      </c>
      <c r="AH60" s="35">
        <f t="shared" si="5"/>
        <v>-0.59111111111111103</v>
      </c>
      <c r="AI60" s="35">
        <f t="shared" si="5"/>
        <v>-0.59111111111111103</v>
      </c>
      <c r="AJ60" s="35">
        <f t="shared" si="5"/>
        <v>-0.59111111111111103</v>
      </c>
      <c r="AK60" s="35">
        <f t="shared" si="5"/>
        <v>-0.59111111111111103</v>
      </c>
      <c r="AL60" s="35">
        <f t="shared" si="5"/>
        <v>-0.59111111111111103</v>
      </c>
      <c r="AM60" s="35">
        <f t="shared" si="5"/>
        <v>-0.59111111111111103</v>
      </c>
      <c r="AN60" s="35">
        <f t="shared" si="5"/>
        <v>-0.59111111111111103</v>
      </c>
      <c r="AO60" s="35">
        <f t="shared" si="5"/>
        <v>-0.59111111111111103</v>
      </c>
      <c r="AP60" s="35">
        <f t="shared" si="5"/>
        <v>-0.59111111111111103</v>
      </c>
      <c r="AQ60" s="35">
        <f t="shared" si="5"/>
        <v>-0.59111111111111103</v>
      </c>
      <c r="AR60" s="35">
        <f t="shared" si="5"/>
        <v>-0.59111111111111103</v>
      </c>
      <c r="AS60" s="35">
        <f t="shared" si="5"/>
        <v>-0.59111111111111103</v>
      </c>
      <c r="AT60" s="35">
        <f t="shared" si="5"/>
        <v>-0.59111111111111103</v>
      </c>
      <c r="AU60" s="35">
        <f t="shared" si="5"/>
        <v>-0.59111111111111103</v>
      </c>
      <c r="AV60" s="35">
        <f t="shared" si="5"/>
        <v>-0.59111111111111103</v>
      </c>
      <c r="AW60" s="35">
        <f t="shared" si="5"/>
        <v>-0.59111111111111103</v>
      </c>
      <c r="AX60" s="35">
        <f t="shared" si="5"/>
        <v>-0.59111111111111103</v>
      </c>
      <c r="AY60" s="35">
        <f t="shared" si="5"/>
        <v>-0.59111111111111103</v>
      </c>
      <c r="AZ60" s="35">
        <f t="shared" si="5"/>
        <v>-0.59111111111111103</v>
      </c>
      <c r="BA60" s="35">
        <f t="shared" si="5"/>
        <v>0</v>
      </c>
      <c r="BB60" s="35">
        <f t="shared" si="5"/>
        <v>0</v>
      </c>
      <c r="BC60" s="35">
        <f t="shared" si="5"/>
        <v>0</v>
      </c>
      <c r="BD60" s="35">
        <f t="shared" si="5"/>
        <v>0</v>
      </c>
    </row>
    <row r="61" spans="1:56" ht="17.25" hidden="1" customHeight="1" outlineLevel="1" x14ac:dyDescent="0.35">
      <c r="A61" s="114"/>
      <c r="B61" s="9" t="s">
        <v>34</v>
      </c>
      <c r="C61" s="9" t="s">
        <v>59</v>
      </c>
      <c r="D61" s="9" t="s">
        <v>38</v>
      </c>
      <c r="E61" s="35">
        <v>0</v>
      </c>
      <c r="F61" s="35">
        <f>E62</f>
        <v>0</v>
      </c>
      <c r="G61" s="35">
        <f t="shared" ref="G61:BD61" si="6">F62</f>
        <v>0</v>
      </c>
      <c r="H61" s="35">
        <f t="shared" si="6"/>
        <v>-26.599999999999998</v>
      </c>
      <c r="I61" s="35">
        <f t="shared" si="6"/>
        <v>-26.008888888888887</v>
      </c>
      <c r="J61" s="35">
        <f t="shared" si="6"/>
        <v>-25.417777777777776</v>
      </c>
      <c r="K61" s="35">
        <f t="shared" si="6"/>
        <v>-24.826666666666664</v>
      </c>
      <c r="L61" s="35">
        <f t="shared" si="6"/>
        <v>-24.235555555555553</v>
      </c>
      <c r="M61" s="35">
        <f t="shared" si="6"/>
        <v>-23.644444444444442</v>
      </c>
      <c r="N61" s="35">
        <f t="shared" si="6"/>
        <v>-23.053333333333331</v>
      </c>
      <c r="O61" s="35">
        <f t="shared" si="6"/>
        <v>-22.46222222222222</v>
      </c>
      <c r="P61" s="35">
        <f t="shared" si="6"/>
        <v>-21.871111111111109</v>
      </c>
      <c r="Q61" s="35">
        <f t="shared" si="6"/>
        <v>-21.279999999999998</v>
      </c>
      <c r="R61" s="35">
        <f t="shared" si="6"/>
        <v>-20.688888888888886</v>
      </c>
      <c r="S61" s="35">
        <f t="shared" si="6"/>
        <v>-20.097777777777775</v>
      </c>
      <c r="T61" s="35">
        <f t="shared" si="6"/>
        <v>-19.506666666666664</v>
      </c>
      <c r="U61" s="35">
        <f t="shared" si="6"/>
        <v>-18.915555555555553</v>
      </c>
      <c r="V61" s="35">
        <f t="shared" si="6"/>
        <v>-18.324444444444442</v>
      </c>
      <c r="W61" s="35">
        <f t="shared" si="6"/>
        <v>-17.733333333333331</v>
      </c>
      <c r="X61" s="35">
        <f t="shared" si="6"/>
        <v>-17.14222222222222</v>
      </c>
      <c r="Y61" s="35">
        <f t="shared" si="6"/>
        <v>-16.551111111111108</v>
      </c>
      <c r="Z61" s="35">
        <f t="shared" si="6"/>
        <v>-15.959999999999997</v>
      </c>
      <c r="AA61" s="35">
        <f t="shared" si="6"/>
        <v>-15.368888888888886</v>
      </c>
      <c r="AB61" s="35">
        <f t="shared" si="6"/>
        <v>-14.777777777777775</v>
      </c>
      <c r="AC61" s="35">
        <f t="shared" si="6"/>
        <v>-14.186666666666664</v>
      </c>
      <c r="AD61" s="35">
        <f t="shared" si="6"/>
        <v>-13.595555555555553</v>
      </c>
      <c r="AE61" s="35">
        <f t="shared" si="6"/>
        <v>-13.004444444444442</v>
      </c>
      <c r="AF61" s="35">
        <f t="shared" si="6"/>
        <v>-12.41333333333333</v>
      </c>
      <c r="AG61" s="35">
        <f t="shared" si="6"/>
        <v>-11.822222222222219</v>
      </c>
      <c r="AH61" s="35">
        <f t="shared" si="6"/>
        <v>-11.231111111111108</v>
      </c>
      <c r="AI61" s="35">
        <f t="shared" si="6"/>
        <v>-10.639999999999997</v>
      </c>
      <c r="AJ61" s="35">
        <f t="shared" si="6"/>
        <v>-10.048888888888886</v>
      </c>
      <c r="AK61" s="35">
        <f t="shared" si="6"/>
        <v>-9.4577777777777747</v>
      </c>
      <c r="AL61" s="35">
        <f t="shared" si="6"/>
        <v>-8.8666666666666636</v>
      </c>
      <c r="AM61" s="35">
        <f t="shared" si="6"/>
        <v>-8.2755555555555524</v>
      </c>
      <c r="AN61" s="35">
        <f t="shared" si="6"/>
        <v>-7.6844444444444413</v>
      </c>
      <c r="AO61" s="35">
        <f t="shared" si="6"/>
        <v>-7.0933333333333302</v>
      </c>
      <c r="AP61" s="35">
        <f t="shared" si="6"/>
        <v>-6.502222222222219</v>
      </c>
      <c r="AQ61" s="35">
        <f t="shared" si="6"/>
        <v>-5.9111111111111079</v>
      </c>
      <c r="AR61" s="35">
        <f t="shared" si="6"/>
        <v>-5.3199999999999967</v>
      </c>
      <c r="AS61" s="35">
        <f t="shared" si="6"/>
        <v>-4.7288888888888856</v>
      </c>
      <c r="AT61" s="35">
        <f t="shared" si="6"/>
        <v>-4.1377777777777744</v>
      </c>
      <c r="AU61" s="35">
        <f t="shared" si="6"/>
        <v>-3.5466666666666633</v>
      </c>
      <c r="AV61" s="35">
        <f t="shared" si="6"/>
        <v>-2.9555555555555522</v>
      </c>
      <c r="AW61" s="35">
        <f t="shared" si="6"/>
        <v>-2.364444444444441</v>
      </c>
      <c r="AX61" s="35">
        <f t="shared" si="6"/>
        <v>-1.7733333333333299</v>
      </c>
      <c r="AY61" s="35">
        <f t="shared" si="6"/>
        <v>-1.1822222222222187</v>
      </c>
      <c r="AZ61" s="35">
        <f t="shared" si="6"/>
        <v>-0.5911111111111077</v>
      </c>
      <c r="BA61" s="35">
        <f t="shared" si="6"/>
        <v>3.3306690738754696E-15</v>
      </c>
      <c r="BB61" s="35">
        <f t="shared" si="6"/>
        <v>3.3306690738754696E-15</v>
      </c>
      <c r="BC61" s="35">
        <f t="shared" si="6"/>
        <v>3.3306690738754696E-15</v>
      </c>
      <c r="BD61" s="35">
        <f t="shared" si="6"/>
        <v>3.3306690738754696E-15</v>
      </c>
    </row>
    <row r="62" spans="1:56" ht="16.5" hidden="1" customHeight="1" outlineLevel="1" x14ac:dyDescent="0.3">
      <c r="A62" s="114"/>
      <c r="B62" s="9" t="s">
        <v>33</v>
      </c>
      <c r="C62" s="9" t="s">
        <v>66</v>
      </c>
      <c r="D62" s="9" t="s">
        <v>38</v>
      </c>
      <c r="E62" s="35">
        <f t="shared" ref="E62:BD62" si="7">E28-E60+E61</f>
        <v>0</v>
      </c>
      <c r="F62" s="35">
        <f t="shared" si="7"/>
        <v>0</v>
      </c>
      <c r="G62" s="35">
        <f t="shared" si="7"/>
        <v>-26.599999999999998</v>
      </c>
      <c r="H62" s="35">
        <f t="shared" si="7"/>
        <v>-26.008888888888887</v>
      </c>
      <c r="I62" s="35">
        <f t="shared" si="7"/>
        <v>-25.417777777777776</v>
      </c>
      <c r="J62" s="35">
        <f t="shared" si="7"/>
        <v>-24.826666666666664</v>
      </c>
      <c r="K62" s="35">
        <f t="shared" si="7"/>
        <v>-24.235555555555553</v>
      </c>
      <c r="L62" s="35">
        <f t="shared" si="7"/>
        <v>-23.644444444444442</v>
      </c>
      <c r="M62" s="35">
        <f t="shared" si="7"/>
        <v>-23.053333333333331</v>
      </c>
      <c r="N62" s="35">
        <f t="shared" si="7"/>
        <v>-22.46222222222222</v>
      </c>
      <c r="O62" s="35">
        <f t="shared" si="7"/>
        <v>-21.871111111111109</v>
      </c>
      <c r="P62" s="35">
        <f t="shared" si="7"/>
        <v>-21.279999999999998</v>
      </c>
      <c r="Q62" s="35">
        <f t="shared" si="7"/>
        <v>-20.688888888888886</v>
      </c>
      <c r="R62" s="35">
        <f t="shared" si="7"/>
        <v>-20.097777777777775</v>
      </c>
      <c r="S62" s="35">
        <f t="shared" si="7"/>
        <v>-19.506666666666664</v>
      </c>
      <c r="T62" s="35">
        <f t="shared" si="7"/>
        <v>-18.915555555555553</v>
      </c>
      <c r="U62" s="35">
        <f t="shared" si="7"/>
        <v>-18.324444444444442</v>
      </c>
      <c r="V62" s="35">
        <f t="shared" si="7"/>
        <v>-17.733333333333331</v>
      </c>
      <c r="W62" s="35">
        <f t="shared" si="7"/>
        <v>-17.14222222222222</v>
      </c>
      <c r="X62" s="35">
        <f t="shared" si="7"/>
        <v>-16.551111111111108</v>
      </c>
      <c r="Y62" s="35">
        <f t="shared" si="7"/>
        <v>-15.959999999999997</v>
      </c>
      <c r="Z62" s="35">
        <f t="shared" si="7"/>
        <v>-15.368888888888886</v>
      </c>
      <c r="AA62" s="35">
        <f t="shared" si="7"/>
        <v>-14.777777777777775</v>
      </c>
      <c r="AB62" s="35">
        <f t="shared" si="7"/>
        <v>-14.186666666666664</v>
      </c>
      <c r="AC62" s="35">
        <f t="shared" si="7"/>
        <v>-13.595555555555553</v>
      </c>
      <c r="AD62" s="35">
        <f t="shared" si="7"/>
        <v>-13.004444444444442</v>
      </c>
      <c r="AE62" s="35">
        <f t="shared" si="7"/>
        <v>-12.41333333333333</v>
      </c>
      <c r="AF62" s="35">
        <f t="shared" si="7"/>
        <v>-11.822222222222219</v>
      </c>
      <c r="AG62" s="35">
        <f t="shared" si="7"/>
        <v>-11.231111111111108</v>
      </c>
      <c r="AH62" s="35">
        <f t="shared" si="7"/>
        <v>-10.639999999999997</v>
      </c>
      <c r="AI62" s="35">
        <f t="shared" si="7"/>
        <v>-10.048888888888886</v>
      </c>
      <c r="AJ62" s="35">
        <f t="shared" si="7"/>
        <v>-9.4577777777777747</v>
      </c>
      <c r="AK62" s="35">
        <f t="shared" si="7"/>
        <v>-8.8666666666666636</v>
      </c>
      <c r="AL62" s="35">
        <f t="shared" si="7"/>
        <v>-8.2755555555555524</v>
      </c>
      <c r="AM62" s="35">
        <f t="shared" si="7"/>
        <v>-7.6844444444444413</v>
      </c>
      <c r="AN62" s="35">
        <f t="shared" si="7"/>
        <v>-7.0933333333333302</v>
      </c>
      <c r="AO62" s="35">
        <f t="shared" si="7"/>
        <v>-6.502222222222219</v>
      </c>
      <c r="AP62" s="35">
        <f t="shared" si="7"/>
        <v>-5.9111111111111079</v>
      </c>
      <c r="AQ62" s="35">
        <f t="shared" si="7"/>
        <v>-5.3199999999999967</v>
      </c>
      <c r="AR62" s="35">
        <f t="shared" si="7"/>
        <v>-4.7288888888888856</v>
      </c>
      <c r="AS62" s="35">
        <f t="shared" si="7"/>
        <v>-4.1377777777777744</v>
      </c>
      <c r="AT62" s="35">
        <f t="shared" si="7"/>
        <v>-3.5466666666666633</v>
      </c>
      <c r="AU62" s="35">
        <f t="shared" si="7"/>
        <v>-2.9555555555555522</v>
      </c>
      <c r="AV62" s="35">
        <f t="shared" si="7"/>
        <v>-2.364444444444441</v>
      </c>
      <c r="AW62" s="35">
        <f t="shared" si="7"/>
        <v>-1.7733333333333299</v>
      </c>
      <c r="AX62" s="35">
        <f t="shared" si="7"/>
        <v>-1.1822222222222187</v>
      </c>
      <c r="AY62" s="35">
        <f t="shared" si="7"/>
        <v>-0.5911111111111077</v>
      </c>
      <c r="AZ62" s="35">
        <f t="shared" si="7"/>
        <v>3.3306690738754696E-15</v>
      </c>
      <c r="BA62" s="35">
        <f t="shared" si="7"/>
        <v>3.3306690738754696E-15</v>
      </c>
      <c r="BB62" s="35">
        <f t="shared" si="7"/>
        <v>3.3306690738754696E-15</v>
      </c>
      <c r="BC62" s="35">
        <f t="shared" si="7"/>
        <v>3.3306690738754696E-15</v>
      </c>
      <c r="BD62" s="35">
        <f t="shared" si="7"/>
        <v>3.3306690738754696E-15</v>
      </c>
    </row>
    <row r="63" spans="1:56" ht="16.5" collapsed="1" x14ac:dyDescent="0.3">
      <c r="A63" s="114"/>
      <c r="B63" s="9" t="s">
        <v>8</v>
      </c>
      <c r="C63" s="11" t="s">
        <v>65</v>
      </c>
      <c r="D63" s="9" t="s">
        <v>38</v>
      </c>
      <c r="E63" s="35">
        <f>AVERAGE(E61:E62)*'Fixed data'!$C$3</f>
        <v>0</v>
      </c>
      <c r="F63" s="35">
        <f>AVERAGE(F61:F62)*'Fixed data'!$C$3</f>
        <v>0</v>
      </c>
      <c r="G63" s="35">
        <f>AVERAGE(G61:G62)*'Fixed data'!$C$3</f>
        <v>-0.55859999999999999</v>
      </c>
      <c r="H63" s="35">
        <f>AVERAGE(H61:H62)*'Fixed data'!$C$3</f>
        <v>-1.1047866666666666</v>
      </c>
      <c r="I63" s="35">
        <f>AVERAGE(I61:I62)*'Fixed data'!$C$3</f>
        <v>-1.07996</v>
      </c>
      <c r="J63" s="35">
        <f>AVERAGE(J61:J62)*'Fixed data'!$C$3</f>
        <v>-1.0551333333333333</v>
      </c>
      <c r="K63" s="35">
        <f>AVERAGE(K61:K62)*'Fixed data'!$C$3</f>
        <v>-1.0303066666666667</v>
      </c>
      <c r="L63" s="35">
        <f>AVERAGE(L61:L62)*'Fixed data'!$C$3</f>
        <v>-1.0054799999999999</v>
      </c>
      <c r="M63" s="35">
        <f>AVERAGE(M61:M62)*'Fixed data'!$C$3</f>
        <v>-0.98065333333333327</v>
      </c>
      <c r="N63" s="35">
        <f>AVERAGE(N61:N62)*'Fixed data'!$C$3</f>
        <v>-0.9558266666666666</v>
      </c>
      <c r="O63" s="35">
        <f>AVERAGE(O61:O62)*'Fixed data'!$C$3</f>
        <v>-0.93099999999999994</v>
      </c>
      <c r="P63" s="35">
        <f>AVERAGE(P61:P62)*'Fixed data'!$C$3</f>
        <v>-0.90617333333333328</v>
      </c>
      <c r="Q63" s="35">
        <f>AVERAGE(Q61:Q62)*'Fixed data'!$C$3</f>
        <v>-0.88134666666666661</v>
      </c>
      <c r="R63" s="35">
        <f>AVERAGE(R61:R62)*'Fixed data'!$C$3</f>
        <v>-0.85651999999999995</v>
      </c>
      <c r="S63" s="35">
        <f>AVERAGE(S61:S62)*'Fixed data'!$C$3</f>
        <v>-0.83169333333333328</v>
      </c>
      <c r="T63" s="35">
        <f>AVERAGE(T61:T62)*'Fixed data'!$C$3</f>
        <v>-0.80686666666666662</v>
      </c>
      <c r="U63" s="35">
        <f>AVERAGE(U61:U62)*'Fixed data'!$C$3</f>
        <v>-0.78203999999999996</v>
      </c>
      <c r="V63" s="35">
        <f>AVERAGE(V61:V62)*'Fixed data'!$C$3</f>
        <v>-0.75721333333333329</v>
      </c>
      <c r="W63" s="35">
        <f>AVERAGE(W61:W62)*'Fixed data'!$C$3</f>
        <v>-0.73238666666666663</v>
      </c>
      <c r="X63" s="35">
        <f>AVERAGE(X61:X62)*'Fixed data'!$C$3</f>
        <v>-0.70755999999999997</v>
      </c>
      <c r="Y63" s="35">
        <f>AVERAGE(Y61:Y62)*'Fixed data'!$C$3</f>
        <v>-0.6827333333333333</v>
      </c>
      <c r="Z63" s="35">
        <f>AVERAGE(Z61:Z62)*'Fixed data'!$C$3</f>
        <v>-0.65790666666666664</v>
      </c>
      <c r="AA63" s="35">
        <f>AVERAGE(AA61:AA62)*'Fixed data'!$C$3</f>
        <v>-0.63307999999999998</v>
      </c>
      <c r="AB63" s="35">
        <f>AVERAGE(AB61:AB62)*'Fixed data'!$C$3</f>
        <v>-0.6082533333333332</v>
      </c>
      <c r="AC63" s="35">
        <f>AVERAGE(AC61:AC62)*'Fixed data'!$C$3</f>
        <v>-0.58342666666666654</v>
      </c>
      <c r="AD63" s="35">
        <f>AVERAGE(AD61:AD62)*'Fixed data'!$C$3</f>
        <v>-0.55859999999999987</v>
      </c>
      <c r="AE63" s="35">
        <f>AVERAGE(AE61:AE62)*'Fixed data'!$C$3</f>
        <v>-0.53377333333333321</v>
      </c>
      <c r="AF63" s="35">
        <f>AVERAGE(AF61:AF62)*'Fixed data'!$C$3</f>
        <v>-0.50894666666666655</v>
      </c>
      <c r="AG63" s="35">
        <f>AVERAGE(AG61:AG62)*'Fixed data'!$C$3</f>
        <v>-0.48411999999999988</v>
      </c>
      <c r="AH63" s="35">
        <f>AVERAGE(AH61:AH62)*'Fixed data'!$C$3</f>
        <v>-0.45929333333333322</v>
      </c>
      <c r="AI63" s="35">
        <f>AVERAGE(AI61:AI62)*'Fixed data'!$C$3</f>
        <v>-0.43446666666666656</v>
      </c>
      <c r="AJ63" s="35">
        <f>AVERAGE(AJ61:AJ62)*'Fixed data'!$C$3</f>
        <v>-0.40963999999999989</v>
      </c>
      <c r="AK63" s="35">
        <f>AVERAGE(AK61:AK62)*'Fixed data'!$C$3</f>
        <v>-0.38481333333333323</v>
      </c>
      <c r="AL63" s="35">
        <f>AVERAGE(AL61:AL62)*'Fixed data'!$C$3</f>
        <v>-0.35998666666666657</v>
      </c>
      <c r="AM63" s="35">
        <f>AVERAGE(AM61:AM62)*'Fixed data'!$C$3</f>
        <v>-0.3351599999999999</v>
      </c>
      <c r="AN63" s="35">
        <f>AVERAGE(AN61:AN62)*'Fixed data'!$C$3</f>
        <v>-0.31033333333333324</v>
      </c>
      <c r="AO63" s="35">
        <f>AVERAGE(AO61:AO62)*'Fixed data'!$C$3</f>
        <v>-0.28550666666666658</v>
      </c>
      <c r="AP63" s="35">
        <f>AVERAGE(AP61:AP62)*'Fixed data'!$C$3</f>
        <v>-0.26067999999999986</v>
      </c>
      <c r="AQ63" s="35">
        <f>AVERAGE(AQ61:AQ62)*'Fixed data'!$C$3</f>
        <v>-0.23585333333333322</v>
      </c>
      <c r="AR63" s="35">
        <f>AVERAGE(AR61:AR62)*'Fixed data'!$C$3</f>
        <v>-0.21102666666666653</v>
      </c>
      <c r="AS63" s="35">
        <f>AVERAGE(AS61:AS62)*'Fixed data'!$C$3</f>
        <v>-0.18619999999999987</v>
      </c>
      <c r="AT63" s="35">
        <f>AVERAGE(AT61:AT62)*'Fixed data'!$C$3</f>
        <v>-0.1613733333333332</v>
      </c>
      <c r="AU63" s="35">
        <f>AVERAGE(AU61:AU62)*'Fixed data'!$C$3</f>
        <v>-0.13654666666666654</v>
      </c>
      <c r="AV63" s="35">
        <f>AVERAGE(AV61:AV62)*'Fixed data'!$C$3</f>
        <v>-0.11171999999999986</v>
      </c>
      <c r="AW63" s="35">
        <f>AVERAGE(AW61:AW62)*'Fixed data'!$C$3</f>
        <v>-8.6893333333333198E-2</v>
      </c>
      <c r="AX63" s="35">
        <f>AVERAGE(AX61:AX62)*'Fixed data'!$C$3</f>
        <v>-6.2066666666666527E-2</v>
      </c>
      <c r="AY63" s="35">
        <f>AVERAGE(AY61:AY62)*'Fixed data'!$C$3</f>
        <v>-3.7239999999999857E-2</v>
      </c>
      <c r="AZ63" s="35">
        <f>AVERAGE(AZ61:AZ62)*'Fixed data'!$C$3</f>
        <v>-1.2413333333333193E-2</v>
      </c>
      <c r="BA63" s="35">
        <f>AVERAGE(BA61:BA62)*'Fixed data'!$C$3</f>
        <v>1.3988810110276973E-16</v>
      </c>
      <c r="BB63" s="35">
        <f>AVERAGE(BB61:BB62)*'Fixed data'!$C$3</f>
        <v>1.3988810110276973E-16</v>
      </c>
      <c r="BC63" s="35">
        <f>AVERAGE(BC61:BC62)*'Fixed data'!$C$3</f>
        <v>1.3988810110276973E-16</v>
      </c>
      <c r="BD63" s="35">
        <f>AVERAGE(BD61:BD62)*'Fixed data'!$C$3</f>
        <v>1.3988810110276973E-16</v>
      </c>
    </row>
    <row r="64" spans="1:56" ht="15.75" thickBot="1" x14ac:dyDescent="0.35">
      <c r="A64" s="113"/>
      <c r="B64" s="12" t="s">
        <v>92</v>
      </c>
      <c r="C64" s="12" t="s">
        <v>43</v>
      </c>
      <c r="D64" s="12" t="s">
        <v>38</v>
      </c>
      <c r="E64" s="53">
        <f t="shared" ref="E64:BD64" si="8">E29+E60+E63</f>
        <v>0</v>
      </c>
      <c r="F64" s="53">
        <f t="shared" si="8"/>
        <v>0</v>
      </c>
      <c r="G64" s="53">
        <f t="shared" si="8"/>
        <v>-11.958600000000002</v>
      </c>
      <c r="H64" s="53">
        <f t="shared" si="8"/>
        <v>-1.6958977777777777</v>
      </c>
      <c r="I64" s="53">
        <f t="shared" si="8"/>
        <v>-1.671071111111111</v>
      </c>
      <c r="J64" s="53">
        <f t="shared" si="8"/>
        <v>-1.6462444444444442</v>
      </c>
      <c r="K64" s="53">
        <f t="shared" si="8"/>
        <v>-1.6214177777777778</v>
      </c>
      <c r="L64" s="53">
        <f t="shared" si="8"/>
        <v>-1.5965911111111111</v>
      </c>
      <c r="M64" s="53">
        <f t="shared" si="8"/>
        <v>-1.5717644444444443</v>
      </c>
      <c r="N64" s="53">
        <f t="shared" si="8"/>
        <v>-1.5469377777777775</v>
      </c>
      <c r="O64" s="53">
        <f t="shared" si="8"/>
        <v>-1.522111111111111</v>
      </c>
      <c r="P64" s="53">
        <f t="shared" si="8"/>
        <v>-1.4972844444444444</v>
      </c>
      <c r="Q64" s="53">
        <f t="shared" si="8"/>
        <v>-1.4724577777777776</v>
      </c>
      <c r="R64" s="53">
        <f t="shared" si="8"/>
        <v>-1.4476311111111109</v>
      </c>
      <c r="S64" s="53">
        <f t="shared" si="8"/>
        <v>-1.4228044444444443</v>
      </c>
      <c r="T64" s="53">
        <f t="shared" si="8"/>
        <v>-1.3979777777777778</v>
      </c>
      <c r="U64" s="53">
        <f t="shared" si="8"/>
        <v>-1.373151111111111</v>
      </c>
      <c r="V64" s="53">
        <f t="shared" si="8"/>
        <v>-1.3483244444444442</v>
      </c>
      <c r="W64" s="53">
        <f t="shared" si="8"/>
        <v>-1.3234977777777777</v>
      </c>
      <c r="X64" s="53">
        <f t="shared" si="8"/>
        <v>-1.2986711111111111</v>
      </c>
      <c r="Y64" s="53">
        <f t="shared" si="8"/>
        <v>-1.2738444444444443</v>
      </c>
      <c r="Z64" s="53">
        <f t="shared" si="8"/>
        <v>-1.2490177777777776</v>
      </c>
      <c r="AA64" s="53">
        <f t="shared" si="8"/>
        <v>-1.224191111111111</v>
      </c>
      <c r="AB64" s="53">
        <f t="shared" si="8"/>
        <v>-1.1993644444444442</v>
      </c>
      <c r="AC64" s="53">
        <f t="shared" si="8"/>
        <v>-1.1745377777777777</v>
      </c>
      <c r="AD64" s="53">
        <f t="shared" si="8"/>
        <v>-1.1497111111111109</v>
      </c>
      <c r="AE64" s="53">
        <f t="shared" si="8"/>
        <v>-1.1248844444444441</v>
      </c>
      <c r="AF64" s="53">
        <f t="shared" si="8"/>
        <v>-1.1000577777777776</v>
      </c>
      <c r="AG64" s="53">
        <f t="shared" si="8"/>
        <v>-1.075231111111111</v>
      </c>
      <c r="AH64" s="53">
        <f t="shared" si="8"/>
        <v>-1.0504044444444443</v>
      </c>
      <c r="AI64" s="53">
        <f t="shared" si="8"/>
        <v>-1.0255777777777775</v>
      </c>
      <c r="AJ64" s="53">
        <f t="shared" si="8"/>
        <v>-1.0007511111111109</v>
      </c>
      <c r="AK64" s="53">
        <f t="shared" si="8"/>
        <v>-0.97592444444444426</v>
      </c>
      <c r="AL64" s="53">
        <f t="shared" si="8"/>
        <v>-0.9510977777777776</v>
      </c>
      <c r="AM64" s="53">
        <f t="shared" si="8"/>
        <v>-0.92627111111111093</v>
      </c>
      <c r="AN64" s="53">
        <f t="shared" si="8"/>
        <v>-0.90144444444444427</v>
      </c>
      <c r="AO64" s="53">
        <f t="shared" si="8"/>
        <v>-0.87661777777777761</v>
      </c>
      <c r="AP64" s="53">
        <f t="shared" si="8"/>
        <v>-0.85179111111111094</v>
      </c>
      <c r="AQ64" s="53">
        <f t="shared" si="8"/>
        <v>-0.82696444444444428</v>
      </c>
      <c r="AR64" s="53">
        <f t="shared" si="8"/>
        <v>-0.80213777777777762</v>
      </c>
      <c r="AS64" s="53">
        <f t="shared" si="8"/>
        <v>-0.77731111111111084</v>
      </c>
      <c r="AT64" s="53">
        <f t="shared" si="8"/>
        <v>-0.75248444444444429</v>
      </c>
      <c r="AU64" s="53">
        <f t="shared" si="8"/>
        <v>-0.72765777777777751</v>
      </c>
      <c r="AV64" s="53">
        <f t="shared" si="8"/>
        <v>-0.70283111111111085</v>
      </c>
      <c r="AW64" s="53">
        <f t="shared" si="8"/>
        <v>-0.67800444444444419</v>
      </c>
      <c r="AX64" s="53">
        <f t="shared" si="8"/>
        <v>-0.65317777777777752</v>
      </c>
      <c r="AY64" s="53">
        <f t="shared" si="8"/>
        <v>-0.62835111111111086</v>
      </c>
      <c r="AZ64" s="53">
        <f t="shared" si="8"/>
        <v>-0.6035244444444442</v>
      </c>
      <c r="BA64" s="53">
        <f t="shared" si="8"/>
        <v>1.3988810110276973E-16</v>
      </c>
      <c r="BB64" s="53">
        <f t="shared" si="8"/>
        <v>1.3988810110276973E-16</v>
      </c>
      <c r="BC64" s="53">
        <f t="shared" si="8"/>
        <v>1.3988810110276973E-16</v>
      </c>
      <c r="BD64" s="53">
        <f t="shared" si="8"/>
        <v>1.3988810110276973E-16</v>
      </c>
    </row>
    <row r="65" spans="1:56" ht="12.75" customHeight="1" x14ac:dyDescent="0.3">
      <c r="A65" s="196" t="s">
        <v>227</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7"/>
      <c r="B66" s="9" t="s">
        <v>199</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7"/>
      <c r="B67" s="9" t="s">
        <v>295</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7"/>
      <c r="B68" s="9" t="s">
        <v>296</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7"/>
      <c r="B69" s="4" t="s">
        <v>200</v>
      </c>
      <c r="D69" s="9" t="s">
        <v>38</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1.1110995103357266E-2</v>
      </c>
      <c r="L69" s="35">
        <f>L90*'Fixed data'!O$5/1000000</f>
        <v>0.1539880670406418</v>
      </c>
      <c r="M69" s="35">
        <f>M90*'Fixed data'!P$5/1000000</f>
        <v>0.34965571731572748</v>
      </c>
      <c r="N69" s="35">
        <f>N90*'Fixed data'!Q$5/1000000</f>
        <v>0.59101705549245565</v>
      </c>
      <c r="O69" s="35">
        <f>O90*'Fixed data'!R$5/1000000</f>
        <v>0.87097519113466704</v>
      </c>
      <c r="P69" s="35">
        <f>P90*'Fixed data'!S$5/1000000</f>
        <v>1.1824332338062029</v>
      </c>
      <c r="Q69" s="35">
        <f>Q90*'Fixed data'!T$5/1000000</f>
        <v>1.5182942930709042</v>
      </c>
      <c r="R69" s="35">
        <f>R90*'Fixed data'!U$5/1000000</f>
        <v>1.8714614784926127</v>
      </c>
      <c r="S69" s="35">
        <f>S90*'Fixed data'!V$5/1000000</f>
        <v>2.2348378996351688</v>
      </c>
      <c r="T69" s="35">
        <f>T90*'Fixed data'!W$5/1000000</f>
        <v>2.530257325864337</v>
      </c>
      <c r="U69" s="35">
        <f>U90*'Fixed data'!X$5/1000000</f>
        <v>2.8992339775675444</v>
      </c>
      <c r="V69" s="35">
        <f>V90*'Fixed data'!Y$5/1000000</f>
        <v>3.2586314435977712</v>
      </c>
      <c r="W69" s="35">
        <f>W90*'Fixed data'!Z$5/1000000</f>
        <v>3.6010461124716926</v>
      </c>
      <c r="X69" s="35">
        <f>X90*'Fixed data'!AA$5/1000000</f>
        <v>3.9190743727059831</v>
      </c>
      <c r="Y69" s="35">
        <f>Y90*'Fixed data'!AB$5/1000000</f>
        <v>4.2053126128173171</v>
      </c>
      <c r="Z69" s="35">
        <f>Z90*'Fixed data'!AC$5/1000000</f>
        <v>4.4161591951327566</v>
      </c>
      <c r="AA69" s="35">
        <f>AA90*'Fixed data'!AD$5/1000000</f>
        <v>4.6170137822244461</v>
      </c>
      <c r="AB69" s="35">
        <f>AB90*'Fixed data'!AE$5/1000000</f>
        <v>4.7642200676709816</v>
      </c>
      <c r="AC69" s="35">
        <f>AC90*'Fixed data'!AF$5/1000000</f>
        <v>4.8503744399890367</v>
      </c>
      <c r="AD69" s="35">
        <f>AD90*'Fixed data'!AG$5/1000000</f>
        <v>4.8680732876952879</v>
      </c>
      <c r="AE69" s="35">
        <f>AE90*'Fixed data'!AH$5/1000000</f>
        <v>4.7858634343098743</v>
      </c>
      <c r="AF69" s="35">
        <f>AF90*'Fixed data'!AI$5/1000000</f>
        <v>4.4239500128784508</v>
      </c>
      <c r="AG69" s="35">
        <f>AG90*'Fixed data'!AJ$5/1000000</f>
        <v>4.0129259686076368</v>
      </c>
      <c r="AH69" s="35">
        <f>AH90*'Fixed data'!AK$5/1000000</f>
        <v>3.5527913014974319</v>
      </c>
      <c r="AI69" s="35">
        <f>AI90*'Fixed data'!AL$5/1000000</f>
        <v>3.0270944114854164</v>
      </c>
      <c r="AJ69" s="35">
        <f>AJ90*'Fixed data'!AM$5/1000000</f>
        <v>2.4722464003278151</v>
      </c>
      <c r="AK69" s="35">
        <f>AK90*'Fixed data'!AN$5/1000000</f>
        <v>1.8682877663308237</v>
      </c>
      <c r="AL69" s="35">
        <f>AL90*'Fixed data'!AO$5/1000000</f>
        <v>1.2152185094944417</v>
      </c>
      <c r="AM69" s="35">
        <f>AM90*'Fixed data'!AP$5/1000000</f>
        <v>0.51303862981865578</v>
      </c>
      <c r="AN69" s="35">
        <f>AN90*'Fixed data'!AQ$5/1000000</f>
        <v>0.53239857811369928</v>
      </c>
      <c r="AO69" s="35">
        <f>AO90*'Fixed data'!AR$5/1000000</f>
        <v>0.54933853287186241</v>
      </c>
      <c r="AP69" s="35">
        <f>AP90*'Fixed data'!AS$5/1000000</f>
        <v>0.56627848763002564</v>
      </c>
      <c r="AQ69" s="35">
        <f>AQ90*'Fixed data'!AT$5/1000000</f>
        <v>0.58321844238818876</v>
      </c>
      <c r="AR69" s="35">
        <f>AR90*'Fixed data'!AU$5/1000000</f>
        <v>0.60015839714635189</v>
      </c>
      <c r="AS69" s="35">
        <f>AS90*'Fixed data'!AV$5/1000000</f>
        <v>0.6195183454413955</v>
      </c>
      <c r="AT69" s="35">
        <f>AT90*'Fixed data'!AW$5/1000000</f>
        <v>0.63403830666267824</v>
      </c>
      <c r="AU69" s="35">
        <f>AU90*'Fixed data'!AX$5/1000000</f>
        <v>0.65097826142084148</v>
      </c>
      <c r="AV69" s="35">
        <f>AV90*'Fixed data'!AY$5/1000000</f>
        <v>0.6679182161790046</v>
      </c>
      <c r="AW69" s="35">
        <f>AW90*'Fixed data'!AZ$5/1000000</f>
        <v>0.68243817740028723</v>
      </c>
      <c r="AX69" s="35">
        <f>AX90*'Fixed data'!BA$5/1000000</f>
        <v>0.69453814508468958</v>
      </c>
      <c r="AY69" s="35">
        <f>AY90*'Fixed data'!BB$5/1000000</f>
        <v>0.70663811276909183</v>
      </c>
      <c r="AZ69" s="35">
        <f>AZ90*'Fixed data'!BC$5/1000000</f>
        <v>0.71873808045349408</v>
      </c>
      <c r="BA69" s="35">
        <f>BA90*'Fixed data'!BD$5/1000000</f>
        <v>0.72841805460101583</v>
      </c>
      <c r="BB69" s="35">
        <f>BB90*'Fixed data'!BE$5/1000000</f>
        <v>0.7380980287485378</v>
      </c>
      <c r="BC69" s="35">
        <f>BC90*'Fixed data'!BF$5/1000000</f>
        <v>0.74777800289605956</v>
      </c>
      <c r="BD69" s="35">
        <f>BD90*'Fixed data'!BG$5/1000000</f>
        <v>0.75503798350670093</v>
      </c>
    </row>
    <row r="70" spans="1:56" ht="15" customHeight="1" x14ac:dyDescent="0.3">
      <c r="A70" s="197"/>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7"/>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7"/>
      <c r="B72" s="4" t="s">
        <v>81</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7"/>
      <c r="B73" s="9" t="s">
        <v>350</v>
      </c>
      <c r="C73" s="9"/>
      <c r="D73" s="9" t="s">
        <v>38</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7"/>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7"/>
      <c r="B75" s="9" t="s">
        <v>208</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8"/>
      <c r="B76" s="13" t="s">
        <v>98</v>
      </c>
      <c r="C76" s="13"/>
      <c r="D76" s="13" t="s">
        <v>38</v>
      </c>
      <c r="E76" s="53">
        <f>SUM(E65:E75)</f>
        <v>0</v>
      </c>
      <c r="F76" s="53">
        <f t="shared" ref="F76:BD76" si="9">SUM(F65:F75)</f>
        <v>0</v>
      </c>
      <c r="G76" s="53">
        <f t="shared" si="9"/>
        <v>0</v>
      </c>
      <c r="H76" s="53">
        <f t="shared" si="9"/>
        <v>0</v>
      </c>
      <c r="I76" s="53">
        <f t="shared" si="9"/>
        <v>0</v>
      </c>
      <c r="J76" s="53">
        <f t="shared" si="9"/>
        <v>0</v>
      </c>
      <c r="K76" s="53">
        <f t="shared" si="9"/>
        <v>1.1110995103357266E-2</v>
      </c>
      <c r="L76" s="53">
        <f t="shared" si="9"/>
        <v>0.1539880670406418</v>
      </c>
      <c r="M76" s="53">
        <f t="shared" si="9"/>
        <v>0.34965571731572748</v>
      </c>
      <c r="N76" s="53">
        <f t="shared" si="9"/>
        <v>0.59101705549245565</v>
      </c>
      <c r="O76" s="53">
        <f t="shared" si="9"/>
        <v>0.87097519113466704</v>
      </c>
      <c r="P76" s="53">
        <f t="shared" si="9"/>
        <v>1.1824332338062029</v>
      </c>
      <c r="Q76" s="53">
        <f t="shared" si="9"/>
        <v>1.5182942930709042</v>
      </c>
      <c r="R76" s="53">
        <f t="shared" si="9"/>
        <v>1.8714614784926127</v>
      </c>
      <c r="S76" s="53">
        <f t="shared" si="9"/>
        <v>2.2348378996351688</v>
      </c>
      <c r="T76" s="53">
        <f t="shared" si="9"/>
        <v>2.530257325864337</v>
      </c>
      <c r="U76" s="53">
        <f t="shared" si="9"/>
        <v>2.8992339775675444</v>
      </c>
      <c r="V76" s="53">
        <f t="shared" si="9"/>
        <v>3.2586314435977712</v>
      </c>
      <c r="W76" s="53">
        <f t="shared" si="9"/>
        <v>3.6010461124716926</v>
      </c>
      <c r="X76" s="53">
        <f t="shared" si="9"/>
        <v>3.9190743727059831</v>
      </c>
      <c r="Y76" s="53">
        <f t="shared" si="9"/>
        <v>4.2053126128173171</v>
      </c>
      <c r="Z76" s="53">
        <f t="shared" si="9"/>
        <v>4.4161591951327566</v>
      </c>
      <c r="AA76" s="53">
        <f t="shared" si="9"/>
        <v>4.6170137822244461</v>
      </c>
      <c r="AB76" s="53">
        <f t="shared" si="9"/>
        <v>4.7642200676709816</v>
      </c>
      <c r="AC76" s="53">
        <f t="shared" si="9"/>
        <v>4.8503744399890367</v>
      </c>
      <c r="AD76" s="53">
        <f t="shared" si="9"/>
        <v>4.8680732876952879</v>
      </c>
      <c r="AE76" s="53">
        <f t="shared" si="9"/>
        <v>4.7858634343098743</v>
      </c>
      <c r="AF76" s="53">
        <f t="shared" si="9"/>
        <v>4.4239500128784508</v>
      </c>
      <c r="AG76" s="53">
        <f t="shared" si="9"/>
        <v>4.0129259686076368</v>
      </c>
      <c r="AH76" s="53">
        <f t="shared" si="9"/>
        <v>3.5527913014974319</v>
      </c>
      <c r="AI76" s="53">
        <f t="shared" si="9"/>
        <v>3.0270944114854164</v>
      </c>
      <c r="AJ76" s="53">
        <f t="shared" si="9"/>
        <v>2.4722464003278151</v>
      </c>
      <c r="AK76" s="53">
        <f t="shared" si="9"/>
        <v>1.8682877663308237</v>
      </c>
      <c r="AL76" s="53">
        <f t="shared" si="9"/>
        <v>1.2152185094944417</v>
      </c>
      <c r="AM76" s="53">
        <f t="shared" si="9"/>
        <v>0.51303862981865578</v>
      </c>
      <c r="AN76" s="53">
        <f t="shared" si="9"/>
        <v>0.53239857811369928</v>
      </c>
      <c r="AO76" s="53">
        <f t="shared" si="9"/>
        <v>0.54933853287186241</v>
      </c>
      <c r="AP76" s="53">
        <f t="shared" si="9"/>
        <v>0.56627848763002564</v>
      </c>
      <c r="AQ76" s="53">
        <f t="shared" si="9"/>
        <v>0.58321844238818876</v>
      </c>
      <c r="AR76" s="53">
        <f t="shared" si="9"/>
        <v>0.60015839714635189</v>
      </c>
      <c r="AS76" s="53">
        <f t="shared" si="9"/>
        <v>0.6195183454413955</v>
      </c>
      <c r="AT76" s="53">
        <f t="shared" si="9"/>
        <v>0.63403830666267824</v>
      </c>
      <c r="AU76" s="53">
        <f t="shared" si="9"/>
        <v>0.65097826142084148</v>
      </c>
      <c r="AV76" s="53">
        <f t="shared" si="9"/>
        <v>0.6679182161790046</v>
      </c>
      <c r="AW76" s="53">
        <f t="shared" si="9"/>
        <v>0.68243817740028723</v>
      </c>
      <c r="AX76" s="53">
        <f t="shared" si="9"/>
        <v>0.69453814508468958</v>
      </c>
      <c r="AY76" s="53">
        <f t="shared" si="9"/>
        <v>0.70663811276909183</v>
      </c>
      <c r="AZ76" s="53">
        <f t="shared" si="9"/>
        <v>0.71873808045349408</v>
      </c>
      <c r="BA76" s="53">
        <f t="shared" si="9"/>
        <v>0.72841805460101583</v>
      </c>
      <c r="BB76" s="53">
        <f t="shared" si="9"/>
        <v>0.7380980287485378</v>
      </c>
      <c r="BC76" s="53">
        <f t="shared" si="9"/>
        <v>0.74777800289605956</v>
      </c>
      <c r="BD76" s="53">
        <f t="shared" si="9"/>
        <v>0.75503798350670093</v>
      </c>
    </row>
    <row r="77" spans="1:56" x14ac:dyDescent="0.3">
      <c r="A77" s="75"/>
      <c r="B77" s="14" t="s">
        <v>16</v>
      </c>
      <c r="C77" s="14"/>
      <c r="D77" s="14" t="s">
        <v>38</v>
      </c>
      <c r="E77" s="54">
        <f>IF('Fixed data'!$G$19=FALSE,E64+E76,E64)</f>
        <v>0</v>
      </c>
      <c r="F77" s="54">
        <f>IF('Fixed data'!$G$19=FALSE,F64+F76,F64)</f>
        <v>0</v>
      </c>
      <c r="G77" s="54">
        <f>IF('Fixed data'!$G$19=FALSE,G64+G76,G64)</f>
        <v>-11.958600000000002</v>
      </c>
      <c r="H77" s="54">
        <f>IF('Fixed data'!$G$19=FALSE,H64+H76,H64)</f>
        <v>-1.6958977777777777</v>
      </c>
      <c r="I77" s="54">
        <f>IF('Fixed data'!$G$19=FALSE,I64+I76,I64)</f>
        <v>-1.671071111111111</v>
      </c>
      <c r="J77" s="54">
        <f>IF('Fixed data'!$G$19=FALSE,J64+J76,J64)</f>
        <v>-1.6462444444444442</v>
      </c>
      <c r="K77" s="54">
        <f>IF('Fixed data'!$G$19=FALSE,K64+K76,K64)</f>
        <v>-1.6103067826744206</v>
      </c>
      <c r="L77" s="54">
        <f>IF('Fixed data'!$G$19=FALSE,L64+L76,L64)</f>
        <v>-1.4426030440704694</v>
      </c>
      <c r="M77" s="54">
        <f>IF('Fixed data'!$G$19=FALSE,M64+M76,M64)</f>
        <v>-1.2221087271287168</v>
      </c>
      <c r="N77" s="54">
        <f>IF('Fixed data'!$G$19=FALSE,N64+N76,N64)</f>
        <v>-0.95592072228532188</v>
      </c>
      <c r="O77" s="54">
        <f>IF('Fixed data'!$G$19=FALSE,O64+O76,O64)</f>
        <v>-0.65113591997644393</v>
      </c>
      <c r="P77" s="54">
        <f>IF('Fixed data'!$G$19=FALSE,P64+P76,P64)</f>
        <v>-0.31485121063824151</v>
      </c>
      <c r="Q77" s="54">
        <f>IF('Fixed data'!$G$19=FALSE,Q64+Q76,Q64)</f>
        <v>4.5836515293126601E-2</v>
      </c>
      <c r="R77" s="54">
        <f>IF('Fixed data'!$G$19=FALSE,R64+R76,R64)</f>
        <v>0.42383036738150182</v>
      </c>
      <c r="S77" s="54">
        <f>IF('Fixed data'!$G$19=FALSE,S64+S76,S64)</f>
        <v>0.81203345519072445</v>
      </c>
      <c r="T77" s="54">
        <f>IF('Fixed data'!$G$19=FALSE,T64+T76,T64)</f>
        <v>1.1322795480865593</v>
      </c>
      <c r="U77" s="54">
        <f>IF('Fixed data'!$G$19=FALSE,U64+U76,U64)</f>
        <v>1.5260828664564334</v>
      </c>
      <c r="V77" s="54">
        <f>IF('Fixed data'!$G$19=FALSE,V64+V76,V64)</f>
        <v>1.910306999153327</v>
      </c>
      <c r="W77" s="54">
        <f>IF('Fixed data'!$G$19=FALSE,W64+W76,W64)</f>
        <v>2.2775483346939147</v>
      </c>
      <c r="X77" s="54">
        <f>IF('Fixed data'!$G$19=FALSE,X64+X76,X64)</f>
        <v>2.620403261594872</v>
      </c>
      <c r="Y77" s="54">
        <f>IF('Fixed data'!$G$19=FALSE,Y64+Y76,Y64)</f>
        <v>2.9314681683728727</v>
      </c>
      <c r="Z77" s="54">
        <f>IF('Fixed data'!$G$19=FALSE,Z64+Z76,Z64)</f>
        <v>3.167141417354979</v>
      </c>
      <c r="AA77" s="54">
        <f>IF('Fixed data'!$G$19=FALSE,AA64+AA76,AA64)</f>
        <v>3.3928226711133354</v>
      </c>
      <c r="AB77" s="54">
        <f>IF('Fixed data'!$G$19=FALSE,AB64+AB76,AB64)</f>
        <v>3.5648556232265376</v>
      </c>
      <c r="AC77" s="54">
        <f>IF('Fixed data'!$G$19=FALSE,AC64+AC76,AC64)</f>
        <v>3.675836662211259</v>
      </c>
      <c r="AD77" s="54">
        <f>IF('Fixed data'!$G$19=FALSE,AD64+AD76,AD64)</f>
        <v>3.718362176584177</v>
      </c>
      <c r="AE77" s="54">
        <f>IF('Fixed data'!$G$19=FALSE,AE64+AE76,AE64)</f>
        <v>3.6609789898654301</v>
      </c>
      <c r="AF77" s="54">
        <f>IF('Fixed data'!$G$19=FALSE,AF64+AF76,AF64)</f>
        <v>3.323892235100673</v>
      </c>
      <c r="AG77" s="54">
        <f>IF('Fixed data'!$G$19=FALSE,AG64+AG76,AG64)</f>
        <v>2.9376948574965258</v>
      </c>
      <c r="AH77" s="54">
        <f>IF('Fixed data'!$G$19=FALSE,AH64+AH76,AH64)</f>
        <v>2.5023868570529877</v>
      </c>
      <c r="AI77" s="54">
        <f>IF('Fixed data'!$G$19=FALSE,AI64+AI76,AI64)</f>
        <v>2.0015166337076389</v>
      </c>
      <c r="AJ77" s="54">
        <f>IF('Fixed data'!$G$19=FALSE,AJ64+AJ76,AJ64)</f>
        <v>1.4714952892167041</v>
      </c>
      <c r="AK77" s="54">
        <f>IF('Fixed data'!$G$19=FALSE,AK64+AK76,AK64)</f>
        <v>0.89236332188637946</v>
      </c>
      <c r="AL77" s="54">
        <f>IF('Fixed data'!$G$19=FALSE,AL64+AL76,AL64)</f>
        <v>0.26412073171666406</v>
      </c>
      <c r="AM77" s="54">
        <f>IF('Fixed data'!$G$19=FALSE,AM64+AM76,AM64)</f>
        <v>-0.41323248129245516</v>
      </c>
      <c r="AN77" s="54">
        <f>IF('Fixed data'!$G$19=FALSE,AN64+AN76,AN64)</f>
        <v>-0.36904586633074499</v>
      </c>
      <c r="AO77" s="54">
        <f>IF('Fixed data'!$G$19=FALSE,AO64+AO76,AO64)</f>
        <v>-0.3272792449059152</v>
      </c>
      <c r="AP77" s="54">
        <f>IF('Fixed data'!$G$19=FALSE,AP64+AP76,AP64)</f>
        <v>-0.2855126234810853</v>
      </c>
      <c r="AQ77" s="54">
        <f>IF('Fixed data'!$G$19=FALSE,AQ64+AQ76,AQ64)</f>
        <v>-0.24374600205625552</v>
      </c>
      <c r="AR77" s="54">
        <f>IF('Fixed data'!$G$19=FALSE,AR64+AR76,AR64)</f>
        <v>-0.20197938063142573</v>
      </c>
      <c r="AS77" s="54">
        <f>IF('Fixed data'!$G$19=FALSE,AS64+AS76,AS64)</f>
        <v>-0.15779276566971534</v>
      </c>
      <c r="AT77" s="54">
        <f>IF('Fixed data'!$G$19=FALSE,AT64+AT76,AT64)</f>
        <v>-0.11844613778176605</v>
      </c>
      <c r="AU77" s="54">
        <f>IF('Fixed data'!$G$19=FALSE,AU64+AU76,AU64)</f>
        <v>-7.6679516356936039E-2</v>
      </c>
      <c r="AV77" s="54">
        <f>IF('Fixed data'!$G$19=FALSE,AV64+AV76,AV64)</f>
        <v>-3.4912894932106253E-2</v>
      </c>
      <c r="AW77" s="54">
        <f>IF('Fixed data'!$G$19=FALSE,AW64+AW76,AW64)</f>
        <v>4.4337329558430394E-3</v>
      </c>
      <c r="AX77" s="54">
        <f>IF('Fixed data'!$G$19=FALSE,AX64+AX76,AX64)</f>
        <v>4.136036730691206E-2</v>
      </c>
      <c r="AY77" s="54">
        <f>IF('Fixed data'!$G$19=FALSE,AY64+AY76,AY64)</f>
        <v>7.828700165798097E-2</v>
      </c>
      <c r="AZ77" s="54">
        <f>IF('Fixed data'!$G$19=FALSE,AZ64+AZ76,AZ64)</f>
        <v>0.11521363600904988</v>
      </c>
      <c r="BA77" s="54">
        <f>IF('Fixed data'!$G$19=FALSE,BA64+BA76,BA64)</f>
        <v>0.72841805460101594</v>
      </c>
      <c r="BB77" s="54">
        <f>IF('Fixed data'!$G$19=FALSE,BB64+BB76,BB64)</f>
        <v>0.73809802874853792</v>
      </c>
      <c r="BC77" s="54">
        <f>IF('Fixed data'!$G$19=FALSE,BC64+BC76,BC64)</f>
        <v>0.74777800289605967</v>
      </c>
      <c r="BD77" s="54">
        <f>IF('Fixed data'!$G$19=FALSE,BD64+BD76,BD64)</f>
        <v>0.75503798350670104</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v>
      </c>
      <c r="F80" s="55">
        <f t="shared" ref="F80:BD80" si="10">F77*F78</f>
        <v>0</v>
      </c>
      <c r="G80" s="55">
        <f t="shared" si="10"/>
        <v>-10.785972040001614</v>
      </c>
      <c r="H80" s="55">
        <f t="shared" si="10"/>
        <v>-1.477876937415725</v>
      </c>
      <c r="I80" s="55">
        <f t="shared" si="10"/>
        <v>-1.4069970354680148</v>
      </c>
      <c r="J80" s="55">
        <f t="shared" si="10"/>
        <v>-1.3392209162436139</v>
      </c>
      <c r="K80" s="55">
        <f t="shared" si="10"/>
        <v>-1.2656865751099378</v>
      </c>
      <c r="L80" s="55">
        <f t="shared" si="10"/>
        <v>-1.0955294226998553</v>
      </c>
      <c r="M80" s="55">
        <f t="shared" si="10"/>
        <v>-0.89669902447756522</v>
      </c>
      <c r="N80" s="55">
        <f t="shared" si="10"/>
        <v>-0.6776701844430989</v>
      </c>
      <c r="O80" s="55">
        <f t="shared" si="10"/>
        <v>-0.44599275744301625</v>
      </c>
      <c r="P80" s="55">
        <f t="shared" si="10"/>
        <v>-0.20836327264650076</v>
      </c>
      <c r="Q80" s="55">
        <f t="shared" si="10"/>
        <v>2.9308058234555973E-2</v>
      </c>
      <c r="R80" s="55">
        <f t="shared" si="10"/>
        <v>0.26183468313456421</v>
      </c>
      <c r="S80" s="55">
        <f t="shared" si="10"/>
        <v>0.48469515141282937</v>
      </c>
      <c r="T80" s="55">
        <f t="shared" si="10"/>
        <v>0.65299230909526673</v>
      </c>
      <c r="U80" s="55">
        <f t="shared" si="10"/>
        <v>0.85033914091987806</v>
      </c>
      <c r="V80" s="55">
        <f t="shared" si="10"/>
        <v>1.0284350529551303</v>
      </c>
      <c r="W80" s="55">
        <f t="shared" si="10"/>
        <v>1.1846797264219722</v>
      </c>
      <c r="X80" s="55">
        <f t="shared" si="10"/>
        <v>1.3169252827310611</v>
      </c>
      <c r="Y80" s="55">
        <f t="shared" si="10"/>
        <v>1.423435645141645</v>
      </c>
      <c r="Z80" s="55">
        <f t="shared" si="10"/>
        <v>1.4858663936457608</v>
      </c>
      <c r="AA80" s="55">
        <f t="shared" si="10"/>
        <v>1.5379177741027192</v>
      </c>
      <c r="AB80" s="55">
        <f t="shared" si="10"/>
        <v>1.5612539514957664</v>
      </c>
      <c r="AC80" s="55">
        <f t="shared" si="10"/>
        <v>1.5554192166629393</v>
      </c>
      <c r="AD80" s="55">
        <f t="shared" si="10"/>
        <v>1.5202065314367121</v>
      </c>
      <c r="AE80" s="55">
        <f t="shared" si="10"/>
        <v>1.4461315198415288</v>
      </c>
      <c r="AF80" s="55">
        <f t="shared" si="10"/>
        <v>1.2685778985395575</v>
      </c>
      <c r="AG80" s="55">
        <f t="shared" si="10"/>
        <v>1.0832695585766392</v>
      </c>
      <c r="AH80" s="55">
        <f t="shared" si="10"/>
        <v>0.89154641214292929</v>
      </c>
      <c r="AI80" s="55">
        <f t="shared" si="10"/>
        <v>0.80058092430912275</v>
      </c>
      <c r="AJ80" s="55">
        <f t="shared" si="10"/>
        <v>0.57143611636093139</v>
      </c>
      <c r="AK80" s="55">
        <f t="shared" si="10"/>
        <v>0.33644439397472525</v>
      </c>
      <c r="AL80" s="55">
        <f t="shared" si="10"/>
        <v>9.6680046761178765E-2</v>
      </c>
      <c r="AM80" s="55">
        <f t="shared" si="10"/>
        <v>-0.14685596328650358</v>
      </c>
      <c r="AN80" s="55">
        <f t="shared" si="10"/>
        <v>-0.12733279021724281</v>
      </c>
      <c r="AO80" s="55">
        <f t="shared" si="10"/>
        <v>-0.10963296266078566</v>
      </c>
      <c r="AP80" s="55">
        <f t="shared" si="10"/>
        <v>-9.2856171989796982E-2</v>
      </c>
      <c r="AQ80" s="55">
        <f t="shared" si="10"/>
        <v>-7.6963664471859844E-2</v>
      </c>
      <c r="AR80" s="55">
        <f t="shared" si="10"/>
        <v>-6.1918160827820104E-2</v>
      </c>
      <c r="AS80" s="55">
        <f t="shared" si="10"/>
        <v>-4.6963545379290816E-2</v>
      </c>
      <c r="AT80" s="55">
        <f t="shared" si="10"/>
        <v>-3.4226104062811985E-2</v>
      </c>
      <c r="AU80" s="55">
        <f t="shared" si="10"/>
        <v>-2.1511896646139207E-2</v>
      </c>
      <c r="AV80" s="55">
        <f t="shared" si="10"/>
        <v>-9.5092874241067427E-3</v>
      </c>
      <c r="AW80" s="55">
        <f t="shared" si="10"/>
        <v>1.1724502409826338E-3</v>
      </c>
      <c r="AX80" s="55">
        <f t="shared" si="10"/>
        <v>1.0618717096151293E-2</v>
      </c>
      <c r="AY80" s="55">
        <f t="shared" si="10"/>
        <v>1.9513721347053446E-2</v>
      </c>
      <c r="AZ80" s="55">
        <f t="shared" si="10"/>
        <v>2.7881561767158836E-2</v>
      </c>
      <c r="BA80" s="55">
        <f t="shared" si="10"/>
        <v>0.17114203476020645</v>
      </c>
      <c r="BB80" s="55">
        <f t="shared" si="10"/>
        <v>0.16836538593640285</v>
      </c>
      <c r="BC80" s="55">
        <f t="shared" si="10"/>
        <v>0.16560529764236345</v>
      </c>
      <c r="BD80" s="55">
        <f t="shared" si="10"/>
        <v>0.16234283113211237</v>
      </c>
    </row>
    <row r="81" spans="1:56" x14ac:dyDescent="0.3">
      <c r="A81" s="75"/>
      <c r="B81" s="15" t="s">
        <v>18</v>
      </c>
      <c r="C81" s="15"/>
      <c r="D81" s="14" t="s">
        <v>38</v>
      </c>
      <c r="E81" s="56">
        <f>+E80</f>
        <v>0</v>
      </c>
      <c r="F81" s="56">
        <f t="shared" ref="F81:BD81" si="11">+E81+F80</f>
        <v>0</v>
      </c>
      <c r="G81" s="56">
        <f t="shared" si="11"/>
        <v>-10.785972040001614</v>
      </c>
      <c r="H81" s="56">
        <f t="shared" si="11"/>
        <v>-12.263848977417339</v>
      </c>
      <c r="I81" s="56">
        <f t="shared" si="11"/>
        <v>-13.670846012885354</v>
      </c>
      <c r="J81" s="56">
        <f t="shared" si="11"/>
        <v>-15.010066929128968</v>
      </c>
      <c r="K81" s="56">
        <f t="shared" si="11"/>
        <v>-16.275753504238907</v>
      </c>
      <c r="L81" s="56">
        <f t="shared" si="11"/>
        <v>-17.371282926938761</v>
      </c>
      <c r="M81" s="56">
        <f t="shared" si="11"/>
        <v>-18.267981951416328</v>
      </c>
      <c r="N81" s="56">
        <f t="shared" si="11"/>
        <v>-18.945652135859426</v>
      </c>
      <c r="O81" s="56">
        <f t="shared" si="11"/>
        <v>-19.391644893302441</v>
      </c>
      <c r="P81" s="56">
        <f t="shared" si="11"/>
        <v>-19.600008165948942</v>
      </c>
      <c r="Q81" s="56">
        <f t="shared" si="11"/>
        <v>-19.570700107714387</v>
      </c>
      <c r="R81" s="56">
        <f t="shared" si="11"/>
        <v>-19.308865424579825</v>
      </c>
      <c r="S81" s="56">
        <f t="shared" si="11"/>
        <v>-18.824170273166995</v>
      </c>
      <c r="T81" s="56">
        <f t="shared" si="11"/>
        <v>-18.171177964071727</v>
      </c>
      <c r="U81" s="56">
        <f t="shared" si="11"/>
        <v>-17.320838823151849</v>
      </c>
      <c r="V81" s="56">
        <f t="shared" si="11"/>
        <v>-16.292403770196717</v>
      </c>
      <c r="W81" s="56">
        <f t="shared" si="11"/>
        <v>-15.107724043774745</v>
      </c>
      <c r="X81" s="56">
        <f t="shared" si="11"/>
        <v>-13.790798761043684</v>
      </c>
      <c r="Y81" s="56">
        <f t="shared" si="11"/>
        <v>-12.367363115902039</v>
      </c>
      <c r="Z81" s="56">
        <f t="shared" si="11"/>
        <v>-10.881496722256278</v>
      </c>
      <c r="AA81" s="56">
        <f t="shared" si="11"/>
        <v>-9.3435789481535583</v>
      </c>
      <c r="AB81" s="56">
        <f t="shared" si="11"/>
        <v>-7.7823249966577919</v>
      </c>
      <c r="AC81" s="56">
        <f t="shared" si="11"/>
        <v>-6.2269057799948531</v>
      </c>
      <c r="AD81" s="56">
        <f t="shared" si="11"/>
        <v>-4.7066992485581407</v>
      </c>
      <c r="AE81" s="56">
        <f t="shared" si="11"/>
        <v>-3.2605677287166119</v>
      </c>
      <c r="AF81" s="56">
        <f t="shared" si="11"/>
        <v>-1.9919898301770544</v>
      </c>
      <c r="AG81" s="56">
        <f t="shared" si="11"/>
        <v>-0.90872027160041524</v>
      </c>
      <c r="AH81" s="56">
        <f t="shared" si="11"/>
        <v>-1.7173859457485952E-2</v>
      </c>
      <c r="AI81" s="56">
        <f t="shared" si="11"/>
        <v>0.7834070648516368</v>
      </c>
      <c r="AJ81" s="56">
        <f t="shared" si="11"/>
        <v>1.3548431812125683</v>
      </c>
      <c r="AK81" s="56">
        <f t="shared" si="11"/>
        <v>1.6912875751872936</v>
      </c>
      <c r="AL81" s="56">
        <f t="shared" si="11"/>
        <v>1.7879676219484724</v>
      </c>
      <c r="AM81" s="56">
        <f t="shared" si="11"/>
        <v>1.6411116586619687</v>
      </c>
      <c r="AN81" s="56">
        <f t="shared" si="11"/>
        <v>1.513778868444726</v>
      </c>
      <c r="AO81" s="56">
        <f t="shared" si="11"/>
        <v>1.4041459057839403</v>
      </c>
      <c r="AP81" s="56">
        <f t="shared" si="11"/>
        <v>1.3112897337941434</v>
      </c>
      <c r="AQ81" s="56">
        <f t="shared" si="11"/>
        <v>1.2343260693222835</v>
      </c>
      <c r="AR81" s="56">
        <f t="shared" si="11"/>
        <v>1.1724079084944634</v>
      </c>
      <c r="AS81" s="56">
        <f t="shared" si="11"/>
        <v>1.1254443631151725</v>
      </c>
      <c r="AT81" s="56">
        <f t="shared" si="11"/>
        <v>1.0912182590523605</v>
      </c>
      <c r="AU81" s="56">
        <f t="shared" si="11"/>
        <v>1.0697063624062213</v>
      </c>
      <c r="AV81" s="56">
        <f t="shared" si="11"/>
        <v>1.0601970749821146</v>
      </c>
      <c r="AW81" s="56">
        <f t="shared" si="11"/>
        <v>1.0613695252230972</v>
      </c>
      <c r="AX81" s="56">
        <f t="shared" si="11"/>
        <v>1.0719882423192486</v>
      </c>
      <c r="AY81" s="56">
        <f t="shared" si="11"/>
        <v>1.0915019636663021</v>
      </c>
      <c r="AZ81" s="56">
        <f t="shared" si="11"/>
        <v>1.119383525433461</v>
      </c>
      <c r="BA81" s="56">
        <f t="shared" si="11"/>
        <v>1.2905255601936674</v>
      </c>
      <c r="BB81" s="56">
        <f t="shared" si="11"/>
        <v>1.4588909461300703</v>
      </c>
      <c r="BC81" s="56">
        <f t="shared" si="11"/>
        <v>1.6244962437724337</v>
      </c>
      <c r="BD81" s="56">
        <f t="shared" si="11"/>
        <v>1.7868390749045462</v>
      </c>
    </row>
    <row r="82" spans="1:56" x14ac:dyDescent="0.3">
      <c r="A82" s="75"/>
      <c r="B82" s="14"/>
    </row>
    <row r="83" spans="1:56" x14ac:dyDescent="0.3">
      <c r="A83" s="7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317</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9"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9"/>
      <c r="B87" s="4" t="s">
        <v>210</v>
      </c>
      <c r="D87" s="4" t="s">
        <v>87</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9"/>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9"/>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9"/>
      <c r="B90" s="4" t="s">
        <v>327</v>
      </c>
      <c r="D90" s="4" t="s">
        <v>87</v>
      </c>
      <c r="E90" s="38">
        <f>'Workings baseline'!C9</f>
        <v>0</v>
      </c>
      <c r="F90" s="38">
        <f>'Workings baseline'!D9</f>
        <v>0</v>
      </c>
      <c r="G90" s="38">
        <f>'Workings baseline'!E9</f>
        <v>0</v>
      </c>
      <c r="H90" s="38">
        <f>'Workings baseline'!F9</f>
        <v>0</v>
      </c>
      <c r="I90" s="38">
        <f>'Workings baseline'!G9</f>
        <v>0</v>
      </c>
      <c r="J90" s="38">
        <f>'Workings baseline'!H9</f>
        <v>0</v>
      </c>
      <c r="K90" s="38">
        <f>'Workings baseline'!I9</f>
        <v>468.11609188000011</v>
      </c>
      <c r="L90" s="38">
        <f>'Workings baseline'!J9</f>
        <v>4969.7963388700018</v>
      </c>
      <c r="M90" s="38">
        <f>'Workings baseline'!K9</f>
        <v>9145.148091660003</v>
      </c>
      <c r="N90" s="38">
        <f>'Workings baseline'!L9</f>
        <v>12994.171350250002</v>
      </c>
      <c r="O90" s="38">
        <f>'Workings baseline'!M9</f>
        <v>16516.866114640005</v>
      </c>
      <c r="P90" s="38">
        <f>'Workings baseline'!N9</f>
        <v>19713.232384830004</v>
      </c>
      <c r="Q90" s="38">
        <f>'Workings baseline'!O9</f>
        <v>22583.270160820008</v>
      </c>
      <c r="R90" s="38">
        <f>'Workings baseline'!P9</f>
        <v>25126.979442610009</v>
      </c>
      <c r="S90" s="38">
        <f>'Workings baseline'!Q9</f>
        <v>27344.360230200011</v>
      </c>
      <c r="T90" s="38">
        <f>'Workings baseline'!R9</f>
        <v>28914.144254100014</v>
      </c>
      <c r="U90" s="38">
        <f>'Workings baseline'!S9</f>
        <v>30495.184478000017</v>
      </c>
      <c r="V90" s="38">
        <f>'Workings baseline'!T9</f>
        <v>31749.896207700018</v>
      </c>
      <c r="W90" s="38">
        <f>'Workings baseline'!U9</f>
        <v>32678.27944320003</v>
      </c>
      <c r="X90" s="38">
        <f>'Workings baseline'!V9</f>
        <v>33280.334184500032</v>
      </c>
      <c r="Y90" s="38">
        <f>'Workings baseline'!W9</f>
        <v>33556.060431600039</v>
      </c>
      <c r="Z90" s="38">
        <f>'Workings baseline'!X9</f>
        <v>33505.45818450005</v>
      </c>
      <c r="AA90" s="38">
        <f>'Workings baseline'!Y9</f>
        <v>33128.527443200051</v>
      </c>
      <c r="AB90" s="38">
        <f>'Workings baseline'!Z9</f>
        <v>32425.268207700057</v>
      </c>
      <c r="AC90" s="38">
        <f>'Workings baseline'!AA9</f>
        <v>31395.680478000064</v>
      </c>
      <c r="AD90" s="38">
        <f>'Workings baseline'!AB9</f>
        <v>30039.764254100068</v>
      </c>
      <c r="AE90" s="38">
        <f>'Workings baseline'!AC9</f>
        <v>28215.73193832007</v>
      </c>
      <c r="AF90" s="38">
        <f>'Workings baseline'!AD9</f>
        <v>24968.763421030064</v>
      </c>
      <c r="AG90" s="38">
        <f>'Workings baseline'!AE9</f>
        <v>21721.794903740061</v>
      </c>
      <c r="AH90" s="38">
        <f>'Workings baseline'!AF9</f>
        <v>18474.826386450059</v>
      </c>
      <c r="AI90" s="38">
        <f>'Workings baseline'!AG9</f>
        <v>15227.857869160058</v>
      </c>
      <c r="AJ90" s="38">
        <f>'Workings baseline'!AH9</f>
        <v>11980.889351870057</v>
      </c>
      <c r="AK90" s="38">
        <f>'Workings baseline'!AI9</f>
        <v>8733.9208345800562</v>
      </c>
      <c r="AL90" s="38">
        <f>'Workings baseline'!AJ9</f>
        <v>5486.9523172900563</v>
      </c>
      <c r="AM90" s="38">
        <f>'Workings baseline'!AK9</f>
        <v>2239.9838000000009</v>
      </c>
      <c r="AN90" s="38">
        <f>'Workings baseline'!AL9</f>
        <v>2239.9838000000009</v>
      </c>
      <c r="AO90" s="38">
        <f>'Workings baseline'!AM9</f>
        <v>2239.9838000000009</v>
      </c>
      <c r="AP90" s="38">
        <f>'Workings baseline'!AN9</f>
        <v>2239.9838000000009</v>
      </c>
      <c r="AQ90" s="38">
        <f>'Workings baseline'!AO9</f>
        <v>2239.9838000000009</v>
      </c>
      <c r="AR90" s="38">
        <f>'Workings baseline'!AP9</f>
        <v>2239.9838000000009</v>
      </c>
      <c r="AS90" s="38">
        <f>'Workings baseline'!AQ9</f>
        <v>2239.9838000000009</v>
      </c>
      <c r="AT90" s="38">
        <f>'Workings baseline'!AR9</f>
        <v>2239.9838000000009</v>
      </c>
      <c r="AU90" s="38">
        <f>'Workings baseline'!AS9</f>
        <v>2239.9838000000009</v>
      </c>
      <c r="AV90" s="38">
        <f>'Workings baseline'!AT9</f>
        <v>2239.9838000000009</v>
      </c>
      <c r="AW90" s="38">
        <f>'Workings baseline'!AU9</f>
        <v>2239.9838000000009</v>
      </c>
      <c r="AX90" s="38">
        <f>'Workings baseline'!AV9</f>
        <v>2239.9838000000009</v>
      </c>
      <c r="AY90" s="38">
        <f>'Workings baseline'!AW9</f>
        <v>2239.9838000000009</v>
      </c>
      <c r="AZ90" s="38">
        <f>'Workings baseline'!AX9</f>
        <v>2239.9838000000009</v>
      </c>
      <c r="BA90" s="38">
        <f>'Workings baseline'!AY9</f>
        <v>2239.9838000000009</v>
      </c>
      <c r="BB90" s="38">
        <f>'Workings baseline'!AZ9</f>
        <v>2239.9838000000009</v>
      </c>
      <c r="BC90" s="38">
        <f>'Workings baseline'!BA9</f>
        <v>2239.9838000000009</v>
      </c>
      <c r="BD90" s="38">
        <f>'Workings baseline'!BB9</f>
        <v>2239.9838000000009</v>
      </c>
    </row>
    <row r="91" spans="1:56" ht="16.5" x14ac:dyDescent="0.3">
      <c r="A91" s="199"/>
      <c r="B91" s="4" t="s">
        <v>328</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9"/>
      <c r="B92" s="4" t="s">
        <v>329</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9"/>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330</v>
      </c>
    </row>
    <row r="97" spans="1:3" x14ac:dyDescent="0.3">
      <c r="B97" s="70" t="s">
        <v>152</v>
      </c>
    </row>
    <row r="98" spans="1:3" x14ac:dyDescent="0.3">
      <c r="B98" s="4" t="s">
        <v>314</v>
      </c>
    </row>
    <row r="99" spans="1:3" x14ac:dyDescent="0.3">
      <c r="B99" s="4" t="s">
        <v>331</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315</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zoomScale="80" zoomScaleNormal="80" zoomScaleSheetLayoutView="75" workbookViewId="0">
      <pane xSplit="2" ySplit="12" topLeftCell="C13" activePane="bottomRight" state="frozen"/>
      <selection activeCell="B73" sqref="B73"/>
      <selection pane="topRight" activeCell="B73" sqref="B73"/>
      <selection pane="bottomLeft" activeCell="B73" sqref="B73"/>
      <selection pane="bottomRight" activeCell="S16" sqref="S16"/>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299</v>
      </c>
      <c r="C1" s="3" t="s">
        <v>304</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-2.7268429958514631</v>
      </c>
      <c r="D4" s="9"/>
      <c r="E4" s="9"/>
      <c r="F4" s="87"/>
      <c r="G4" s="9"/>
      <c r="I4" s="41"/>
      <c r="T4" s="142"/>
      <c r="U4" s="17"/>
      <c r="AQ4" s="22"/>
      <c r="AR4" s="22"/>
      <c r="AS4" s="22"/>
      <c r="AT4" s="22"/>
      <c r="AU4" s="22"/>
      <c r="AV4" s="22"/>
      <c r="AW4" s="22"/>
      <c r="AX4" s="22"/>
      <c r="AY4" s="22"/>
      <c r="AZ4" s="22"/>
      <c r="BA4" s="22"/>
      <c r="BB4" s="22"/>
      <c r="BC4" s="22"/>
      <c r="BD4" s="22"/>
    </row>
    <row r="5" spans="1:56" x14ac:dyDescent="0.3">
      <c r="B5" s="48">
        <v>24</v>
      </c>
      <c r="C5" s="45">
        <f>INDEX($E$81:$BD$81,1,$C$9+$B5-1)</f>
        <v>2.0893025089851363</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8.7244075818472204</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7.9432933022082466</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49</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44</v>
      </c>
      <c r="D12" s="4" t="s">
        <v>45</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91" t="s">
        <v>11</v>
      </c>
      <c r="B13" s="61" t="s">
        <v>194</v>
      </c>
      <c r="C13" s="60"/>
      <c r="D13" s="61" t="s">
        <v>38</v>
      </c>
      <c r="E13" s="62">
        <f>-'Workings baseline'!C17</f>
        <v>-0.63509689999999996</v>
      </c>
      <c r="F13" s="62">
        <f>-'Workings baseline'!D17</f>
        <v>-0.2642893</v>
      </c>
      <c r="G13" s="62">
        <f>-'Workings baseline'!E17</f>
        <v>-4.9312630000000003E-2</v>
      </c>
      <c r="H13" s="62">
        <f>-'Workings baseline'!F17</f>
        <v>-1.2638E-3</v>
      </c>
      <c r="I13" s="62">
        <f>-'Workings baseline'!G17</f>
        <v>-4.5500000000000006E-2</v>
      </c>
      <c r="J13" s="62">
        <f>-'Workings baseline'!H17</f>
        <v>-2.8082624010847115E-2</v>
      </c>
      <c r="K13" s="62">
        <f>-'Workings baseline'!I17</f>
        <v>-0.1</v>
      </c>
      <c r="L13" s="62">
        <f>-'Workings baseline'!J17</f>
        <v>-0.1</v>
      </c>
      <c r="M13" s="62">
        <f>-'Workings baseline'!K17</f>
        <v>-0.1</v>
      </c>
      <c r="N13" s="62">
        <f>-'Workings baseline'!L17</f>
        <v>-0.1</v>
      </c>
      <c r="O13" s="62">
        <f>-'Workings baseline'!M17</f>
        <v>-0.1</v>
      </c>
      <c r="P13" s="62">
        <f>-'Workings baseline'!N17</f>
        <v>-0.1</v>
      </c>
      <c r="Q13" s="62">
        <f>-'Workings baseline'!O17</f>
        <v>-0.1</v>
      </c>
      <c r="R13" s="62">
        <f>-'Workings baseline'!P17-'Workings baseline'!P16</f>
        <v>-38.1</v>
      </c>
      <c r="S13" s="62">
        <f>-'Workings baseline'!Q17</f>
        <v>-0.1</v>
      </c>
      <c r="T13" s="62">
        <f>-'Workings baseline'!R17</f>
        <v>-0.1</v>
      </c>
      <c r="U13" s="62">
        <f>-'Workings baseline'!S17</f>
        <v>0</v>
      </c>
      <c r="V13" s="62">
        <f>-'Workings baseline'!T17</f>
        <v>0</v>
      </c>
      <c r="W13" s="62">
        <f>-'Workings baseline'!U17</f>
        <v>0</v>
      </c>
      <c r="X13" s="62">
        <f>-'Workings baseline'!V17</f>
        <v>0</v>
      </c>
      <c r="Y13" s="62">
        <f>-'Workings baseline'!W17</f>
        <v>0</v>
      </c>
      <c r="Z13" s="62">
        <f>-'Workings baseline'!X17</f>
        <v>0</v>
      </c>
      <c r="AA13" s="62">
        <f>-'Workings baseline'!Y17</f>
        <v>0</v>
      </c>
      <c r="AB13" s="62">
        <f>-'Workings baseline'!Z17</f>
        <v>0</v>
      </c>
      <c r="AC13" s="62">
        <f>-'Workings baseline'!AA17</f>
        <v>0</v>
      </c>
      <c r="AD13" s="62">
        <f>-'Workings baseline'!AB17</f>
        <v>0</v>
      </c>
      <c r="AE13" s="62">
        <f>-'Workings baseline'!AC17</f>
        <v>0</v>
      </c>
      <c r="AF13" s="62">
        <f>-'Workings baseline'!AD17</f>
        <v>0</v>
      </c>
      <c r="AG13" s="62">
        <f>-'Workings baseline'!AE17</f>
        <v>0</v>
      </c>
      <c r="AH13" s="62">
        <f>-'Workings baseline'!AF17</f>
        <v>0</v>
      </c>
      <c r="AI13" s="62">
        <f>-'Workings baseline'!AG17</f>
        <v>0</v>
      </c>
      <c r="AJ13" s="62">
        <f>-'Workings baseline'!AH17</f>
        <v>0</v>
      </c>
      <c r="AK13" s="62">
        <f>-'Workings baseline'!AI17</f>
        <v>0</v>
      </c>
      <c r="AL13" s="62">
        <f>-'Workings baseline'!AJ17</f>
        <v>0</v>
      </c>
      <c r="AM13" s="62">
        <f>-'Workings baseline'!AK17</f>
        <v>0</v>
      </c>
      <c r="AN13" s="62">
        <f>-'Workings baseline'!AL17</f>
        <v>0</v>
      </c>
      <c r="AO13" s="62">
        <f>-'Workings baseline'!AM17</f>
        <v>0</v>
      </c>
      <c r="AP13" s="62">
        <f>-'Workings baseline'!AN17</f>
        <v>0</v>
      </c>
      <c r="AQ13" s="62">
        <f>-'Workings baseline'!AO17</f>
        <v>0</v>
      </c>
      <c r="AR13" s="62">
        <f>-'Workings baseline'!AP17</f>
        <v>0</v>
      </c>
      <c r="AS13" s="62">
        <f>-'Workings baseline'!AQ17</f>
        <v>0</v>
      </c>
      <c r="AT13" s="62">
        <f>-'Workings baseline'!AR17</f>
        <v>0</v>
      </c>
      <c r="AU13" s="62">
        <f>-'Workings baseline'!AS17</f>
        <v>0</v>
      </c>
      <c r="AV13" s="62">
        <f>-'Workings baseline'!AT17</f>
        <v>0</v>
      </c>
      <c r="AW13" s="62">
        <f>-'Workings baseline'!AU17</f>
        <v>0</v>
      </c>
      <c r="AX13" s="62">
        <f>-'Workings baseline'!AV17</f>
        <v>0</v>
      </c>
      <c r="AY13" s="62">
        <f>-'Workings baseline'!AW17</f>
        <v>0</v>
      </c>
      <c r="AZ13" s="62">
        <f>-'Workings baseline'!AX17</f>
        <v>0</v>
      </c>
      <c r="BA13" s="62">
        <f>-'Workings baseline'!AY17</f>
        <v>0</v>
      </c>
      <c r="BB13" s="62">
        <f>-'Workings baseline'!AZ17</f>
        <v>0</v>
      </c>
      <c r="BC13" s="62">
        <f>-'Workings baseline'!BA17</f>
        <v>0</v>
      </c>
      <c r="BD13" s="62">
        <f>-'Workings baseline'!BB17</f>
        <v>0</v>
      </c>
    </row>
    <row r="14" spans="1:56" x14ac:dyDescent="0.3">
      <c r="A14" s="192"/>
      <c r="B14" s="61" t="s">
        <v>195</v>
      </c>
      <c r="C14" s="60"/>
      <c r="D14" s="61" t="s">
        <v>38</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92"/>
      <c r="B15" s="61" t="s">
        <v>195</v>
      </c>
      <c r="C15" s="60"/>
      <c r="D15" s="61" t="s">
        <v>38</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92"/>
      <c r="B16" s="61" t="s">
        <v>195</v>
      </c>
      <c r="C16" s="60"/>
      <c r="D16" s="61" t="s">
        <v>38</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92"/>
      <c r="B17" s="61" t="s">
        <v>195</v>
      </c>
      <c r="C17" s="60"/>
      <c r="D17" s="61" t="s">
        <v>38</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93"/>
      <c r="B18" s="123" t="s">
        <v>194</v>
      </c>
      <c r="C18" s="128"/>
      <c r="D18" s="124" t="s">
        <v>38</v>
      </c>
      <c r="E18" s="59">
        <f>SUM(E13:E17)</f>
        <v>-0.63509689999999996</v>
      </c>
      <c r="F18" s="59">
        <f t="shared" ref="F18:AW18" si="0">SUM(F13:F17)</f>
        <v>-0.2642893</v>
      </c>
      <c r="G18" s="59">
        <f t="shared" si="0"/>
        <v>-4.9312630000000003E-2</v>
      </c>
      <c r="H18" s="59">
        <f t="shared" si="0"/>
        <v>-1.2638E-3</v>
      </c>
      <c r="I18" s="59">
        <f t="shared" si="0"/>
        <v>-4.5500000000000006E-2</v>
      </c>
      <c r="J18" s="59">
        <f t="shared" si="0"/>
        <v>-2.8082624010847115E-2</v>
      </c>
      <c r="K18" s="59">
        <f t="shared" si="0"/>
        <v>-0.1</v>
      </c>
      <c r="L18" s="59">
        <f t="shared" si="0"/>
        <v>-0.1</v>
      </c>
      <c r="M18" s="59">
        <f t="shared" si="0"/>
        <v>-0.1</v>
      </c>
      <c r="N18" s="59">
        <f t="shared" si="0"/>
        <v>-0.1</v>
      </c>
      <c r="O18" s="59">
        <f t="shared" si="0"/>
        <v>-0.1</v>
      </c>
      <c r="P18" s="59">
        <f t="shared" si="0"/>
        <v>-0.1</v>
      </c>
      <c r="Q18" s="59">
        <f t="shared" si="0"/>
        <v>-0.1</v>
      </c>
      <c r="R18" s="59">
        <f t="shared" si="0"/>
        <v>-38.1</v>
      </c>
      <c r="S18" s="59">
        <f t="shared" si="0"/>
        <v>-0.1</v>
      </c>
      <c r="T18" s="59">
        <f t="shared" si="0"/>
        <v>-0.1</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94" t="s">
        <v>298</v>
      </c>
      <c r="B19" s="61" t="s">
        <v>173</v>
      </c>
      <c r="C19" s="8"/>
      <c r="D19" s="9" t="s">
        <v>38</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94"/>
      <c r="B20" s="61" t="s">
        <v>158</v>
      </c>
      <c r="C20" s="8"/>
      <c r="D20" s="9" t="s">
        <v>38</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94"/>
      <c r="B21" s="61" t="s">
        <v>195</v>
      </c>
      <c r="C21" s="8"/>
      <c r="D21" s="9" t="s">
        <v>38</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94"/>
      <c r="B22" s="61" t="s">
        <v>195</v>
      </c>
      <c r="C22" s="8"/>
      <c r="D22" s="9" t="s">
        <v>38</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94"/>
      <c r="B23" s="61" t="s">
        <v>195</v>
      </c>
      <c r="C23" s="8"/>
      <c r="D23" s="9" t="s">
        <v>38</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94"/>
      <c r="B24" s="61" t="s">
        <v>195</v>
      </c>
      <c r="C24" s="8"/>
      <c r="D24" s="9" t="s">
        <v>38</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95"/>
      <c r="B25" s="61" t="s">
        <v>316</v>
      </c>
      <c r="C25" s="8"/>
      <c r="D25" s="9" t="s">
        <v>38</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38</v>
      </c>
      <c r="E26" s="59">
        <f>E18+E25</f>
        <v>-0.63509689999999996</v>
      </c>
      <c r="F26" s="59">
        <f t="shared" ref="F26:BD26" si="2">F18+F25</f>
        <v>-0.2642893</v>
      </c>
      <c r="G26" s="59">
        <f t="shared" si="2"/>
        <v>-4.9312630000000003E-2</v>
      </c>
      <c r="H26" s="59">
        <f t="shared" si="2"/>
        <v>-1.2638E-3</v>
      </c>
      <c r="I26" s="59">
        <f t="shared" si="2"/>
        <v>-4.5500000000000006E-2</v>
      </c>
      <c r="J26" s="59">
        <f t="shared" si="2"/>
        <v>-2.8082624010847115E-2</v>
      </c>
      <c r="K26" s="59">
        <f t="shared" si="2"/>
        <v>-0.1</v>
      </c>
      <c r="L26" s="59">
        <f t="shared" si="2"/>
        <v>-0.1</v>
      </c>
      <c r="M26" s="59">
        <f t="shared" si="2"/>
        <v>-0.1</v>
      </c>
      <c r="N26" s="59">
        <f t="shared" si="2"/>
        <v>-0.1</v>
      </c>
      <c r="O26" s="59">
        <f t="shared" si="2"/>
        <v>-0.1</v>
      </c>
      <c r="P26" s="59">
        <f t="shared" si="2"/>
        <v>-0.1</v>
      </c>
      <c r="Q26" s="59">
        <f t="shared" si="2"/>
        <v>-0.1</v>
      </c>
      <c r="R26" s="59">
        <f t="shared" si="2"/>
        <v>-38.1</v>
      </c>
      <c r="S26" s="59">
        <f t="shared" si="2"/>
        <v>-0.1</v>
      </c>
      <c r="T26" s="59">
        <f t="shared" si="2"/>
        <v>-0.1</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39</v>
      </c>
      <c r="D27" s="9" t="s">
        <v>40</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41</v>
      </c>
      <c r="D28" s="9" t="s">
        <v>38</v>
      </c>
      <c r="E28" s="35">
        <f>E26*E27</f>
        <v>-0.44456782999999994</v>
      </c>
      <c r="F28" s="35">
        <f t="shared" ref="F28:AW28" si="3">F26*F27</f>
        <v>-0.18500250999999998</v>
      </c>
      <c r="G28" s="35">
        <f t="shared" si="3"/>
        <v>-3.4518841000000001E-2</v>
      </c>
      <c r="H28" s="35">
        <f t="shared" si="3"/>
        <v>-8.8466E-4</v>
      </c>
      <c r="I28" s="35">
        <f t="shared" si="3"/>
        <v>-3.1850000000000003E-2</v>
      </c>
      <c r="J28" s="35">
        <f t="shared" si="3"/>
        <v>-1.965783680759298E-2</v>
      </c>
      <c r="K28" s="35">
        <f t="shared" si="3"/>
        <v>-6.9999999999999993E-2</v>
      </c>
      <c r="L28" s="35">
        <f t="shared" si="3"/>
        <v>-6.9999999999999993E-2</v>
      </c>
      <c r="M28" s="35">
        <f t="shared" si="3"/>
        <v>-6.9999999999999993E-2</v>
      </c>
      <c r="N28" s="35">
        <f t="shared" si="3"/>
        <v>-6.9999999999999993E-2</v>
      </c>
      <c r="O28" s="35">
        <f t="shared" si="3"/>
        <v>-6.9999999999999993E-2</v>
      </c>
      <c r="P28" s="35">
        <f t="shared" si="3"/>
        <v>-6.9999999999999993E-2</v>
      </c>
      <c r="Q28" s="35">
        <f t="shared" si="3"/>
        <v>-6.9999999999999993E-2</v>
      </c>
      <c r="R28" s="35">
        <f t="shared" si="3"/>
        <v>-26.669999999999998</v>
      </c>
      <c r="S28" s="35">
        <f t="shared" si="3"/>
        <v>-6.9999999999999993E-2</v>
      </c>
      <c r="T28" s="35">
        <f t="shared" si="3"/>
        <v>-6.9999999999999993E-2</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42</v>
      </c>
      <c r="D29" s="9" t="s">
        <v>38</v>
      </c>
      <c r="E29" s="35">
        <f>E26-E28</f>
        <v>-0.19052907000000002</v>
      </c>
      <c r="F29" s="35">
        <f t="shared" ref="F29:AW29" si="4">F26-F28</f>
        <v>-7.9286790000000024E-2</v>
      </c>
      <c r="G29" s="35">
        <f t="shared" si="4"/>
        <v>-1.4793789000000002E-2</v>
      </c>
      <c r="H29" s="35">
        <f t="shared" si="4"/>
        <v>-3.7914000000000003E-4</v>
      </c>
      <c r="I29" s="35">
        <f t="shared" si="4"/>
        <v>-1.3650000000000002E-2</v>
      </c>
      <c r="J29" s="35">
        <f t="shared" si="4"/>
        <v>-8.4247872032541353E-3</v>
      </c>
      <c r="K29" s="35">
        <f t="shared" si="4"/>
        <v>-3.0000000000000013E-2</v>
      </c>
      <c r="L29" s="35">
        <f t="shared" si="4"/>
        <v>-3.0000000000000013E-2</v>
      </c>
      <c r="M29" s="35">
        <f t="shared" si="4"/>
        <v>-3.0000000000000013E-2</v>
      </c>
      <c r="N29" s="35">
        <f t="shared" si="4"/>
        <v>-3.0000000000000013E-2</v>
      </c>
      <c r="O29" s="35">
        <f t="shared" si="4"/>
        <v>-3.0000000000000013E-2</v>
      </c>
      <c r="P29" s="35">
        <f t="shared" si="4"/>
        <v>-3.0000000000000013E-2</v>
      </c>
      <c r="Q29" s="35">
        <f t="shared" si="4"/>
        <v>-3.0000000000000013E-2</v>
      </c>
      <c r="R29" s="35">
        <f t="shared" si="4"/>
        <v>-11.430000000000003</v>
      </c>
      <c r="S29" s="35">
        <f t="shared" si="4"/>
        <v>-3.0000000000000013E-2</v>
      </c>
      <c r="T29" s="35">
        <f t="shared" si="4"/>
        <v>-3.0000000000000013E-2</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50</v>
      </c>
      <c r="D30" s="9" t="s">
        <v>38</v>
      </c>
      <c r="F30" s="35">
        <f>$E$28/'Fixed data'!$C$7</f>
        <v>-9.8792851111111097E-3</v>
      </c>
      <c r="G30" s="35">
        <f>$E$28/'Fixed data'!$C$7</f>
        <v>-9.8792851111111097E-3</v>
      </c>
      <c r="H30" s="35">
        <f>$E$28/'Fixed data'!$C$7</f>
        <v>-9.8792851111111097E-3</v>
      </c>
      <c r="I30" s="35">
        <f>$E$28/'Fixed data'!$C$7</f>
        <v>-9.8792851111111097E-3</v>
      </c>
      <c r="J30" s="35">
        <f>$E$28/'Fixed data'!$C$7</f>
        <v>-9.8792851111111097E-3</v>
      </c>
      <c r="K30" s="35">
        <f>$E$28/'Fixed data'!$C$7</f>
        <v>-9.8792851111111097E-3</v>
      </c>
      <c r="L30" s="35">
        <f>$E$28/'Fixed data'!$C$7</f>
        <v>-9.8792851111111097E-3</v>
      </c>
      <c r="M30" s="35">
        <f>$E$28/'Fixed data'!$C$7</f>
        <v>-9.8792851111111097E-3</v>
      </c>
      <c r="N30" s="35">
        <f>$E$28/'Fixed data'!$C$7</f>
        <v>-9.8792851111111097E-3</v>
      </c>
      <c r="O30" s="35">
        <f>$E$28/'Fixed data'!$C$7</f>
        <v>-9.8792851111111097E-3</v>
      </c>
      <c r="P30" s="35">
        <f>$E$28/'Fixed data'!$C$7</f>
        <v>-9.8792851111111097E-3</v>
      </c>
      <c r="Q30" s="35">
        <f>$E$28/'Fixed data'!$C$7</f>
        <v>-9.8792851111111097E-3</v>
      </c>
      <c r="R30" s="35">
        <f>$E$28/'Fixed data'!$C$7</f>
        <v>-9.8792851111111097E-3</v>
      </c>
      <c r="S30" s="35">
        <f>$E$28/'Fixed data'!$C$7</f>
        <v>-9.8792851111111097E-3</v>
      </c>
      <c r="T30" s="35">
        <f>$E$28/'Fixed data'!$C$7</f>
        <v>-9.8792851111111097E-3</v>
      </c>
      <c r="U30" s="35">
        <f>$E$28/'Fixed data'!$C$7</f>
        <v>-9.8792851111111097E-3</v>
      </c>
      <c r="V30" s="35">
        <f>$E$28/'Fixed data'!$C$7</f>
        <v>-9.8792851111111097E-3</v>
      </c>
      <c r="W30" s="35">
        <f>$E$28/'Fixed data'!$C$7</f>
        <v>-9.8792851111111097E-3</v>
      </c>
      <c r="X30" s="35">
        <f>$E$28/'Fixed data'!$C$7</f>
        <v>-9.8792851111111097E-3</v>
      </c>
      <c r="Y30" s="35">
        <f>$E$28/'Fixed data'!$C$7</f>
        <v>-9.8792851111111097E-3</v>
      </c>
      <c r="Z30" s="35">
        <f>$E$28/'Fixed data'!$C$7</f>
        <v>-9.8792851111111097E-3</v>
      </c>
      <c r="AA30" s="35">
        <f>$E$28/'Fixed data'!$C$7</f>
        <v>-9.8792851111111097E-3</v>
      </c>
      <c r="AB30" s="35">
        <f>$E$28/'Fixed data'!$C$7</f>
        <v>-9.8792851111111097E-3</v>
      </c>
      <c r="AC30" s="35">
        <f>$E$28/'Fixed data'!$C$7</f>
        <v>-9.8792851111111097E-3</v>
      </c>
      <c r="AD30" s="35">
        <f>$E$28/'Fixed data'!$C$7</f>
        <v>-9.8792851111111097E-3</v>
      </c>
      <c r="AE30" s="35">
        <f>$E$28/'Fixed data'!$C$7</f>
        <v>-9.8792851111111097E-3</v>
      </c>
      <c r="AF30" s="35">
        <f>$E$28/'Fixed data'!$C$7</f>
        <v>-9.8792851111111097E-3</v>
      </c>
      <c r="AG30" s="35">
        <f>$E$28/'Fixed data'!$C$7</f>
        <v>-9.8792851111111097E-3</v>
      </c>
      <c r="AH30" s="35">
        <f>$E$28/'Fixed data'!$C$7</f>
        <v>-9.8792851111111097E-3</v>
      </c>
      <c r="AI30" s="35">
        <f>$E$28/'Fixed data'!$C$7</f>
        <v>-9.8792851111111097E-3</v>
      </c>
      <c r="AJ30" s="35">
        <f>$E$28/'Fixed data'!$C$7</f>
        <v>-9.8792851111111097E-3</v>
      </c>
      <c r="AK30" s="35">
        <f>$E$28/'Fixed data'!$C$7</f>
        <v>-9.8792851111111097E-3</v>
      </c>
      <c r="AL30" s="35">
        <f>$E$28/'Fixed data'!$C$7</f>
        <v>-9.8792851111111097E-3</v>
      </c>
      <c r="AM30" s="35">
        <f>$E$28/'Fixed data'!$C$7</f>
        <v>-9.8792851111111097E-3</v>
      </c>
      <c r="AN30" s="35">
        <f>$E$28/'Fixed data'!$C$7</f>
        <v>-9.8792851111111097E-3</v>
      </c>
      <c r="AO30" s="35">
        <f>$E$28/'Fixed data'!$C$7</f>
        <v>-9.8792851111111097E-3</v>
      </c>
      <c r="AP30" s="35">
        <f>$E$28/'Fixed data'!$C$7</f>
        <v>-9.8792851111111097E-3</v>
      </c>
      <c r="AQ30" s="35">
        <f>$E$28/'Fixed data'!$C$7</f>
        <v>-9.8792851111111097E-3</v>
      </c>
      <c r="AR30" s="35">
        <f>$E$28/'Fixed data'!$C$7</f>
        <v>-9.8792851111111097E-3</v>
      </c>
      <c r="AS30" s="35">
        <f>$E$28/'Fixed data'!$C$7</f>
        <v>-9.8792851111111097E-3</v>
      </c>
      <c r="AT30" s="35">
        <f>$E$28/'Fixed data'!$C$7</f>
        <v>-9.8792851111111097E-3</v>
      </c>
      <c r="AU30" s="35">
        <f>$E$28/'Fixed data'!$C$7</f>
        <v>-9.8792851111111097E-3</v>
      </c>
      <c r="AV30" s="35">
        <f>$E$28/'Fixed data'!$C$7</f>
        <v>-9.8792851111111097E-3</v>
      </c>
      <c r="AW30" s="35">
        <f>$E$28/'Fixed data'!$C$7</f>
        <v>-9.8792851111111097E-3</v>
      </c>
      <c r="AX30" s="35">
        <f>$E$28/'Fixed data'!$C$7</f>
        <v>-9.8792851111111097E-3</v>
      </c>
      <c r="AY30" s="35"/>
      <c r="AZ30" s="35"/>
      <c r="BA30" s="35"/>
      <c r="BB30" s="35"/>
      <c r="BC30" s="35"/>
      <c r="BD30" s="35"/>
    </row>
    <row r="31" spans="1:56" ht="16.5" hidden="1" customHeight="1" outlineLevel="1" x14ac:dyDescent="0.35">
      <c r="A31" s="114"/>
      <c r="B31" s="9" t="s">
        <v>2</v>
      </c>
      <c r="C31" s="11" t="s">
        <v>51</v>
      </c>
      <c r="D31" s="9" t="s">
        <v>38</v>
      </c>
      <c r="F31" s="35"/>
      <c r="G31" s="35">
        <f>$F$28/'Fixed data'!$C$7</f>
        <v>-4.1111668888888881E-3</v>
      </c>
      <c r="H31" s="35">
        <f>$F$28/'Fixed data'!$C$7</f>
        <v>-4.1111668888888881E-3</v>
      </c>
      <c r="I31" s="35">
        <f>$F$28/'Fixed data'!$C$7</f>
        <v>-4.1111668888888881E-3</v>
      </c>
      <c r="J31" s="35">
        <f>$F$28/'Fixed data'!$C$7</f>
        <v>-4.1111668888888881E-3</v>
      </c>
      <c r="K31" s="35">
        <f>$F$28/'Fixed data'!$C$7</f>
        <v>-4.1111668888888881E-3</v>
      </c>
      <c r="L31" s="35">
        <f>$F$28/'Fixed data'!$C$7</f>
        <v>-4.1111668888888881E-3</v>
      </c>
      <c r="M31" s="35">
        <f>$F$28/'Fixed data'!$C$7</f>
        <v>-4.1111668888888881E-3</v>
      </c>
      <c r="N31" s="35">
        <f>$F$28/'Fixed data'!$C$7</f>
        <v>-4.1111668888888881E-3</v>
      </c>
      <c r="O31" s="35">
        <f>$F$28/'Fixed data'!$C$7</f>
        <v>-4.1111668888888881E-3</v>
      </c>
      <c r="P31" s="35">
        <f>$F$28/'Fixed data'!$C$7</f>
        <v>-4.1111668888888881E-3</v>
      </c>
      <c r="Q31" s="35">
        <f>$F$28/'Fixed data'!$C$7</f>
        <v>-4.1111668888888881E-3</v>
      </c>
      <c r="R31" s="35">
        <f>$F$28/'Fixed data'!$C$7</f>
        <v>-4.1111668888888881E-3</v>
      </c>
      <c r="S31" s="35">
        <f>$F$28/'Fixed data'!$C$7</f>
        <v>-4.1111668888888881E-3</v>
      </c>
      <c r="T31" s="35">
        <f>$F$28/'Fixed data'!$C$7</f>
        <v>-4.1111668888888881E-3</v>
      </c>
      <c r="U31" s="35">
        <f>$F$28/'Fixed data'!$C$7</f>
        <v>-4.1111668888888881E-3</v>
      </c>
      <c r="V31" s="35">
        <f>$F$28/'Fixed data'!$C$7</f>
        <v>-4.1111668888888881E-3</v>
      </c>
      <c r="W31" s="35">
        <f>$F$28/'Fixed data'!$C$7</f>
        <v>-4.1111668888888881E-3</v>
      </c>
      <c r="X31" s="35">
        <f>$F$28/'Fixed data'!$C$7</f>
        <v>-4.1111668888888881E-3</v>
      </c>
      <c r="Y31" s="35">
        <f>$F$28/'Fixed data'!$C$7</f>
        <v>-4.1111668888888881E-3</v>
      </c>
      <c r="Z31" s="35">
        <f>$F$28/'Fixed data'!$C$7</f>
        <v>-4.1111668888888881E-3</v>
      </c>
      <c r="AA31" s="35">
        <f>$F$28/'Fixed data'!$C$7</f>
        <v>-4.1111668888888881E-3</v>
      </c>
      <c r="AB31" s="35">
        <f>$F$28/'Fixed data'!$C$7</f>
        <v>-4.1111668888888881E-3</v>
      </c>
      <c r="AC31" s="35">
        <f>$F$28/'Fixed data'!$C$7</f>
        <v>-4.1111668888888881E-3</v>
      </c>
      <c r="AD31" s="35">
        <f>$F$28/'Fixed data'!$C$7</f>
        <v>-4.1111668888888881E-3</v>
      </c>
      <c r="AE31" s="35">
        <f>$F$28/'Fixed data'!$C$7</f>
        <v>-4.1111668888888881E-3</v>
      </c>
      <c r="AF31" s="35">
        <f>$F$28/'Fixed data'!$C$7</f>
        <v>-4.1111668888888881E-3</v>
      </c>
      <c r="AG31" s="35">
        <f>$F$28/'Fixed data'!$C$7</f>
        <v>-4.1111668888888881E-3</v>
      </c>
      <c r="AH31" s="35">
        <f>$F$28/'Fixed data'!$C$7</f>
        <v>-4.1111668888888881E-3</v>
      </c>
      <c r="AI31" s="35">
        <f>$F$28/'Fixed data'!$C$7</f>
        <v>-4.1111668888888881E-3</v>
      </c>
      <c r="AJ31" s="35">
        <f>$F$28/'Fixed data'!$C$7</f>
        <v>-4.1111668888888881E-3</v>
      </c>
      <c r="AK31" s="35">
        <f>$F$28/'Fixed data'!$C$7</f>
        <v>-4.1111668888888881E-3</v>
      </c>
      <c r="AL31" s="35">
        <f>$F$28/'Fixed data'!$C$7</f>
        <v>-4.1111668888888881E-3</v>
      </c>
      <c r="AM31" s="35">
        <f>$F$28/'Fixed data'!$C$7</f>
        <v>-4.1111668888888881E-3</v>
      </c>
      <c r="AN31" s="35">
        <f>$F$28/'Fixed data'!$C$7</f>
        <v>-4.1111668888888881E-3</v>
      </c>
      <c r="AO31" s="35">
        <f>$F$28/'Fixed data'!$C$7</f>
        <v>-4.1111668888888881E-3</v>
      </c>
      <c r="AP31" s="35">
        <f>$F$28/'Fixed data'!$C$7</f>
        <v>-4.1111668888888881E-3</v>
      </c>
      <c r="AQ31" s="35">
        <f>$F$28/'Fixed data'!$C$7</f>
        <v>-4.1111668888888881E-3</v>
      </c>
      <c r="AR31" s="35">
        <f>$F$28/'Fixed data'!$C$7</f>
        <v>-4.1111668888888881E-3</v>
      </c>
      <c r="AS31" s="35">
        <f>$F$28/'Fixed data'!$C$7</f>
        <v>-4.1111668888888881E-3</v>
      </c>
      <c r="AT31" s="35">
        <f>$F$28/'Fixed data'!$C$7</f>
        <v>-4.1111668888888881E-3</v>
      </c>
      <c r="AU31" s="35">
        <f>$F$28/'Fixed data'!$C$7</f>
        <v>-4.1111668888888881E-3</v>
      </c>
      <c r="AV31" s="35">
        <f>$F$28/'Fixed data'!$C$7</f>
        <v>-4.1111668888888881E-3</v>
      </c>
      <c r="AW31" s="35">
        <f>$F$28/'Fixed data'!$C$7</f>
        <v>-4.1111668888888881E-3</v>
      </c>
      <c r="AX31" s="35">
        <f>$F$28/'Fixed data'!$C$7</f>
        <v>-4.1111668888888881E-3</v>
      </c>
      <c r="AY31" s="35">
        <f>$F$28/'Fixed data'!$C$7</f>
        <v>-4.1111668888888881E-3</v>
      </c>
      <c r="AZ31" s="35"/>
      <c r="BA31" s="35"/>
      <c r="BB31" s="35"/>
      <c r="BC31" s="35"/>
      <c r="BD31" s="35"/>
    </row>
    <row r="32" spans="1:56" ht="16.5" hidden="1" customHeight="1" outlineLevel="1" x14ac:dyDescent="0.35">
      <c r="A32" s="114"/>
      <c r="B32" s="9" t="s">
        <v>3</v>
      </c>
      <c r="C32" s="11" t="s">
        <v>52</v>
      </c>
      <c r="D32" s="9" t="s">
        <v>38</v>
      </c>
      <c r="F32" s="35"/>
      <c r="G32" s="35"/>
      <c r="H32" s="35">
        <f>$G$28/'Fixed data'!$C$7</f>
        <v>-7.6708535555555562E-4</v>
      </c>
      <c r="I32" s="35">
        <f>$G$28/'Fixed data'!$C$7</f>
        <v>-7.6708535555555562E-4</v>
      </c>
      <c r="J32" s="35">
        <f>$G$28/'Fixed data'!$C$7</f>
        <v>-7.6708535555555562E-4</v>
      </c>
      <c r="K32" s="35">
        <f>$G$28/'Fixed data'!$C$7</f>
        <v>-7.6708535555555562E-4</v>
      </c>
      <c r="L32" s="35">
        <f>$G$28/'Fixed data'!$C$7</f>
        <v>-7.6708535555555562E-4</v>
      </c>
      <c r="M32" s="35">
        <f>$G$28/'Fixed data'!$C$7</f>
        <v>-7.6708535555555562E-4</v>
      </c>
      <c r="N32" s="35">
        <f>$G$28/'Fixed data'!$C$7</f>
        <v>-7.6708535555555562E-4</v>
      </c>
      <c r="O32" s="35">
        <f>$G$28/'Fixed data'!$C$7</f>
        <v>-7.6708535555555562E-4</v>
      </c>
      <c r="P32" s="35">
        <f>$G$28/'Fixed data'!$C$7</f>
        <v>-7.6708535555555562E-4</v>
      </c>
      <c r="Q32" s="35">
        <f>$G$28/'Fixed data'!$C$7</f>
        <v>-7.6708535555555562E-4</v>
      </c>
      <c r="R32" s="35">
        <f>$G$28/'Fixed data'!$C$7</f>
        <v>-7.6708535555555562E-4</v>
      </c>
      <c r="S32" s="35">
        <f>$G$28/'Fixed data'!$C$7</f>
        <v>-7.6708535555555562E-4</v>
      </c>
      <c r="T32" s="35">
        <f>$G$28/'Fixed data'!$C$7</f>
        <v>-7.6708535555555562E-4</v>
      </c>
      <c r="U32" s="35">
        <f>$G$28/'Fixed data'!$C$7</f>
        <v>-7.6708535555555562E-4</v>
      </c>
      <c r="V32" s="35">
        <f>$G$28/'Fixed data'!$C$7</f>
        <v>-7.6708535555555562E-4</v>
      </c>
      <c r="W32" s="35">
        <f>$G$28/'Fixed data'!$C$7</f>
        <v>-7.6708535555555562E-4</v>
      </c>
      <c r="X32" s="35">
        <f>$G$28/'Fixed data'!$C$7</f>
        <v>-7.6708535555555562E-4</v>
      </c>
      <c r="Y32" s="35">
        <f>$G$28/'Fixed data'!$C$7</f>
        <v>-7.6708535555555562E-4</v>
      </c>
      <c r="Z32" s="35">
        <f>$G$28/'Fixed data'!$C$7</f>
        <v>-7.6708535555555562E-4</v>
      </c>
      <c r="AA32" s="35">
        <f>$G$28/'Fixed data'!$C$7</f>
        <v>-7.6708535555555562E-4</v>
      </c>
      <c r="AB32" s="35">
        <f>$G$28/'Fixed data'!$C$7</f>
        <v>-7.6708535555555562E-4</v>
      </c>
      <c r="AC32" s="35">
        <f>$G$28/'Fixed data'!$C$7</f>
        <v>-7.6708535555555562E-4</v>
      </c>
      <c r="AD32" s="35">
        <f>$G$28/'Fixed data'!$C$7</f>
        <v>-7.6708535555555562E-4</v>
      </c>
      <c r="AE32" s="35">
        <f>$G$28/'Fixed data'!$C$7</f>
        <v>-7.6708535555555562E-4</v>
      </c>
      <c r="AF32" s="35">
        <f>$G$28/'Fixed data'!$C$7</f>
        <v>-7.6708535555555562E-4</v>
      </c>
      <c r="AG32" s="35">
        <f>$G$28/'Fixed data'!$C$7</f>
        <v>-7.6708535555555562E-4</v>
      </c>
      <c r="AH32" s="35">
        <f>$G$28/'Fixed data'!$C$7</f>
        <v>-7.6708535555555562E-4</v>
      </c>
      <c r="AI32" s="35">
        <f>$G$28/'Fixed data'!$C$7</f>
        <v>-7.6708535555555562E-4</v>
      </c>
      <c r="AJ32" s="35">
        <f>$G$28/'Fixed data'!$C$7</f>
        <v>-7.6708535555555562E-4</v>
      </c>
      <c r="AK32" s="35">
        <f>$G$28/'Fixed data'!$C$7</f>
        <v>-7.6708535555555562E-4</v>
      </c>
      <c r="AL32" s="35">
        <f>$G$28/'Fixed data'!$C$7</f>
        <v>-7.6708535555555562E-4</v>
      </c>
      <c r="AM32" s="35">
        <f>$G$28/'Fixed data'!$C$7</f>
        <v>-7.6708535555555562E-4</v>
      </c>
      <c r="AN32" s="35">
        <f>$G$28/'Fixed data'!$C$7</f>
        <v>-7.6708535555555562E-4</v>
      </c>
      <c r="AO32" s="35">
        <f>$G$28/'Fixed data'!$C$7</f>
        <v>-7.6708535555555562E-4</v>
      </c>
      <c r="AP32" s="35">
        <f>$G$28/'Fixed data'!$C$7</f>
        <v>-7.6708535555555562E-4</v>
      </c>
      <c r="AQ32" s="35">
        <f>$G$28/'Fixed data'!$C$7</f>
        <v>-7.6708535555555562E-4</v>
      </c>
      <c r="AR32" s="35">
        <f>$G$28/'Fixed data'!$C$7</f>
        <v>-7.6708535555555562E-4</v>
      </c>
      <c r="AS32" s="35">
        <f>$G$28/'Fixed data'!$C$7</f>
        <v>-7.6708535555555562E-4</v>
      </c>
      <c r="AT32" s="35">
        <f>$G$28/'Fixed data'!$C$7</f>
        <v>-7.6708535555555562E-4</v>
      </c>
      <c r="AU32" s="35">
        <f>$G$28/'Fixed data'!$C$7</f>
        <v>-7.6708535555555562E-4</v>
      </c>
      <c r="AV32" s="35">
        <f>$G$28/'Fixed data'!$C$7</f>
        <v>-7.6708535555555562E-4</v>
      </c>
      <c r="AW32" s="35">
        <f>$G$28/'Fixed data'!$C$7</f>
        <v>-7.6708535555555562E-4</v>
      </c>
      <c r="AX32" s="35">
        <f>$G$28/'Fixed data'!$C$7</f>
        <v>-7.6708535555555562E-4</v>
      </c>
      <c r="AY32" s="35">
        <f>$G$28/'Fixed data'!$C$7</f>
        <v>-7.6708535555555562E-4</v>
      </c>
      <c r="AZ32" s="35">
        <f>$G$28/'Fixed data'!$C$7</f>
        <v>-7.6708535555555562E-4</v>
      </c>
      <c r="BA32" s="35"/>
      <c r="BB32" s="35"/>
      <c r="BC32" s="35"/>
      <c r="BD32" s="35"/>
    </row>
    <row r="33" spans="1:57" ht="16.5" hidden="1" customHeight="1" outlineLevel="1" x14ac:dyDescent="0.35">
      <c r="A33" s="114"/>
      <c r="B33" s="9" t="s">
        <v>4</v>
      </c>
      <c r="C33" s="11" t="s">
        <v>53</v>
      </c>
      <c r="D33" s="9" t="s">
        <v>38</v>
      </c>
      <c r="F33" s="35"/>
      <c r="G33" s="35"/>
      <c r="H33" s="35"/>
      <c r="I33" s="35">
        <f>$H$28/'Fixed data'!$C$7</f>
        <v>-1.9659111111111112E-5</v>
      </c>
      <c r="J33" s="35">
        <f>$H$28/'Fixed data'!$C$7</f>
        <v>-1.9659111111111112E-5</v>
      </c>
      <c r="K33" s="35">
        <f>$H$28/'Fixed data'!$C$7</f>
        <v>-1.9659111111111112E-5</v>
      </c>
      <c r="L33" s="35">
        <f>$H$28/'Fixed data'!$C$7</f>
        <v>-1.9659111111111112E-5</v>
      </c>
      <c r="M33" s="35">
        <f>$H$28/'Fixed data'!$C$7</f>
        <v>-1.9659111111111112E-5</v>
      </c>
      <c r="N33" s="35">
        <f>$H$28/'Fixed data'!$C$7</f>
        <v>-1.9659111111111112E-5</v>
      </c>
      <c r="O33" s="35">
        <f>$H$28/'Fixed data'!$C$7</f>
        <v>-1.9659111111111112E-5</v>
      </c>
      <c r="P33" s="35">
        <f>$H$28/'Fixed data'!$C$7</f>
        <v>-1.9659111111111112E-5</v>
      </c>
      <c r="Q33" s="35">
        <f>$H$28/'Fixed data'!$C$7</f>
        <v>-1.9659111111111112E-5</v>
      </c>
      <c r="R33" s="35">
        <f>$H$28/'Fixed data'!$C$7</f>
        <v>-1.9659111111111112E-5</v>
      </c>
      <c r="S33" s="35">
        <f>$H$28/'Fixed data'!$C$7</f>
        <v>-1.9659111111111112E-5</v>
      </c>
      <c r="T33" s="35">
        <f>$H$28/'Fixed data'!$C$7</f>
        <v>-1.9659111111111112E-5</v>
      </c>
      <c r="U33" s="35">
        <f>$H$28/'Fixed data'!$C$7</f>
        <v>-1.9659111111111112E-5</v>
      </c>
      <c r="V33" s="35">
        <f>$H$28/'Fixed data'!$C$7</f>
        <v>-1.9659111111111112E-5</v>
      </c>
      <c r="W33" s="35">
        <f>$H$28/'Fixed data'!$C$7</f>
        <v>-1.9659111111111112E-5</v>
      </c>
      <c r="X33" s="35">
        <f>$H$28/'Fixed data'!$C$7</f>
        <v>-1.9659111111111112E-5</v>
      </c>
      <c r="Y33" s="35">
        <f>$H$28/'Fixed data'!$C$7</f>
        <v>-1.9659111111111112E-5</v>
      </c>
      <c r="Z33" s="35">
        <f>$H$28/'Fixed data'!$C$7</f>
        <v>-1.9659111111111112E-5</v>
      </c>
      <c r="AA33" s="35">
        <f>$H$28/'Fixed data'!$C$7</f>
        <v>-1.9659111111111112E-5</v>
      </c>
      <c r="AB33" s="35">
        <f>$H$28/'Fixed data'!$C$7</f>
        <v>-1.9659111111111112E-5</v>
      </c>
      <c r="AC33" s="35">
        <f>$H$28/'Fixed data'!$C$7</f>
        <v>-1.9659111111111112E-5</v>
      </c>
      <c r="AD33" s="35">
        <f>$H$28/'Fixed data'!$C$7</f>
        <v>-1.9659111111111112E-5</v>
      </c>
      <c r="AE33" s="35">
        <f>$H$28/'Fixed data'!$C$7</f>
        <v>-1.9659111111111112E-5</v>
      </c>
      <c r="AF33" s="35">
        <f>$H$28/'Fixed data'!$C$7</f>
        <v>-1.9659111111111112E-5</v>
      </c>
      <c r="AG33" s="35">
        <f>$H$28/'Fixed data'!$C$7</f>
        <v>-1.9659111111111112E-5</v>
      </c>
      <c r="AH33" s="35">
        <f>$H$28/'Fixed data'!$C$7</f>
        <v>-1.9659111111111112E-5</v>
      </c>
      <c r="AI33" s="35">
        <f>$H$28/'Fixed data'!$C$7</f>
        <v>-1.9659111111111112E-5</v>
      </c>
      <c r="AJ33" s="35">
        <f>$H$28/'Fixed data'!$C$7</f>
        <v>-1.9659111111111112E-5</v>
      </c>
      <c r="AK33" s="35">
        <f>$H$28/'Fixed data'!$C$7</f>
        <v>-1.9659111111111112E-5</v>
      </c>
      <c r="AL33" s="35">
        <f>$H$28/'Fixed data'!$C$7</f>
        <v>-1.9659111111111112E-5</v>
      </c>
      <c r="AM33" s="35">
        <f>$H$28/'Fixed data'!$C$7</f>
        <v>-1.9659111111111112E-5</v>
      </c>
      <c r="AN33" s="35">
        <f>$H$28/'Fixed data'!$C$7</f>
        <v>-1.9659111111111112E-5</v>
      </c>
      <c r="AO33" s="35">
        <f>$H$28/'Fixed data'!$C$7</f>
        <v>-1.9659111111111112E-5</v>
      </c>
      <c r="AP33" s="35">
        <f>$H$28/'Fixed data'!$C$7</f>
        <v>-1.9659111111111112E-5</v>
      </c>
      <c r="AQ33" s="35">
        <f>$H$28/'Fixed data'!$C$7</f>
        <v>-1.9659111111111112E-5</v>
      </c>
      <c r="AR33" s="35">
        <f>$H$28/'Fixed data'!$C$7</f>
        <v>-1.9659111111111112E-5</v>
      </c>
      <c r="AS33" s="35">
        <f>$H$28/'Fixed data'!$C$7</f>
        <v>-1.9659111111111112E-5</v>
      </c>
      <c r="AT33" s="35">
        <f>$H$28/'Fixed data'!$C$7</f>
        <v>-1.9659111111111112E-5</v>
      </c>
      <c r="AU33" s="35">
        <f>$H$28/'Fixed data'!$C$7</f>
        <v>-1.9659111111111112E-5</v>
      </c>
      <c r="AV33" s="35">
        <f>$H$28/'Fixed data'!$C$7</f>
        <v>-1.9659111111111112E-5</v>
      </c>
      <c r="AW33" s="35">
        <f>$H$28/'Fixed data'!$C$7</f>
        <v>-1.9659111111111112E-5</v>
      </c>
      <c r="AX33" s="35">
        <f>$H$28/'Fixed data'!$C$7</f>
        <v>-1.9659111111111112E-5</v>
      </c>
      <c r="AY33" s="35">
        <f>$H$28/'Fixed data'!$C$7</f>
        <v>-1.9659111111111112E-5</v>
      </c>
      <c r="AZ33" s="35">
        <f>$H$28/'Fixed data'!$C$7</f>
        <v>-1.9659111111111112E-5</v>
      </c>
      <c r="BA33" s="35">
        <f>$H$28/'Fixed data'!$C$7</f>
        <v>-1.9659111111111112E-5</v>
      </c>
      <c r="BB33" s="35"/>
      <c r="BC33" s="35"/>
      <c r="BD33" s="35"/>
    </row>
    <row r="34" spans="1:57" ht="16.5" hidden="1" customHeight="1" outlineLevel="1" x14ac:dyDescent="0.35">
      <c r="A34" s="114"/>
      <c r="B34" s="9" t="s">
        <v>5</v>
      </c>
      <c r="C34" s="11" t="s">
        <v>54</v>
      </c>
      <c r="D34" s="9" t="s">
        <v>38</v>
      </c>
      <c r="F34" s="35"/>
      <c r="G34" s="35"/>
      <c r="H34" s="35"/>
      <c r="I34" s="35"/>
      <c r="J34" s="35">
        <f>$I$28/'Fixed data'!$C$7</f>
        <v>-7.0777777777777788E-4</v>
      </c>
      <c r="K34" s="35">
        <f>$I$28/'Fixed data'!$C$7</f>
        <v>-7.0777777777777788E-4</v>
      </c>
      <c r="L34" s="35">
        <f>$I$28/'Fixed data'!$C$7</f>
        <v>-7.0777777777777788E-4</v>
      </c>
      <c r="M34" s="35">
        <f>$I$28/'Fixed data'!$C$7</f>
        <v>-7.0777777777777788E-4</v>
      </c>
      <c r="N34" s="35">
        <f>$I$28/'Fixed data'!$C$7</f>
        <v>-7.0777777777777788E-4</v>
      </c>
      <c r="O34" s="35">
        <f>$I$28/'Fixed data'!$C$7</f>
        <v>-7.0777777777777788E-4</v>
      </c>
      <c r="P34" s="35">
        <f>$I$28/'Fixed data'!$C$7</f>
        <v>-7.0777777777777788E-4</v>
      </c>
      <c r="Q34" s="35">
        <f>$I$28/'Fixed data'!$C$7</f>
        <v>-7.0777777777777788E-4</v>
      </c>
      <c r="R34" s="35">
        <f>$I$28/'Fixed data'!$C$7</f>
        <v>-7.0777777777777788E-4</v>
      </c>
      <c r="S34" s="35">
        <f>$I$28/'Fixed data'!$C$7</f>
        <v>-7.0777777777777788E-4</v>
      </c>
      <c r="T34" s="35">
        <f>$I$28/'Fixed data'!$C$7</f>
        <v>-7.0777777777777788E-4</v>
      </c>
      <c r="U34" s="35">
        <f>$I$28/'Fixed data'!$C$7</f>
        <v>-7.0777777777777788E-4</v>
      </c>
      <c r="V34" s="35">
        <f>$I$28/'Fixed data'!$C$7</f>
        <v>-7.0777777777777788E-4</v>
      </c>
      <c r="W34" s="35">
        <f>$I$28/'Fixed data'!$C$7</f>
        <v>-7.0777777777777788E-4</v>
      </c>
      <c r="X34" s="35">
        <f>$I$28/'Fixed data'!$C$7</f>
        <v>-7.0777777777777788E-4</v>
      </c>
      <c r="Y34" s="35">
        <f>$I$28/'Fixed data'!$C$7</f>
        <v>-7.0777777777777788E-4</v>
      </c>
      <c r="Z34" s="35">
        <f>$I$28/'Fixed data'!$C$7</f>
        <v>-7.0777777777777788E-4</v>
      </c>
      <c r="AA34" s="35">
        <f>$I$28/'Fixed data'!$C$7</f>
        <v>-7.0777777777777788E-4</v>
      </c>
      <c r="AB34" s="35">
        <f>$I$28/'Fixed data'!$C$7</f>
        <v>-7.0777777777777788E-4</v>
      </c>
      <c r="AC34" s="35">
        <f>$I$28/'Fixed data'!$C$7</f>
        <v>-7.0777777777777788E-4</v>
      </c>
      <c r="AD34" s="35">
        <f>$I$28/'Fixed data'!$C$7</f>
        <v>-7.0777777777777788E-4</v>
      </c>
      <c r="AE34" s="35">
        <f>$I$28/'Fixed data'!$C$7</f>
        <v>-7.0777777777777788E-4</v>
      </c>
      <c r="AF34" s="35">
        <f>$I$28/'Fixed data'!$C$7</f>
        <v>-7.0777777777777788E-4</v>
      </c>
      <c r="AG34" s="35">
        <f>$I$28/'Fixed data'!$C$7</f>
        <v>-7.0777777777777788E-4</v>
      </c>
      <c r="AH34" s="35">
        <f>$I$28/'Fixed data'!$C$7</f>
        <v>-7.0777777777777788E-4</v>
      </c>
      <c r="AI34" s="35">
        <f>$I$28/'Fixed data'!$C$7</f>
        <v>-7.0777777777777788E-4</v>
      </c>
      <c r="AJ34" s="35">
        <f>$I$28/'Fixed data'!$C$7</f>
        <v>-7.0777777777777788E-4</v>
      </c>
      <c r="AK34" s="35">
        <f>$I$28/'Fixed data'!$C$7</f>
        <v>-7.0777777777777788E-4</v>
      </c>
      <c r="AL34" s="35">
        <f>$I$28/'Fixed data'!$C$7</f>
        <v>-7.0777777777777788E-4</v>
      </c>
      <c r="AM34" s="35">
        <f>$I$28/'Fixed data'!$C$7</f>
        <v>-7.0777777777777788E-4</v>
      </c>
      <c r="AN34" s="35">
        <f>$I$28/'Fixed data'!$C$7</f>
        <v>-7.0777777777777788E-4</v>
      </c>
      <c r="AO34" s="35">
        <f>$I$28/'Fixed data'!$C$7</f>
        <v>-7.0777777777777788E-4</v>
      </c>
      <c r="AP34" s="35">
        <f>$I$28/'Fixed data'!$C$7</f>
        <v>-7.0777777777777788E-4</v>
      </c>
      <c r="AQ34" s="35">
        <f>$I$28/'Fixed data'!$C$7</f>
        <v>-7.0777777777777788E-4</v>
      </c>
      <c r="AR34" s="35">
        <f>$I$28/'Fixed data'!$C$7</f>
        <v>-7.0777777777777788E-4</v>
      </c>
      <c r="AS34" s="35">
        <f>$I$28/'Fixed data'!$C$7</f>
        <v>-7.0777777777777788E-4</v>
      </c>
      <c r="AT34" s="35">
        <f>$I$28/'Fixed data'!$C$7</f>
        <v>-7.0777777777777788E-4</v>
      </c>
      <c r="AU34" s="35">
        <f>$I$28/'Fixed data'!$C$7</f>
        <v>-7.0777777777777788E-4</v>
      </c>
      <c r="AV34" s="35">
        <f>$I$28/'Fixed data'!$C$7</f>
        <v>-7.0777777777777788E-4</v>
      </c>
      <c r="AW34" s="35">
        <f>$I$28/'Fixed data'!$C$7</f>
        <v>-7.0777777777777788E-4</v>
      </c>
      <c r="AX34" s="35">
        <f>$I$28/'Fixed data'!$C$7</f>
        <v>-7.0777777777777788E-4</v>
      </c>
      <c r="AY34" s="35">
        <f>$I$28/'Fixed data'!$C$7</f>
        <v>-7.0777777777777788E-4</v>
      </c>
      <c r="AZ34" s="35">
        <f>$I$28/'Fixed data'!$C$7</f>
        <v>-7.0777777777777788E-4</v>
      </c>
      <c r="BA34" s="35">
        <f>$I$28/'Fixed data'!$C$7</f>
        <v>-7.0777777777777788E-4</v>
      </c>
      <c r="BB34" s="35">
        <f>$I$28/'Fixed data'!$C$7</f>
        <v>-7.0777777777777788E-4</v>
      </c>
      <c r="BC34" s="35"/>
      <c r="BD34" s="35"/>
    </row>
    <row r="35" spans="1:57" ht="16.5" hidden="1" customHeight="1" outlineLevel="1" x14ac:dyDescent="0.35">
      <c r="A35" s="114"/>
      <c r="B35" s="9" t="s">
        <v>6</v>
      </c>
      <c r="C35" s="11" t="s">
        <v>55</v>
      </c>
      <c r="D35" s="9" t="s">
        <v>38</v>
      </c>
      <c r="F35" s="35"/>
      <c r="G35" s="35"/>
      <c r="H35" s="35"/>
      <c r="I35" s="35"/>
      <c r="J35" s="35"/>
      <c r="K35" s="35">
        <f>$J$28/'Fixed data'!$C$7</f>
        <v>-4.3684081794651068E-4</v>
      </c>
      <c r="L35" s="35">
        <f>$J$28/'Fixed data'!$C$7</f>
        <v>-4.3684081794651068E-4</v>
      </c>
      <c r="M35" s="35">
        <f>$J$28/'Fixed data'!$C$7</f>
        <v>-4.3684081794651068E-4</v>
      </c>
      <c r="N35" s="35">
        <f>$J$28/'Fixed data'!$C$7</f>
        <v>-4.3684081794651068E-4</v>
      </c>
      <c r="O35" s="35">
        <f>$J$28/'Fixed data'!$C$7</f>
        <v>-4.3684081794651068E-4</v>
      </c>
      <c r="P35" s="35">
        <f>$J$28/'Fixed data'!$C$7</f>
        <v>-4.3684081794651068E-4</v>
      </c>
      <c r="Q35" s="35">
        <f>$J$28/'Fixed data'!$C$7</f>
        <v>-4.3684081794651068E-4</v>
      </c>
      <c r="R35" s="35">
        <f>$J$28/'Fixed data'!$C$7</f>
        <v>-4.3684081794651068E-4</v>
      </c>
      <c r="S35" s="35">
        <f>$J$28/'Fixed data'!$C$7</f>
        <v>-4.3684081794651068E-4</v>
      </c>
      <c r="T35" s="35">
        <f>$J$28/'Fixed data'!$C$7</f>
        <v>-4.3684081794651068E-4</v>
      </c>
      <c r="U35" s="35">
        <f>$J$28/'Fixed data'!$C$7</f>
        <v>-4.3684081794651068E-4</v>
      </c>
      <c r="V35" s="35">
        <f>$J$28/'Fixed data'!$C$7</f>
        <v>-4.3684081794651068E-4</v>
      </c>
      <c r="W35" s="35">
        <f>$J$28/'Fixed data'!$C$7</f>
        <v>-4.3684081794651068E-4</v>
      </c>
      <c r="X35" s="35">
        <f>$J$28/'Fixed data'!$C$7</f>
        <v>-4.3684081794651068E-4</v>
      </c>
      <c r="Y35" s="35">
        <f>$J$28/'Fixed data'!$C$7</f>
        <v>-4.3684081794651068E-4</v>
      </c>
      <c r="Z35" s="35">
        <f>$J$28/'Fixed data'!$C$7</f>
        <v>-4.3684081794651068E-4</v>
      </c>
      <c r="AA35" s="35">
        <f>$J$28/'Fixed data'!$C$7</f>
        <v>-4.3684081794651068E-4</v>
      </c>
      <c r="AB35" s="35">
        <f>$J$28/'Fixed data'!$C$7</f>
        <v>-4.3684081794651068E-4</v>
      </c>
      <c r="AC35" s="35">
        <f>$J$28/'Fixed data'!$C$7</f>
        <v>-4.3684081794651068E-4</v>
      </c>
      <c r="AD35" s="35">
        <f>$J$28/'Fixed data'!$C$7</f>
        <v>-4.3684081794651068E-4</v>
      </c>
      <c r="AE35" s="35">
        <f>$J$28/'Fixed data'!$C$7</f>
        <v>-4.3684081794651068E-4</v>
      </c>
      <c r="AF35" s="35">
        <f>$J$28/'Fixed data'!$C$7</f>
        <v>-4.3684081794651068E-4</v>
      </c>
      <c r="AG35" s="35">
        <f>$J$28/'Fixed data'!$C$7</f>
        <v>-4.3684081794651068E-4</v>
      </c>
      <c r="AH35" s="35">
        <f>$J$28/'Fixed data'!$C$7</f>
        <v>-4.3684081794651068E-4</v>
      </c>
      <c r="AI35" s="35">
        <f>$J$28/'Fixed data'!$C$7</f>
        <v>-4.3684081794651068E-4</v>
      </c>
      <c r="AJ35" s="35">
        <f>$J$28/'Fixed data'!$C$7</f>
        <v>-4.3684081794651068E-4</v>
      </c>
      <c r="AK35" s="35">
        <f>$J$28/'Fixed data'!$C$7</f>
        <v>-4.3684081794651068E-4</v>
      </c>
      <c r="AL35" s="35">
        <f>$J$28/'Fixed data'!$C$7</f>
        <v>-4.3684081794651068E-4</v>
      </c>
      <c r="AM35" s="35">
        <f>$J$28/'Fixed data'!$C$7</f>
        <v>-4.3684081794651068E-4</v>
      </c>
      <c r="AN35" s="35">
        <f>$J$28/'Fixed data'!$C$7</f>
        <v>-4.3684081794651068E-4</v>
      </c>
      <c r="AO35" s="35">
        <f>$J$28/'Fixed data'!$C$7</f>
        <v>-4.3684081794651068E-4</v>
      </c>
      <c r="AP35" s="35">
        <f>$J$28/'Fixed data'!$C$7</f>
        <v>-4.3684081794651068E-4</v>
      </c>
      <c r="AQ35" s="35">
        <f>$J$28/'Fixed data'!$C$7</f>
        <v>-4.3684081794651068E-4</v>
      </c>
      <c r="AR35" s="35">
        <f>$J$28/'Fixed data'!$C$7</f>
        <v>-4.3684081794651068E-4</v>
      </c>
      <c r="AS35" s="35">
        <f>$J$28/'Fixed data'!$C$7</f>
        <v>-4.3684081794651068E-4</v>
      </c>
      <c r="AT35" s="35">
        <f>$J$28/'Fixed data'!$C$7</f>
        <v>-4.3684081794651068E-4</v>
      </c>
      <c r="AU35" s="35">
        <f>$J$28/'Fixed data'!$C$7</f>
        <v>-4.3684081794651068E-4</v>
      </c>
      <c r="AV35" s="35">
        <f>$J$28/'Fixed data'!$C$7</f>
        <v>-4.3684081794651068E-4</v>
      </c>
      <c r="AW35" s="35">
        <f>$J$28/'Fixed data'!$C$7</f>
        <v>-4.3684081794651068E-4</v>
      </c>
      <c r="AX35" s="35">
        <f>$J$28/'Fixed data'!$C$7</f>
        <v>-4.3684081794651068E-4</v>
      </c>
      <c r="AY35" s="35">
        <f>$J$28/'Fixed data'!$C$7</f>
        <v>-4.3684081794651068E-4</v>
      </c>
      <c r="AZ35" s="35">
        <f>$J$28/'Fixed data'!$C$7</f>
        <v>-4.3684081794651068E-4</v>
      </c>
      <c r="BA35" s="35">
        <f>$J$28/'Fixed data'!$C$7</f>
        <v>-4.3684081794651068E-4</v>
      </c>
      <c r="BB35" s="35">
        <f>$J$28/'Fixed data'!$C$7</f>
        <v>-4.3684081794651068E-4</v>
      </c>
      <c r="BC35" s="35">
        <f>$J$28/'Fixed data'!$C$7</f>
        <v>-4.3684081794651068E-4</v>
      </c>
      <c r="BD35" s="35"/>
    </row>
    <row r="36" spans="1:57" ht="16.5" hidden="1" customHeight="1" outlineLevel="1" x14ac:dyDescent="0.35">
      <c r="A36" s="114"/>
      <c r="B36" s="9" t="s">
        <v>31</v>
      </c>
      <c r="C36" s="11" t="s">
        <v>56</v>
      </c>
      <c r="D36" s="9" t="s">
        <v>38</v>
      </c>
      <c r="F36" s="35"/>
      <c r="G36" s="35"/>
      <c r="H36" s="35"/>
      <c r="I36" s="35"/>
      <c r="J36" s="35"/>
      <c r="K36" s="35"/>
      <c r="L36" s="35">
        <f>$K$28/'Fixed data'!$C$7</f>
        <v>-1.5555555555555555E-3</v>
      </c>
      <c r="M36" s="35">
        <f>$K$28/'Fixed data'!$C$7</f>
        <v>-1.5555555555555555E-3</v>
      </c>
      <c r="N36" s="35">
        <f>$K$28/'Fixed data'!$C$7</f>
        <v>-1.5555555555555555E-3</v>
      </c>
      <c r="O36" s="35">
        <f>$K$28/'Fixed data'!$C$7</f>
        <v>-1.5555555555555555E-3</v>
      </c>
      <c r="P36" s="35">
        <f>$K$28/'Fixed data'!$C$7</f>
        <v>-1.5555555555555555E-3</v>
      </c>
      <c r="Q36" s="35">
        <f>$K$28/'Fixed data'!$C$7</f>
        <v>-1.5555555555555555E-3</v>
      </c>
      <c r="R36" s="35">
        <f>$K$28/'Fixed data'!$C$7</f>
        <v>-1.5555555555555555E-3</v>
      </c>
      <c r="S36" s="35">
        <f>$K$28/'Fixed data'!$C$7</f>
        <v>-1.5555555555555555E-3</v>
      </c>
      <c r="T36" s="35">
        <f>$K$28/'Fixed data'!$C$7</f>
        <v>-1.5555555555555555E-3</v>
      </c>
      <c r="U36" s="35">
        <f>$K$28/'Fixed data'!$C$7</f>
        <v>-1.5555555555555555E-3</v>
      </c>
      <c r="V36" s="35">
        <f>$K$28/'Fixed data'!$C$7</f>
        <v>-1.5555555555555555E-3</v>
      </c>
      <c r="W36" s="35">
        <f>$K$28/'Fixed data'!$C$7</f>
        <v>-1.5555555555555555E-3</v>
      </c>
      <c r="X36" s="35">
        <f>$K$28/'Fixed data'!$C$7</f>
        <v>-1.5555555555555555E-3</v>
      </c>
      <c r="Y36" s="35">
        <f>$K$28/'Fixed data'!$C$7</f>
        <v>-1.5555555555555555E-3</v>
      </c>
      <c r="Z36" s="35">
        <f>$K$28/'Fixed data'!$C$7</f>
        <v>-1.5555555555555555E-3</v>
      </c>
      <c r="AA36" s="35">
        <f>$K$28/'Fixed data'!$C$7</f>
        <v>-1.5555555555555555E-3</v>
      </c>
      <c r="AB36" s="35">
        <f>$K$28/'Fixed data'!$C$7</f>
        <v>-1.5555555555555555E-3</v>
      </c>
      <c r="AC36" s="35">
        <f>$K$28/'Fixed data'!$C$7</f>
        <v>-1.5555555555555555E-3</v>
      </c>
      <c r="AD36" s="35">
        <f>$K$28/'Fixed data'!$C$7</f>
        <v>-1.5555555555555555E-3</v>
      </c>
      <c r="AE36" s="35">
        <f>$K$28/'Fixed data'!$C$7</f>
        <v>-1.5555555555555555E-3</v>
      </c>
      <c r="AF36" s="35">
        <f>$K$28/'Fixed data'!$C$7</f>
        <v>-1.5555555555555555E-3</v>
      </c>
      <c r="AG36" s="35">
        <f>$K$28/'Fixed data'!$C$7</f>
        <v>-1.5555555555555555E-3</v>
      </c>
      <c r="AH36" s="35">
        <f>$K$28/'Fixed data'!$C$7</f>
        <v>-1.5555555555555555E-3</v>
      </c>
      <c r="AI36" s="35">
        <f>$K$28/'Fixed data'!$C$7</f>
        <v>-1.5555555555555555E-3</v>
      </c>
      <c r="AJ36" s="35">
        <f>$K$28/'Fixed data'!$C$7</f>
        <v>-1.5555555555555555E-3</v>
      </c>
      <c r="AK36" s="35">
        <f>$K$28/'Fixed data'!$C$7</f>
        <v>-1.5555555555555555E-3</v>
      </c>
      <c r="AL36" s="35">
        <f>$K$28/'Fixed data'!$C$7</f>
        <v>-1.5555555555555555E-3</v>
      </c>
      <c r="AM36" s="35">
        <f>$K$28/'Fixed data'!$C$7</f>
        <v>-1.5555555555555555E-3</v>
      </c>
      <c r="AN36" s="35">
        <f>$K$28/'Fixed data'!$C$7</f>
        <v>-1.5555555555555555E-3</v>
      </c>
      <c r="AO36" s="35">
        <f>$K$28/'Fixed data'!$C$7</f>
        <v>-1.5555555555555555E-3</v>
      </c>
      <c r="AP36" s="35">
        <f>$K$28/'Fixed data'!$C$7</f>
        <v>-1.5555555555555555E-3</v>
      </c>
      <c r="AQ36" s="35">
        <f>$K$28/'Fixed data'!$C$7</f>
        <v>-1.5555555555555555E-3</v>
      </c>
      <c r="AR36" s="35">
        <f>$K$28/'Fixed data'!$C$7</f>
        <v>-1.5555555555555555E-3</v>
      </c>
      <c r="AS36" s="35">
        <f>$K$28/'Fixed data'!$C$7</f>
        <v>-1.5555555555555555E-3</v>
      </c>
      <c r="AT36" s="35">
        <f>$K$28/'Fixed data'!$C$7</f>
        <v>-1.5555555555555555E-3</v>
      </c>
      <c r="AU36" s="35">
        <f>$K$28/'Fixed data'!$C$7</f>
        <v>-1.5555555555555555E-3</v>
      </c>
      <c r="AV36" s="35">
        <f>$K$28/'Fixed data'!$C$7</f>
        <v>-1.5555555555555555E-3</v>
      </c>
      <c r="AW36" s="35">
        <f>$K$28/'Fixed data'!$C$7</f>
        <v>-1.5555555555555555E-3</v>
      </c>
      <c r="AX36" s="35">
        <f>$K$28/'Fixed data'!$C$7</f>
        <v>-1.5555555555555555E-3</v>
      </c>
      <c r="AY36" s="35">
        <f>$K$28/'Fixed data'!$C$7</f>
        <v>-1.5555555555555555E-3</v>
      </c>
      <c r="AZ36" s="35">
        <f>$K$28/'Fixed data'!$C$7</f>
        <v>-1.5555555555555555E-3</v>
      </c>
      <c r="BA36" s="35">
        <f>$K$28/'Fixed data'!$C$7</f>
        <v>-1.5555555555555555E-3</v>
      </c>
      <c r="BB36" s="35">
        <f>$K$28/'Fixed data'!$C$7</f>
        <v>-1.5555555555555555E-3</v>
      </c>
      <c r="BC36" s="35">
        <f>$K$28/'Fixed data'!$C$7</f>
        <v>-1.5555555555555555E-3</v>
      </c>
      <c r="BD36" s="35">
        <f>$K$28/'Fixed data'!$C$7</f>
        <v>-1.5555555555555555E-3</v>
      </c>
    </row>
    <row r="37" spans="1:57" ht="16.5" hidden="1" customHeight="1" outlineLevel="1" x14ac:dyDescent="0.35">
      <c r="A37" s="114"/>
      <c r="B37" s="9" t="s">
        <v>32</v>
      </c>
      <c r="C37" s="11" t="s">
        <v>57</v>
      </c>
      <c r="D37" s="9" t="s">
        <v>38</v>
      </c>
      <c r="F37" s="35"/>
      <c r="G37" s="35"/>
      <c r="H37" s="35"/>
      <c r="I37" s="35"/>
      <c r="J37" s="35"/>
      <c r="K37" s="35"/>
      <c r="L37" s="35"/>
      <c r="M37" s="35">
        <f>$L$28/'Fixed data'!$C$7</f>
        <v>-1.5555555555555555E-3</v>
      </c>
      <c r="N37" s="35">
        <f>$L$28/'Fixed data'!$C$7</f>
        <v>-1.5555555555555555E-3</v>
      </c>
      <c r="O37" s="35">
        <f>$L$28/'Fixed data'!$C$7</f>
        <v>-1.5555555555555555E-3</v>
      </c>
      <c r="P37" s="35">
        <f>$L$28/'Fixed data'!$C$7</f>
        <v>-1.5555555555555555E-3</v>
      </c>
      <c r="Q37" s="35">
        <f>$L$28/'Fixed data'!$C$7</f>
        <v>-1.5555555555555555E-3</v>
      </c>
      <c r="R37" s="35">
        <f>$L$28/'Fixed data'!$C$7</f>
        <v>-1.5555555555555555E-3</v>
      </c>
      <c r="S37" s="35">
        <f>$L$28/'Fixed data'!$C$7</f>
        <v>-1.5555555555555555E-3</v>
      </c>
      <c r="T37" s="35">
        <f>$L$28/'Fixed data'!$C$7</f>
        <v>-1.5555555555555555E-3</v>
      </c>
      <c r="U37" s="35">
        <f>$L$28/'Fixed data'!$C$7</f>
        <v>-1.5555555555555555E-3</v>
      </c>
      <c r="V37" s="35">
        <f>$L$28/'Fixed data'!$C$7</f>
        <v>-1.5555555555555555E-3</v>
      </c>
      <c r="W37" s="35">
        <f>$L$28/'Fixed data'!$C$7</f>
        <v>-1.5555555555555555E-3</v>
      </c>
      <c r="X37" s="35">
        <f>$L$28/'Fixed data'!$C$7</f>
        <v>-1.5555555555555555E-3</v>
      </c>
      <c r="Y37" s="35">
        <f>$L$28/'Fixed data'!$C$7</f>
        <v>-1.5555555555555555E-3</v>
      </c>
      <c r="Z37" s="35">
        <f>$L$28/'Fixed data'!$C$7</f>
        <v>-1.5555555555555555E-3</v>
      </c>
      <c r="AA37" s="35">
        <f>$L$28/'Fixed data'!$C$7</f>
        <v>-1.5555555555555555E-3</v>
      </c>
      <c r="AB37" s="35">
        <f>$L$28/'Fixed data'!$C$7</f>
        <v>-1.5555555555555555E-3</v>
      </c>
      <c r="AC37" s="35">
        <f>$L$28/'Fixed data'!$C$7</f>
        <v>-1.5555555555555555E-3</v>
      </c>
      <c r="AD37" s="35">
        <f>$L$28/'Fixed data'!$C$7</f>
        <v>-1.5555555555555555E-3</v>
      </c>
      <c r="AE37" s="35">
        <f>$L$28/'Fixed data'!$C$7</f>
        <v>-1.5555555555555555E-3</v>
      </c>
      <c r="AF37" s="35">
        <f>$L$28/'Fixed data'!$C$7</f>
        <v>-1.5555555555555555E-3</v>
      </c>
      <c r="AG37" s="35">
        <f>$L$28/'Fixed data'!$C$7</f>
        <v>-1.5555555555555555E-3</v>
      </c>
      <c r="AH37" s="35">
        <f>$L$28/'Fixed data'!$C$7</f>
        <v>-1.5555555555555555E-3</v>
      </c>
      <c r="AI37" s="35">
        <f>$L$28/'Fixed data'!$C$7</f>
        <v>-1.5555555555555555E-3</v>
      </c>
      <c r="AJ37" s="35">
        <f>$L$28/'Fixed data'!$C$7</f>
        <v>-1.5555555555555555E-3</v>
      </c>
      <c r="AK37" s="35">
        <f>$L$28/'Fixed data'!$C$7</f>
        <v>-1.5555555555555555E-3</v>
      </c>
      <c r="AL37" s="35">
        <f>$L$28/'Fixed data'!$C$7</f>
        <v>-1.5555555555555555E-3</v>
      </c>
      <c r="AM37" s="35">
        <f>$L$28/'Fixed data'!$C$7</f>
        <v>-1.5555555555555555E-3</v>
      </c>
      <c r="AN37" s="35">
        <f>$L$28/'Fixed data'!$C$7</f>
        <v>-1.5555555555555555E-3</v>
      </c>
      <c r="AO37" s="35">
        <f>$L$28/'Fixed data'!$C$7</f>
        <v>-1.5555555555555555E-3</v>
      </c>
      <c r="AP37" s="35">
        <f>$L$28/'Fixed data'!$C$7</f>
        <v>-1.5555555555555555E-3</v>
      </c>
      <c r="AQ37" s="35">
        <f>$L$28/'Fixed data'!$C$7</f>
        <v>-1.5555555555555555E-3</v>
      </c>
      <c r="AR37" s="35">
        <f>$L$28/'Fixed data'!$C$7</f>
        <v>-1.5555555555555555E-3</v>
      </c>
      <c r="AS37" s="35">
        <f>$L$28/'Fixed data'!$C$7</f>
        <v>-1.5555555555555555E-3</v>
      </c>
      <c r="AT37" s="35">
        <f>$L$28/'Fixed data'!$C$7</f>
        <v>-1.5555555555555555E-3</v>
      </c>
      <c r="AU37" s="35">
        <f>$L$28/'Fixed data'!$C$7</f>
        <v>-1.5555555555555555E-3</v>
      </c>
      <c r="AV37" s="35">
        <f>$L$28/'Fixed data'!$C$7</f>
        <v>-1.5555555555555555E-3</v>
      </c>
      <c r="AW37" s="35">
        <f>$L$28/'Fixed data'!$C$7</f>
        <v>-1.5555555555555555E-3</v>
      </c>
      <c r="AX37" s="35">
        <f>$L$28/'Fixed data'!$C$7</f>
        <v>-1.5555555555555555E-3</v>
      </c>
      <c r="AY37" s="35">
        <f>$L$28/'Fixed data'!$C$7</f>
        <v>-1.5555555555555555E-3</v>
      </c>
      <c r="AZ37" s="35">
        <f>$L$28/'Fixed data'!$C$7</f>
        <v>-1.5555555555555555E-3</v>
      </c>
      <c r="BA37" s="35">
        <f>$L$28/'Fixed data'!$C$7</f>
        <v>-1.5555555555555555E-3</v>
      </c>
      <c r="BB37" s="35">
        <f>$L$28/'Fixed data'!$C$7</f>
        <v>-1.5555555555555555E-3</v>
      </c>
      <c r="BC37" s="35">
        <f>$L$28/'Fixed data'!$C$7</f>
        <v>-1.5555555555555555E-3</v>
      </c>
      <c r="BD37" s="35">
        <f>$L$28/'Fixed data'!$C$7</f>
        <v>-1.5555555555555555E-3</v>
      </c>
    </row>
    <row r="38" spans="1:57" ht="16.5" hidden="1" customHeight="1" outlineLevel="1" x14ac:dyDescent="0.35">
      <c r="A38" s="114"/>
      <c r="B38" s="9" t="s">
        <v>107</v>
      </c>
      <c r="C38" s="11" t="s">
        <v>129</v>
      </c>
      <c r="D38" s="9" t="s">
        <v>38</v>
      </c>
      <c r="F38" s="35"/>
      <c r="G38" s="35"/>
      <c r="H38" s="35"/>
      <c r="I38" s="35"/>
      <c r="J38" s="35"/>
      <c r="K38" s="35"/>
      <c r="L38" s="35"/>
      <c r="M38" s="35"/>
      <c r="N38" s="35">
        <f>$M$28/'Fixed data'!$C$7</f>
        <v>-1.5555555555555555E-3</v>
      </c>
      <c r="O38" s="35">
        <f>$M$28/'Fixed data'!$C$7</f>
        <v>-1.5555555555555555E-3</v>
      </c>
      <c r="P38" s="35">
        <f>$M$28/'Fixed data'!$C$7</f>
        <v>-1.5555555555555555E-3</v>
      </c>
      <c r="Q38" s="35">
        <f>$M$28/'Fixed data'!$C$7</f>
        <v>-1.5555555555555555E-3</v>
      </c>
      <c r="R38" s="35">
        <f>$M$28/'Fixed data'!$C$7</f>
        <v>-1.5555555555555555E-3</v>
      </c>
      <c r="S38" s="35">
        <f>$M$28/'Fixed data'!$C$7</f>
        <v>-1.5555555555555555E-3</v>
      </c>
      <c r="T38" s="35">
        <f>$M$28/'Fixed data'!$C$7</f>
        <v>-1.5555555555555555E-3</v>
      </c>
      <c r="U38" s="35">
        <f>$M$28/'Fixed data'!$C$7</f>
        <v>-1.5555555555555555E-3</v>
      </c>
      <c r="V38" s="35">
        <f>$M$28/'Fixed data'!$C$7</f>
        <v>-1.5555555555555555E-3</v>
      </c>
      <c r="W38" s="35">
        <f>$M$28/'Fixed data'!$C$7</f>
        <v>-1.5555555555555555E-3</v>
      </c>
      <c r="X38" s="35">
        <f>$M$28/'Fixed data'!$C$7</f>
        <v>-1.5555555555555555E-3</v>
      </c>
      <c r="Y38" s="35">
        <f>$M$28/'Fixed data'!$C$7</f>
        <v>-1.5555555555555555E-3</v>
      </c>
      <c r="Z38" s="35">
        <f>$M$28/'Fixed data'!$C$7</f>
        <v>-1.5555555555555555E-3</v>
      </c>
      <c r="AA38" s="35">
        <f>$M$28/'Fixed data'!$C$7</f>
        <v>-1.5555555555555555E-3</v>
      </c>
      <c r="AB38" s="35">
        <f>$M$28/'Fixed data'!$C$7</f>
        <v>-1.5555555555555555E-3</v>
      </c>
      <c r="AC38" s="35">
        <f>$M$28/'Fixed data'!$C$7</f>
        <v>-1.5555555555555555E-3</v>
      </c>
      <c r="AD38" s="35">
        <f>$M$28/'Fixed data'!$C$7</f>
        <v>-1.5555555555555555E-3</v>
      </c>
      <c r="AE38" s="35">
        <f>$M$28/'Fixed data'!$C$7</f>
        <v>-1.5555555555555555E-3</v>
      </c>
      <c r="AF38" s="35">
        <f>$M$28/'Fixed data'!$C$7</f>
        <v>-1.5555555555555555E-3</v>
      </c>
      <c r="AG38" s="35">
        <f>$M$28/'Fixed data'!$C$7</f>
        <v>-1.5555555555555555E-3</v>
      </c>
      <c r="AH38" s="35">
        <f>$M$28/'Fixed data'!$C$7</f>
        <v>-1.5555555555555555E-3</v>
      </c>
      <c r="AI38" s="35">
        <f>$M$28/'Fixed data'!$C$7</f>
        <v>-1.5555555555555555E-3</v>
      </c>
      <c r="AJ38" s="35">
        <f>$M$28/'Fixed data'!$C$7</f>
        <v>-1.5555555555555555E-3</v>
      </c>
      <c r="AK38" s="35">
        <f>$M$28/'Fixed data'!$C$7</f>
        <v>-1.5555555555555555E-3</v>
      </c>
      <c r="AL38" s="35">
        <f>$M$28/'Fixed data'!$C$7</f>
        <v>-1.5555555555555555E-3</v>
      </c>
      <c r="AM38" s="35">
        <f>$M$28/'Fixed data'!$C$7</f>
        <v>-1.5555555555555555E-3</v>
      </c>
      <c r="AN38" s="35">
        <f>$M$28/'Fixed data'!$C$7</f>
        <v>-1.5555555555555555E-3</v>
      </c>
      <c r="AO38" s="35">
        <f>$M$28/'Fixed data'!$C$7</f>
        <v>-1.5555555555555555E-3</v>
      </c>
      <c r="AP38" s="35">
        <f>$M$28/'Fixed data'!$C$7</f>
        <v>-1.5555555555555555E-3</v>
      </c>
      <c r="AQ38" s="35">
        <f>$M$28/'Fixed data'!$C$7</f>
        <v>-1.5555555555555555E-3</v>
      </c>
      <c r="AR38" s="35">
        <f>$M$28/'Fixed data'!$C$7</f>
        <v>-1.5555555555555555E-3</v>
      </c>
      <c r="AS38" s="35">
        <f>$M$28/'Fixed data'!$C$7</f>
        <v>-1.5555555555555555E-3</v>
      </c>
      <c r="AT38" s="35">
        <f>$M$28/'Fixed data'!$C$7</f>
        <v>-1.5555555555555555E-3</v>
      </c>
      <c r="AU38" s="35">
        <f>$M$28/'Fixed data'!$C$7</f>
        <v>-1.5555555555555555E-3</v>
      </c>
      <c r="AV38" s="35">
        <f>$M$28/'Fixed data'!$C$7</f>
        <v>-1.5555555555555555E-3</v>
      </c>
      <c r="AW38" s="35">
        <f>$M$28/'Fixed data'!$C$7</f>
        <v>-1.5555555555555555E-3</v>
      </c>
      <c r="AX38" s="35">
        <f>$M$28/'Fixed data'!$C$7</f>
        <v>-1.5555555555555555E-3</v>
      </c>
      <c r="AY38" s="35">
        <f>$M$28/'Fixed data'!$C$7</f>
        <v>-1.5555555555555555E-3</v>
      </c>
      <c r="AZ38" s="35">
        <f>$M$28/'Fixed data'!$C$7</f>
        <v>-1.5555555555555555E-3</v>
      </c>
      <c r="BA38" s="35">
        <f>$M$28/'Fixed data'!$C$7</f>
        <v>-1.5555555555555555E-3</v>
      </c>
      <c r="BB38" s="35">
        <f>$M$28/'Fixed data'!$C$7</f>
        <v>-1.5555555555555555E-3</v>
      </c>
      <c r="BC38" s="35">
        <f>$M$28/'Fixed data'!$C$7</f>
        <v>-1.5555555555555555E-3</v>
      </c>
      <c r="BD38" s="35">
        <f>$M$28/'Fixed data'!$C$7</f>
        <v>-1.5555555555555555E-3</v>
      </c>
      <c r="BE38" s="35"/>
    </row>
    <row r="39" spans="1:57" ht="16.5" hidden="1" customHeight="1" outlineLevel="1" x14ac:dyDescent="0.35">
      <c r="A39" s="114"/>
      <c r="B39" s="9" t="s">
        <v>108</v>
      </c>
      <c r="C39" s="11" t="s">
        <v>130</v>
      </c>
      <c r="D39" s="9" t="s">
        <v>38</v>
      </c>
      <c r="F39" s="35"/>
      <c r="G39" s="35"/>
      <c r="H39" s="35"/>
      <c r="I39" s="35"/>
      <c r="J39" s="35"/>
      <c r="K39" s="35"/>
      <c r="L39" s="35"/>
      <c r="M39" s="35"/>
      <c r="N39" s="35"/>
      <c r="O39" s="35">
        <f>$N$28/'Fixed data'!$C$7</f>
        <v>-1.5555555555555555E-3</v>
      </c>
      <c r="P39" s="35">
        <f>$N$28/'Fixed data'!$C$7</f>
        <v>-1.5555555555555555E-3</v>
      </c>
      <c r="Q39" s="35">
        <f>$N$28/'Fixed data'!$C$7</f>
        <v>-1.5555555555555555E-3</v>
      </c>
      <c r="R39" s="35">
        <f>$N$28/'Fixed data'!$C$7</f>
        <v>-1.5555555555555555E-3</v>
      </c>
      <c r="S39" s="35">
        <f>$N$28/'Fixed data'!$C$7</f>
        <v>-1.5555555555555555E-3</v>
      </c>
      <c r="T39" s="35">
        <f>$N$28/'Fixed data'!$C$7</f>
        <v>-1.5555555555555555E-3</v>
      </c>
      <c r="U39" s="35">
        <f>$N$28/'Fixed data'!$C$7</f>
        <v>-1.5555555555555555E-3</v>
      </c>
      <c r="V39" s="35">
        <f>$N$28/'Fixed data'!$C$7</f>
        <v>-1.5555555555555555E-3</v>
      </c>
      <c r="W39" s="35">
        <f>$N$28/'Fixed data'!$C$7</f>
        <v>-1.5555555555555555E-3</v>
      </c>
      <c r="X39" s="35">
        <f>$N$28/'Fixed data'!$C$7</f>
        <v>-1.5555555555555555E-3</v>
      </c>
      <c r="Y39" s="35">
        <f>$N$28/'Fixed data'!$C$7</f>
        <v>-1.5555555555555555E-3</v>
      </c>
      <c r="Z39" s="35">
        <f>$N$28/'Fixed data'!$C$7</f>
        <v>-1.5555555555555555E-3</v>
      </c>
      <c r="AA39" s="35">
        <f>$N$28/'Fixed data'!$C$7</f>
        <v>-1.5555555555555555E-3</v>
      </c>
      <c r="AB39" s="35">
        <f>$N$28/'Fixed data'!$C$7</f>
        <v>-1.5555555555555555E-3</v>
      </c>
      <c r="AC39" s="35">
        <f>$N$28/'Fixed data'!$C$7</f>
        <v>-1.5555555555555555E-3</v>
      </c>
      <c r="AD39" s="35">
        <f>$N$28/'Fixed data'!$C$7</f>
        <v>-1.5555555555555555E-3</v>
      </c>
      <c r="AE39" s="35">
        <f>$N$28/'Fixed data'!$C$7</f>
        <v>-1.5555555555555555E-3</v>
      </c>
      <c r="AF39" s="35">
        <f>$N$28/'Fixed data'!$C$7</f>
        <v>-1.5555555555555555E-3</v>
      </c>
      <c r="AG39" s="35">
        <f>$N$28/'Fixed data'!$C$7</f>
        <v>-1.5555555555555555E-3</v>
      </c>
      <c r="AH39" s="35">
        <f>$N$28/'Fixed data'!$C$7</f>
        <v>-1.5555555555555555E-3</v>
      </c>
      <c r="AI39" s="35">
        <f>$N$28/'Fixed data'!$C$7</f>
        <v>-1.5555555555555555E-3</v>
      </c>
      <c r="AJ39" s="35">
        <f>$N$28/'Fixed data'!$C$7</f>
        <v>-1.5555555555555555E-3</v>
      </c>
      <c r="AK39" s="35">
        <f>$N$28/'Fixed data'!$C$7</f>
        <v>-1.5555555555555555E-3</v>
      </c>
      <c r="AL39" s="35">
        <f>$N$28/'Fixed data'!$C$7</f>
        <v>-1.5555555555555555E-3</v>
      </c>
      <c r="AM39" s="35">
        <f>$N$28/'Fixed data'!$C$7</f>
        <v>-1.5555555555555555E-3</v>
      </c>
      <c r="AN39" s="35">
        <f>$N$28/'Fixed data'!$C$7</f>
        <v>-1.5555555555555555E-3</v>
      </c>
      <c r="AO39" s="35">
        <f>$N$28/'Fixed data'!$C$7</f>
        <v>-1.5555555555555555E-3</v>
      </c>
      <c r="AP39" s="35">
        <f>$N$28/'Fixed data'!$C$7</f>
        <v>-1.5555555555555555E-3</v>
      </c>
      <c r="AQ39" s="35">
        <f>$N$28/'Fixed data'!$C$7</f>
        <v>-1.5555555555555555E-3</v>
      </c>
      <c r="AR39" s="35">
        <f>$N$28/'Fixed data'!$C$7</f>
        <v>-1.5555555555555555E-3</v>
      </c>
      <c r="AS39" s="35">
        <f>$N$28/'Fixed data'!$C$7</f>
        <v>-1.5555555555555555E-3</v>
      </c>
      <c r="AT39" s="35">
        <f>$N$28/'Fixed data'!$C$7</f>
        <v>-1.5555555555555555E-3</v>
      </c>
      <c r="AU39" s="35">
        <f>$N$28/'Fixed data'!$C$7</f>
        <v>-1.5555555555555555E-3</v>
      </c>
      <c r="AV39" s="35">
        <f>$N$28/'Fixed data'!$C$7</f>
        <v>-1.5555555555555555E-3</v>
      </c>
      <c r="AW39" s="35">
        <f>$N$28/'Fixed data'!$C$7</f>
        <v>-1.5555555555555555E-3</v>
      </c>
      <c r="AX39" s="35">
        <f>$N$28/'Fixed data'!$C$7</f>
        <v>-1.5555555555555555E-3</v>
      </c>
      <c r="AY39" s="35">
        <f>$N$28/'Fixed data'!$C$7</f>
        <v>-1.5555555555555555E-3</v>
      </c>
      <c r="AZ39" s="35">
        <f>$N$28/'Fixed data'!$C$7</f>
        <v>-1.5555555555555555E-3</v>
      </c>
      <c r="BA39" s="35">
        <f>$N$28/'Fixed data'!$C$7</f>
        <v>-1.5555555555555555E-3</v>
      </c>
      <c r="BB39" s="35">
        <f>$N$28/'Fixed data'!$C$7</f>
        <v>-1.5555555555555555E-3</v>
      </c>
      <c r="BC39" s="35">
        <f>$N$28/'Fixed data'!$C$7</f>
        <v>-1.5555555555555555E-3</v>
      </c>
      <c r="BD39" s="35">
        <f>$N$28/'Fixed data'!$C$7</f>
        <v>-1.5555555555555555E-3</v>
      </c>
    </row>
    <row r="40" spans="1:57" ht="16.5" hidden="1" customHeight="1" outlineLevel="1" x14ac:dyDescent="0.35">
      <c r="A40" s="114"/>
      <c r="B40" s="9" t="s">
        <v>109</v>
      </c>
      <c r="C40" s="11" t="s">
        <v>131</v>
      </c>
      <c r="D40" s="9" t="s">
        <v>38</v>
      </c>
      <c r="F40" s="35"/>
      <c r="G40" s="35"/>
      <c r="H40" s="35"/>
      <c r="I40" s="35"/>
      <c r="J40" s="35"/>
      <c r="K40" s="35"/>
      <c r="L40" s="35"/>
      <c r="M40" s="35"/>
      <c r="N40" s="35"/>
      <c r="O40" s="35"/>
      <c r="P40" s="35">
        <f>$O$28/'Fixed data'!$C$7</f>
        <v>-1.5555555555555555E-3</v>
      </c>
      <c r="Q40" s="35">
        <f>$O$28/'Fixed data'!$C$7</f>
        <v>-1.5555555555555555E-3</v>
      </c>
      <c r="R40" s="35">
        <f>$O$28/'Fixed data'!$C$7</f>
        <v>-1.5555555555555555E-3</v>
      </c>
      <c r="S40" s="35">
        <f>$O$28/'Fixed data'!$C$7</f>
        <v>-1.5555555555555555E-3</v>
      </c>
      <c r="T40" s="35">
        <f>$O$28/'Fixed data'!$C$7</f>
        <v>-1.5555555555555555E-3</v>
      </c>
      <c r="U40" s="35">
        <f>$O$28/'Fixed data'!$C$7</f>
        <v>-1.5555555555555555E-3</v>
      </c>
      <c r="V40" s="35">
        <f>$O$28/'Fixed data'!$C$7</f>
        <v>-1.5555555555555555E-3</v>
      </c>
      <c r="W40" s="35">
        <f>$O$28/'Fixed data'!$C$7</f>
        <v>-1.5555555555555555E-3</v>
      </c>
      <c r="X40" s="35">
        <f>$O$28/'Fixed data'!$C$7</f>
        <v>-1.5555555555555555E-3</v>
      </c>
      <c r="Y40" s="35">
        <f>$O$28/'Fixed data'!$C$7</f>
        <v>-1.5555555555555555E-3</v>
      </c>
      <c r="Z40" s="35">
        <f>$O$28/'Fixed data'!$C$7</f>
        <v>-1.5555555555555555E-3</v>
      </c>
      <c r="AA40" s="35">
        <f>$O$28/'Fixed data'!$C$7</f>
        <v>-1.5555555555555555E-3</v>
      </c>
      <c r="AB40" s="35">
        <f>$O$28/'Fixed data'!$C$7</f>
        <v>-1.5555555555555555E-3</v>
      </c>
      <c r="AC40" s="35">
        <f>$O$28/'Fixed data'!$C$7</f>
        <v>-1.5555555555555555E-3</v>
      </c>
      <c r="AD40" s="35">
        <f>$O$28/'Fixed data'!$C$7</f>
        <v>-1.5555555555555555E-3</v>
      </c>
      <c r="AE40" s="35">
        <f>$O$28/'Fixed data'!$C$7</f>
        <v>-1.5555555555555555E-3</v>
      </c>
      <c r="AF40" s="35">
        <f>$O$28/'Fixed data'!$C$7</f>
        <v>-1.5555555555555555E-3</v>
      </c>
      <c r="AG40" s="35">
        <f>$O$28/'Fixed data'!$C$7</f>
        <v>-1.5555555555555555E-3</v>
      </c>
      <c r="AH40" s="35">
        <f>$O$28/'Fixed data'!$C$7</f>
        <v>-1.5555555555555555E-3</v>
      </c>
      <c r="AI40" s="35">
        <f>$O$28/'Fixed data'!$C$7</f>
        <v>-1.5555555555555555E-3</v>
      </c>
      <c r="AJ40" s="35">
        <f>$O$28/'Fixed data'!$C$7</f>
        <v>-1.5555555555555555E-3</v>
      </c>
      <c r="AK40" s="35">
        <f>$O$28/'Fixed data'!$C$7</f>
        <v>-1.5555555555555555E-3</v>
      </c>
      <c r="AL40" s="35">
        <f>$O$28/'Fixed data'!$C$7</f>
        <v>-1.5555555555555555E-3</v>
      </c>
      <c r="AM40" s="35">
        <f>$O$28/'Fixed data'!$C$7</f>
        <v>-1.5555555555555555E-3</v>
      </c>
      <c r="AN40" s="35">
        <f>$O$28/'Fixed data'!$C$7</f>
        <v>-1.5555555555555555E-3</v>
      </c>
      <c r="AO40" s="35">
        <f>$O$28/'Fixed data'!$C$7</f>
        <v>-1.5555555555555555E-3</v>
      </c>
      <c r="AP40" s="35">
        <f>$O$28/'Fixed data'!$C$7</f>
        <v>-1.5555555555555555E-3</v>
      </c>
      <c r="AQ40" s="35">
        <f>$O$28/'Fixed data'!$C$7</f>
        <v>-1.5555555555555555E-3</v>
      </c>
      <c r="AR40" s="35">
        <f>$O$28/'Fixed data'!$C$7</f>
        <v>-1.5555555555555555E-3</v>
      </c>
      <c r="AS40" s="35">
        <f>$O$28/'Fixed data'!$C$7</f>
        <v>-1.5555555555555555E-3</v>
      </c>
      <c r="AT40" s="35">
        <f>$O$28/'Fixed data'!$C$7</f>
        <v>-1.5555555555555555E-3</v>
      </c>
      <c r="AU40" s="35">
        <f>$O$28/'Fixed data'!$C$7</f>
        <v>-1.5555555555555555E-3</v>
      </c>
      <c r="AV40" s="35">
        <f>$O$28/'Fixed data'!$C$7</f>
        <v>-1.5555555555555555E-3</v>
      </c>
      <c r="AW40" s="35">
        <f>$O$28/'Fixed data'!$C$7</f>
        <v>-1.5555555555555555E-3</v>
      </c>
      <c r="AX40" s="35">
        <f>$O$28/'Fixed data'!$C$7</f>
        <v>-1.5555555555555555E-3</v>
      </c>
      <c r="AY40" s="35">
        <f>$O$28/'Fixed data'!$C$7</f>
        <v>-1.5555555555555555E-3</v>
      </c>
      <c r="AZ40" s="35">
        <f>$O$28/'Fixed data'!$C$7</f>
        <v>-1.5555555555555555E-3</v>
      </c>
      <c r="BA40" s="35">
        <f>$O$28/'Fixed data'!$C$7</f>
        <v>-1.5555555555555555E-3</v>
      </c>
      <c r="BB40" s="35">
        <f>$O$28/'Fixed data'!$C$7</f>
        <v>-1.5555555555555555E-3</v>
      </c>
      <c r="BC40" s="35">
        <f>$O$28/'Fixed data'!$C$7</f>
        <v>-1.5555555555555555E-3</v>
      </c>
      <c r="BD40" s="35">
        <f>$O$28/'Fixed data'!$C$7</f>
        <v>-1.5555555555555555E-3</v>
      </c>
    </row>
    <row r="41" spans="1:57" ht="16.5" hidden="1" customHeight="1" outlineLevel="1" x14ac:dyDescent="0.35">
      <c r="A41" s="114"/>
      <c r="B41" s="9" t="s">
        <v>110</v>
      </c>
      <c r="C41" s="11" t="s">
        <v>132</v>
      </c>
      <c r="D41" s="9" t="s">
        <v>38</v>
      </c>
      <c r="F41" s="35"/>
      <c r="G41" s="35"/>
      <c r="H41" s="35"/>
      <c r="I41" s="35"/>
      <c r="J41" s="35"/>
      <c r="K41" s="35"/>
      <c r="L41" s="35"/>
      <c r="M41" s="35"/>
      <c r="N41" s="35"/>
      <c r="O41" s="35"/>
      <c r="P41" s="35"/>
      <c r="Q41" s="35">
        <f>$P$28/'Fixed data'!$C$7</f>
        <v>-1.5555555555555555E-3</v>
      </c>
      <c r="R41" s="35">
        <f>$P$28/'Fixed data'!$C$7</f>
        <v>-1.5555555555555555E-3</v>
      </c>
      <c r="S41" s="35">
        <f>$P$28/'Fixed data'!$C$7</f>
        <v>-1.5555555555555555E-3</v>
      </c>
      <c r="T41" s="35">
        <f>$P$28/'Fixed data'!$C$7</f>
        <v>-1.5555555555555555E-3</v>
      </c>
      <c r="U41" s="35">
        <f>$P$28/'Fixed data'!$C$7</f>
        <v>-1.5555555555555555E-3</v>
      </c>
      <c r="V41" s="35">
        <f>$P$28/'Fixed data'!$C$7</f>
        <v>-1.5555555555555555E-3</v>
      </c>
      <c r="W41" s="35">
        <f>$P$28/'Fixed data'!$C$7</f>
        <v>-1.5555555555555555E-3</v>
      </c>
      <c r="X41" s="35">
        <f>$P$28/'Fixed data'!$C$7</f>
        <v>-1.5555555555555555E-3</v>
      </c>
      <c r="Y41" s="35">
        <f>$P$28/'Fixed data'!$C$7</f>
        <v>-1.5555555555555555E-3</v>
      </c>
      <c r="Z41" s="35">
        <f>$P$28/'Fixed data'!$C$7</f>
        <v>-1.5555555555555555E-3</v>
      </c>
      <c r="AA41" s="35">
        <f>$P$28/'Fixed data'!$C$7</f>
        <v>-1.5555555555555555E-3</v>
      </c>
      <c r="AB41" s="35">
        <f>$P$28/'Fixed data'!$C$7</f>
        <v>-1.5555555555555555E-3</v>
      </c>
      <c r="AC41" s="35">
        <f>$P$28/'Fixed data'!$C$7</f>
        <v>-1.5555555555555555E-3</v>
      </c>
      <c r="AD41" s="35">
        <f>$P$28/'Fixed data'!$C$7</f>
        <v>-1.5555555555555555E-3</v>
      </c>
      <c r="AE41" s="35">
        <f>$P$28/'Fixed data'!$C$7</f>
        <v>-1.5555555555555555E-3</v>
      </c>
      <c r="AF41" s="35">
        <f>$P$28/'Fixed data'!$C$7</f>
        <v>-1.5555555555555555E-3</v>
      </c>
      <c r="AG41" s="35">
        <f>$P$28/'Fixed data'!$C$7</f>
        <v>-1.5555555555555555E-3</v>
      </c>
      <c r="AH41" s="35">
        <f>$P$28/'Fixed data'!$C$7</f>
        <v>-1.5555555555555555E-3</v>
      </c>
      <c r="AI41" s="35">
        <f>$P$28/'Fixed data'!$C$7</f>
        <v>-1.5555555555555555E-3</v>
      </c>
      <c r="AJ41" s="35">
        <f>$P$28/'Fixed data'!$C$7</f>
        <v>-1.5555555555555555E-3</v>
      </c>
      <c r="AK41" s="35">
        <f>$P$28/'Fixed data'!$C$7</f>
        <v>-1.5555555555555555E-3</v>
      </c>
      <c r="AL41" s="35">
        <f>$P$28/'Fixed data'!$C$7</f>
        <v>-1.5555555555555555E-3</v>
      </c>
      <c r="AM41" s="35">
        <f>$P$28/'Fixed data'!$C$7</f>
        <v>-1.5555555555555555E-3</v>
      </c>
      <c r="AN41" s="35">
        <f>$P$28/'Fixed data'!$C$7</f>
        <v>-1.5555555555555555E-3</v>
      </c>
      <c r="AO41" s="35">
        <f>$P$28/'Fixed data'!$C$7</f>
        <v>-1.5555555555555555E-3</v>
      </c>
      <c r="AP41" s="35">
        <f>$P$28/'Fixed data'!$C$7</f>
        <v>-1.5555555555555555E-3</v>
      </c>
      <c r="AQ41" s="35">
        <f>$P$28/'Fixed data'!$C$7</f>
        <v>-1.5555555555555555E-3</v>
      </c>
      <c r="AR41" s="35">
        <f>$P$28/'Fixed data'!$C$7</f>
        <v>-1.5555555555555555E-3</v>
      </c>
      <c r="AS41" s="35">
        <f>$P$28/'Fixed data'!$C$7</f>
        <v>-1.5555555555555555E-3</v>
      </c>
      <c r="AT41" s="35">
        <f>$P$28/'Fixed data'!$C$7</f>
        <v>-1.5555555555555555E-3</v>
      </c>
      <c r="AU41" s="35">
        <f>$P$28/'Fixed data'!$C$7</f>
        <v>-1.5555555555555555E-3</v>
      </c>
      <c r="AV41" s="35">
        <f>$P$28/'Fixed data'!$C$7</f>
        <v>-1.5555555555555555E-3</v>
      </c>
      <c r="AW41" s="35">
        <f>$P$28/'Fixed data'!$C$7</f>
        <v>-1.5555555555555555E-3</v>
      </c>
      <c r="AX41" s="35">
        <f>$P$28/'Fixed data'!$C$7</f>
        <v>-1.5555555555555555E-3</v>
      </c>
      <c r="AY41" s="35">
        <f>$P$28/'Fixed data'!$C$7</f>
        <v>-1.5555555555555555E-3</v>
      </c>
      <c r="AZ41" s="35">
        <f>$P$28/'Fixed data'!$C$7</f>
        <v>-1.5555555555555555E-3</v>
      </c>
      <c r="BA41" s="35">
        <f>$P$28/'Fixed data'!$C$7</f>
        <v>-1.5555555555555555E-3</v>
      </c>
      <c r="BB41" s="35">
        <f>$P$28/'Fixed data'!$C$7</f>
        <v>-1.5555555555555555E-3</v>
      </c>
      <c r="BC41" s="35">
        <f>$P$28/'Fixed data'!$C$7</f>
        <v>-1.5555555555555555E-3</v>
      </c>
      <c r="BD41" s="35">
        <f>$P$28/'Fixed data'!$C$7</f>
        <v>-1.5555555555555555E-3</v>
      </c>
    </row>
    <row r="42" spans="1:57" ht="16.5" hidden="1" customHeight="1" outlineLevel="1" x14ac:dyDescent="0.35">
      <c r="A42" s="114"/>
      <c r="B42" s="9" t="s">
        <v>111</v>
      </c>
      <c r="C42" s="11" t="s">
        <v>133</v>
      </c>
      <c r="D42" s="9" t="s">
        <v>38</v>
      </c>
      <c r="F42" s="35"/>
      <c r="G42" s="35"/>
      <c r="H42" s="35"/>
      <c r="I42" s="35"/>
      <c r="J42" s="35"/>
      <c r="K42" s="35"/>
      <c r="L42" s="35"/>
      <c r="M42" s="35"/>
      <c r="N42" s="35"/>
      <c r="O42" s="35"/>
      <c r="P42" s="35"/>
      <c r="Q42" s="35"/>
      <c r="R42" s="35">
        <f>$Q$28/'Fixed data'!$C$7</f>
        <v>-1.5555555555555555E-3</v>
      </c>
      <c r="S42" s="35">
        <f>$Q$28/'Fixed data'!$C$7</f>
        <v>-1.5555555555555555E-3</v>
      </c>
      <c r="T42" s="35">
        <f>$Q$28/'Fixed data'!$C$7</f>
        <v>-1.5555555555555555E-3</v>
      </c>
      <c r="U42" s="35">
        <f>$Q$28/'Fixed data'!$C$7</f>
        <v>-1.5555555555555555E-3</v>
      </c>
      <c r="V42" s="35">
        <f>$Q$28/'Fixed data'!$C$7</f>
        <v>-1.5555555555555555E-3</v>
      </c>
      <c r="W42" s="35">
        <f>$Q$28/'Fixed data'!$C$7</f>
        <v>-1.5555555555555555E-3</v>
      </c>
      <c r="X42" s="35">
        <f>$Q$28/'Fixed data'!$C$7</f>
        <v>-1.5555555555555555E-3</v>
      </c>
      <c r="Y42" s="35">
        <f>$Q$28/'Fixed data'!$C$7</f>
        <v>-1.5555555555555555E-3</v>
      </c>
      <c r="Z42" s="35">
        <f>$Q$28/'Fixed data'!$C$7</f>
        <v>-1.5555555555555555E-3</v>
      </c>
      <c r="AA42" s="35">
        <f>$Q$28/'Fixed data'!$C$7</f>
        <v>-1.5555555555555555E-3</v>
      </c>
      <c r="AB42" s="35">
        <f>$Q$28/'Fixed data'!$C$7</f>
        <v>-1.5555555555555555E-3</v>
      </c>
      <c r="AC42" s="35">
        <f>$Q$28/'Fixed data'!$C$7</f>
        <v>-1.5555555555555555E-3</v>
      </c>
      <c r="AD42" s="35">
        <f>$Q$28/'Fixed data'!$C$7</f>
        <v>-1.5555555555555555E-3</v>
      </c>
      <c r="AE42" s="35">
        <f>$Q$28/'Fixed data'!$C$7</f>
        <v>-1.5555555555555555E-3</v>
      </c>
      <c r="AF42" s="35">
        <f>$Q$28/'Fixed data'!$C$7</f>
        <v>-1.5555555555555555E-3</v>
      </c>
      <c r="AG42" s="35">
        <f>$Q$28/'Fixed data'!$C$7</f>
        <v>-1.5555555555555555E-3</v>
      </c>
      <c r="AH42" s="35">
        <f>$Q$28/'Fixed data'!$C$7</f>
        <v>-1.5555555555555555E-3</v>
      </c>
      <c r="AI42" s="35">
        <f>$Q$28/'Fixed data'!$C$7</f>
        <v>-1.5555555555555555E-3</v>
      </c>
      <c r="AJ42" s="35">
        <f>$Q$28/'Fixed data'!$C$7</f>
        <v>-1.5555555555555555E-3</v>
      </c>
      <c r="AK42" s="35">
        <f>$Q$28/'Fixed data'!$C$7</f>
        <v>-1.5555555555555555E-3</v>
      </c>
      <c r="AL42" s="35">
        <f>$Q$28/'Fixed data'!$C$7</f>
        <v>-1.5555555555555555E-3</v>
      </c>
      <c r="AM42" s="35">
        <f>$Q$28/'Fixed data'!$C$7</f>
        <v>-1.5555555555555555E-3</v>
      </c>
      <c r="AN42" s="35">
        <f>$Q$28/'Fixed data'!$C$7</f>
        <v>-1.5555555555555555E-3</v>
      </c>
      <c r="AO42" s="35">
        <f>$Q$28/'Fixed data'!$C$7</f>
        <v>-1.5555555555555555E-3</v>
      </c>
      <c r="AP42" s="35">
        <f>$Q$28/'Fixed data'!$C$7</f>
        <v>-1.5555555555555555E-3</v>
      </c>
      <c r="AQ42" s="35">
        <f>$Q$28/'Fixed data'!$C$7</f>
        <v>-1.5555555555555555E-3</v>
      </c>
      <c r="AR42" s="35">
        <f>$Q$28/'Fixed data'!$C$7</f>
        <v>-1.5555555555555555E-3</v>
      </c>
      <c r="AS42" s="35">
        <f>$Q$28/'Fixed data'!$C$7</f>
        <v>-1.5555555555555555E-3</v>
      </c>
      <c r="AT42" s="35">
        <f>$Q$28/'Fixed data'!$C$7</f>
        <v>-1.5555555555555555E-3</v>
      </c>
      <c r="AU42" s="35">
        <f>$Q$28/'Fixed data'!$C$7</f>
        <v>-1.5555555555555555E-3</v>
      </c>
      <c r="AV42" s="35">
        <f>$Q$28/'Fixed data'!$C$7</f>
        <v>-1.5555555555555555E-3</v>
      </c>
      <c r="AW42" s="35">
        <f>$Q$28/'Fixed data'!$C$7</f>
        <v>-1.5555555555555555E-3</v>
      </c>
      <c r="AX42" s="35">
        <f>$Q$28/'Fixed data'!$C$7</f>
        <v>-1.5555555555555555E-3</v>
      </c>
      <c r="AY42" s="35">
        <f>$Q$28/'Fixed data'!$C$7</f>
        <v>-1.5555555555555555E-3</v>
      </c>
      <c r="AZ42" s="35">
        <f>$Q$28/'Fixed data'!$C$7</f>
        <v>-1.5555555555555555E-3</v>
      </c>
      <c r="BA42" s="35">
        <f>$Q$28/'Fixed data'!$C$7</f>
        <v>-1.5555555555555555E-3</v>
      </c>
      <c r="BB42" s="35">
        <f>$Q$28/'Fixed data'!$C$7</f>
        <v>-1.5555555555555555E-3</v>
      </c>
      <c r="BC42" s="35">
        <f>$Q$28/'Fixed data'!$C$7</f>
        <v>-1.5555555555555555E-3</v>
      </c>
      <c r="BD42" s="35">
        <f>$Q$28/'Fixed data'!$C$7</f>
        <v>-1.5555555555555555E-3</v>
      </c>
    </row>
    <row r="43" spans="1:57" ht="16.5" hidden="1" customHeight="1" outlineLevel="1" x14ac:dyDescent="0.35">
      <c r="A43" s="114"/>
      <c r="B43" s="9" t="s">
        <v>112</v>
      </c>
      <c r="C43" s="11" t="s">
        <v>134</v>
      </c>
      <c r="D43" s="9" t="s">
        <v>38</v>
      </c>
      <c r="F43" s="35"/>
      <c r="G43" s="35"/>
      <c r="H43" s="35"/>
      <c r="I43" s="35"/>
      <c r="J43" s="35"/>
      <c r="K43" s="35"/>
      <c r="L43" s="35"/>
      <c r="M43" s="35"/>
      <c r="N43" s="35"/>
      <c r="O43" s="35"/>
      <c r="P43" s="35"/>
      <c r="Q43" s="35"/>
      <c r="R43" s="35"/>
      <c r="S43" s="35">
        <f>$R$28/'Fixed data'!$C$7</f>
        <v>-0.59266666666666667</v>
      </c>
      <c r="T43" s="35">
        <f>$R$28/'Fixed data'!$C$7</f>
        <v>-0.59266666666666667</v>
      </c>
      <c r="U43" s="35">
        <f>$R$28/'Fixed data'!$C$7</f>
        <v>-0.59266666666666667</v>
      </c>
      <c r="V43" s="35">
        <f>$R$28/'Fixed data'!$C$7</f>
        <v>-0.59266666666666667</v>
      </c>
      <c r="W43" s="35">
        <f>$R$28/'Fixed data'!$C$7</f>
        <v>-0.59266666666666667</v>
      </c>
      <c r="X43" s="35">
        <f>$R$28/'Fixed data'!$C$7</f>
        <v>-0.59266666666666667</v>
      </c>
      <c r="Y43" s="35">
        <f>$R$28/'Fixed data'!$C$7</f>
        <v>-0.59266666666666667</v>
      </c>
      <c r="Z43" s="35">
        <f>$R$28/'Fixed data'!$C$7</f>
        <v>-0.59266666666666667</v>
      </c>
      <c r="AA43" s="35">
        <f>$R$28/'Fixed data'!$C$7</f>
        <v>-0.59266666666666667</v>
      </c>
      <c r="AB43" s="35">
        <f>$R$28/'Fixed data'!$C$7</f>
        <v>-0.59266666666666667</v>
      </c>
      <c r="AC43" s="35">
        <f>$R$28/'Fixed data'!$C$7</f>
        <v>-0.59266666666666667</v>
      </c>
      <c r="AD43" s="35">
        <f>$R$28/'Fixed data'!$C$7</f>
        <v>-0.59266666666666667</v>
      </c>
      <c r="AE43" s="35">
        <f>$R$28/'Fixed data'!$C$7</f>
        <v>-0.59266666666666667</v>
      </c>
      <c r="AF43" s="35">
        <f>$R$28/'Fixed data'!$C$7</f>
        <v>-0.59266666666666667</v>
      </c>
      <c r="AG43" s="35">
        <f>$R$28/'Fixed data'!$C$7</f>
        <v>-0.59266666666666667</v>
      </c>
      <c r="AH43" s="35">
        <f>$R$28/'Fixed data'!$C$7</f>
        <v>-0.59266666666666667</v>
      </c>
      <c r="AI43" s="35">
        <f>$R$28/'Fixed data'!$C$7</f>
        <v>-0.59266666666666667</v>
      </c>
      <c r="AJ43" s="35">
        <f>$R$28/'Fixed data'!$C$7</f>
        <v>-0.59266666666666667</v>
      </c>
      <c r="AK43" s="35">
        <f>$R$28/'Fixed data'!$C$7</f>
        <v>-0.59266666666666667</v>
      </c>
      <c r="AL43" s="35">
        <f>$R$28/'Fixed data'!$C$7</f>
        <v>-0.59266666666666667</v>
      </c>
      <c r="AM43" s="35">
        <f>$R$28/'Fixed data'!$C$7</f>
        <v>-0.59266666666666667</v>
      </c>
      <c r="AN43" s="35">
        <f>$R$28/'Fixed data'!$C$7</f>
        <v>-0.59266666666666667</v>
      </c>
      <c r="AO43" s="35">
        <f>$R$28/'Fixed data'!$C$7</f>
        <v>-0.59266666666666667</v>
      </c>
      <c r="AP43" s="35">
        <f>$R$28/'Fixed data'!$C$7</f>
        <v>-0.59266666666666667</v>
      </c>
      <c r="AQ43" s="35">
        <f>$R$28/'Fixed data'!$C$7</f>
        <v>-0.59266666666666667</v>
      </c>
      <c r="AR43" s="35">
        <f>$R$28/'Fixed data'!$C$7</f>
        <v>-0.59266666666666667</v>
      </c>
      <c r="AS43" s="35">
        <f>$R$28/'Fixed data'!$C$7</f>
        <v>-0.59266666666666667</v>
      </c>
      <c r="AT43" s="35">
        <f>$R$28/'Fixed data'!$C$7</f>
        <v>-0.59266666666666667</v>
      </c>
      <c r="AU43" s="35">
        <f>$R$28/'Fixed data'!$C$7</f>
        <v>-0.59266666666666667</v>
      </c>
      <c r="AV43" s="35">
        <f>$R$28/'Fixed data'!$C$7</f>
        <v>-0.59266666666666667</v>
      </c>
      <c r="AW43" s="35">
        <f>$R$28/'Fixed data'!$C$7</f>
        <v>-0.59266666666666667</v>
      </c>
      <c r="AX43" s="35">
        <f>$R$28/'Fixed data'!$C$7</f>
        <v>-0.59266666666666667</v>
      </c>
      <c r="AY43" s="35">
        <f>$R$28/'Fixed data'!$C$7</f>
        <v>-0.59266666666666667</v>
      </c>
      <c r="AZ43" s="35">
        <f>$R$28/'Fixed data'!$C$7</f>
        <v>-0.59266666666666667</v>
      </c>
      <c r="BA43" s="35">
        <f>$R$28/'Fixed data'!$C$7</f>
        <v>-0.59266666666666667</v>
      </c>
      <c r="BB43" s="35">
        <f>$R$28/'Fixed data'!$C$7</f>
        <v>-0.59266666666666667</v>
      </c>
      <c r="BC43" s="35">
        <f>$R$28/'Fixed data'!$C$7</f>
        <v>-0.59266666666666667</v>
      </c>
      <c r="BD43" s="35">
        <f>$R$28/'Fixed data'!$C$7</f>
        <v>-0.59266666666666667</v>
      </c>
    </row>
    <row r="44" spans="1:57" ht="16.5" hidden="1" customHeight="1" outlineLevel="1" x14ac:dyDescent="0.35">
      <c r="A44" s="114"/>
      <c r="B44" s="9" t="s">
        <v>113</v>
      </c>
      <c r="C44" s="11" t="s">
        <v>135</v>
      </c>
      <c r="D44" s="9" t="s">
        <v>38</v>
      </c>
      <c r="F44" s="35"/>
      <c r="G44" s="35"/>
      <c r="H44" s="35"/>
      <c r="I44" s="35"/>
      <c r="J44" s="35"/>
      <c r="K44" s="35"/>
      <c r="L44" s="35"/>
      <c r="M44" s="35"/>
      <c r="N44" s="35"/>
      <c r="O44" s="35"/>
      <c r="P44" s="35"/>
      <c r="Q44" s="35"/>
      <c r="R44" s="35"/>
      <c r="S44" s="35"/>
      <c r="T44" s="35">
        <f>$S$28/'Fixed data'!$C$7</f>
        <v>-1.5555555555555555E-3</v>
      </c>
      <c r="U44" s="35">
        <f>$S$28/'Fixed data'!$C$7</f>
        <v>-1.5555555555555555E-3</v>
      </c>
      <c r="V44" s="35">
        <f>$S$28/'Fixed data'!$C$7</f>
        <v>-1.5555555555555555E-3</v>
      </c>
      <c r="W44" s="35">
        <f>$S$28/'Fixed data'!$C$7</f>
        <v>-1.5555555555555555E-3</v>
      </c>
      <c r="X44" s="35">
        <f>$S$28/'Fixed data'!$C$7</f>
        <v>-1.5555555555555555E-3</v>
      </c>
      <c r="Y44" s="35">
        <f>$S$28/'Fixed data'!$C$7</f>
        <v>-1.5555555555555555E-3</v>
      </c>
      <c r="Z44" s="35">
        <f>$S$28/'Fixed data'!$C$7</f>
        <v>-1.5555555555555555E-3</v>
      </c>
      <c r="AA44" s="35">
        <f>$S$28/'Fixed data'!$C$7</f>
        <v>-1.5555555555555555E-3</v>
      </c>
      <c r="AB44" s="35">
        <f>$S$28/'Fixed data'!$C$7</f>
        <v>-1.5555555555555555E-3</v>
      </c>
      <c r="AC44" s="35">
        <f>$S$28/'Fixed data'!$C$7</f>
        <v>-1.5555555555555555E-3</v>
      </c>
      <c r="AD44" s="35">
        <f>$S$28/'Fixed data'!$C$7</f>
        <v>-1.5555555555555555E-3</v>
      </c>
      <c r="AE44" s="35">
        <f>$S$28/'Fixed data'!$C$7</f>
        <v>-1.5555555555555555E-3</v>
      </c>
      <c r="AF44" s="35">
        <f>$S$28/'Fixed data'!$C$7</f>
        <v>-1.5555555555555555E-3</v>
      </c>
      <c r="AG44" s="35">
        <f>$S$28/'Fixed data'!$C$7</f>
        <v>-1.5555555555555555E-3</v>
      </c>
      <c r="AH44" s="35">
        <f>$S$28/'Fixed data'!$C$7</f>
        <v>-1.5555555555555555E-3</v>
      </c>
      <c r="AI44" s="35">
        <f>$S$28/'Fixed data'!$C$7</f>
        <v>-1.5555555555555555E-3</v>
      </c>
      <c r="AJ44" s="35">
        <f>$S$28/'Fixed data'!$C$7</f>
        <v>-1.5555555555555555E-3</v>
      </c>
      <c r="AK44" s="35">
        <f>$S$28/'Fixed data'!$C$7</f>
        <v>-1.5555555555555555E-3</v>
      </c>
      <c r="AL44" s="35">
        <f>$S$28/'Fixed data'!$C$7</f>
        <v>-1.5555555555555555E-3</v>
      </c>
      <c r="AM44" s="35">
        <f>$S$28/'Fixed data'!$C$7</f>
        <v>-1.5555555555555555E-3</v>
      </c>
      <c r="AN44" s="35">
        <f>$S$28/'Fixed data'!$C$7</f>
        <v>-1.5555555555555555E-3</v>
      </c>
      <c r="AO44" s="35">
        <f>$S$28/'Fixed data'!$C$7</f>
        <v>-1.5555555555555555E-3</v>
      </c>
      <c r="AP44" s="35">
        <f>$S$28/'Fixed data'!$C$7</f>
        <v>-1.5555555555555555E-3</v>
      </c>
      <c r="AQ44" s="35">
        <f>$S$28/'Fixed data'!$C$7</f>
        <v>-1.5555555555555555E-3</v>
      </c>
      <c r="AR44" s="35">
        <f>$S$28/'Fixed data'!$C$7</f>
        <v>-1.5555555555555555E-3</v>
      </c>
      <c r="AS44" s="35">
        <f>$S$28/'Fixed data'!$C$7</f>
        <v>-1.5555555555555555E-3</v>
      </c>
      <c r="AT44" s="35">
        <f>$S$28/'Fixed data'!$C$7</f>
        <v>-1.5555555555555555E-3</v>
      </c>
      <c r="AU44" s="35">
        <f>$S$28/'Fixed data'!$C$7</f>
        <v>-1.5555555555555555E-3</v>
      </c>
      <c r="AV44" s="35">
        <f>$S$28/'Fixed data'!$C$7</f>
        <v>-1.5555555555555555E-3</v>
      </c>
      <c r="AW44" s="35">
        <f>$S$28/'Fixed data'!$C$7</f>
        <v>-1.5555555555555555E-3</v>
      </c>
      <c r="AX44" s="35">
        <f>$S$28/'Fixed data'!$C$7</f>
        <v>-1.5555555555555555E-3</v>
      </c>
      <c r="AY44" s="35">
        <f>$S$28/'Fixed data'!$C$7</f>
        <v>-1.5555555555555555E-3</v>
      </c>
      <c r="AZ44" s="35">
        <f>$S$28/'Fixed data'!$C$7</f>
        <v>-1.5555555555555555E-3</v>
      </c>
      <c r="BA44" s="35">
        <f>$S$28/'Fixed data'!$C$7</f>
        <v>-1.5555555555555555E-3</v>
      </c>
      <c r="BB44" s="35">
        <f>$S$28/'Fixed data'!$C$7</f>
        <v>-1.5555555555555555E-3</v>
      </c>
      <c r="BC44" s="35">
        <f>$S$28/'Fixed data'!$C$7</f>
        <v>-1.5555555555555555E-3</v>
      </c>
      <c r="BD44" s="35">
        <f>$S$28/'Fixed data'!$C$7</f>
        <v>-1.5555555555555555E-3</v>
      </c>
    </row>
    <row r="45" spans="1:57" ht="16.5" hidden="1" customHeight="1" outlineLevel="1" x14ac:dyDescent="0.35">
      <c r="A45" s="114"/>
      <c r="B45" s="9" t="s">
        <v>114</v>
      </c>
      <c r="C45" s="11" t="s">
        <v>136</v>
      </c>
      <c r="D45" s="9" t="s">
        <v>38</v>
      </c>
      <c r="F45" s="35"/>
      <c r="G45" s="35"/>
      <c r="H45" s="35"/>
      <c r="I45" s="35"/>
      <c r="J45" s="35"/>
      <c r="K45" s="35"/>
      <c r="L45" s="35"/>
      <c r="M45" s="35"/>
      <c r="N45" s="35"/>
      <c r="O45" s="35"/>
      <c r="P45" s="35"/>
      <c r="Q45" s="35"/>
      <c r="R45" s="35"/>
      <c r="S45" s="35"/>
      <c r="T45" s="35"/>
      <c r="U45" s="35">
        <f>$T$28/'Fixed data'!$C$7</f>
        <v>-1.5555555555555555E-3</v>
      </c>
      <c r="V45" s="35">
        <f>$T$28/'Fixed data'!$C$7</f>
        <v>-1.5555555555555555E-3</v>
      </c>
      <c r="W45" s="35">
        <f>$T$28/'Fixed data'!$C$7</f>
        <v>-1.5555555555555555E-3</v>
      </c>
      <c r="X45" s="35">
        <f>$T$28/'Fixed data'!$C$7</f>
        <v>-1.5555555555555555E-3</v>
      </c>
      <c r="Y45" s="35">
        <f>$T$28/'Fixed data'!$C$7</f>
        <v>-1.5555555555555555E-3</v>
      </c>
      <c r="Z45" s="35">
        <f>$T$28/'Fixed data'!$C$7</f>
        <v>-1.5555555555555555E-3</v>
      </c>
      <c r="AA45" s="35">
        <f>$T$28/'Fixed data'!$C$7</f>
        <v>-1.5555555555555555E-3</v>
      </c>
      <c r="AB45" s="35">
        <f>$T$28/'Fixed data'!$C$7</f>
        <v>-1.5555555555555555E-3</v>
      </c>
      <c r="AC45" s="35">
        <f>$T$28/'Fixed data'!$C$7</f>
        <v>-1.5555555555555555E-3</v>
      </c>
      <c r="AD45" s="35">
        <f>$T$28/'Fixed data'!$C$7</f>
        <v>-1.5555555555555555E-3</v>
      </c>
      <c r="AE45" s="35">
        <f>$T$28/'Fixed data'!$C$7</f>
        <v>-1.5555555555555555E-3</v>
      </c>
      <c r="AF45" s="35">
        <f>$T$28/'Fixed data'!$C$7</f>
        <v>-1.5555555555555555E-3</v>
      </c>
      <c r="AG45" s="35">
        <f>$T$28/'Fixed data'!$C$7</f>
        <v>-1.5555555555555555E-3</v>
      </c>
      <c r="AH45" s="35">
        <f>$T$28/'Fixed data'!$C$7</f>
        <v>-1.5555555555555555E-3</v>
      </c>
      <c r="AI45" s="35">
        <f>$T$28/'Fixed data'!$C$7</f>
        <v>-1.5555555555555555E-3</v>
      </c>
      <c r="AJ45" s="35">
        <f>$T$28/'Fixed data'!$C$7</f>
        <v>-1.5555555555555555E-3</v>
      </c>
      <c r="AK45" s="35">
        <f>$T$28/'Fixed data'!$C$7</f>
        <v>-1.5555555555555555E-3</v>
      </c>
      <c r="AL45" s="35">
        <f>$T$28/'Fixed data'!$C$7</f>
        <v>-1.5555555555555555E-3</v>
      </c>
      <c r="AM45" s="35">
        <f>$T$28/'Fixed data'!$C$7</f>
        <v>-1.5555555555555555E-3</v>
      </c>
      <c r="AN45" s="35">
        <f>$T$28/'Fixed data'!$C$7</f>
        <v>-1.5555555555555555E-3</v>
      </c>
      <c r="AO45" s="35">
        <f>$T$28/'Fixed data'!$C$7</f>
        <v>-1.5555555555555555E-3</v>
      </c>
      <c r="AP45" s="35">
        <f>$T$28/'Fixed data'!$C$7</f>
        <v>-1.5555555555555555E-3</v>
      </c>
      <c r="AQ45" s="35">
        <f>$T$28/'Fixed data'!$C$7</f>
        <v>-1.5555555555555555E-3</v>
      </c>
      <c r="AR45" s="35">
        <f>$T$28/'Fixed data'!$C$7</f>
        <v>-1.5555555555555555E-3</v>
      </c>
      <c r="AS45" s="35">
        <f>$T$28/'Fixed data'!$C$7</f>
        <v>-1.5555555555555555E-3</v>
      </c>
      <c r="AT45" s="35">
        <f>$T$28/'Fixed data'!$C$7</f>
        <v>-1.5555555555555555E-3</v>
      </c>
      <c r="AU45" s="35">
        <f>$T$28/'Fixed data'!$C$7</f>
        <v>-1.5555555555555555E-3</v>
      </c>
      <c r="AV45" s="35">
        <f>$T$28/'Fixed data'!$C$7</f>
        <v>-1.5555555555555555E-3</v>
      </c>
      <c r="AW45" s="35">
        <f>$T$28/'Fixed data'!$C$7</f>
        <v>-1.5555555555555555E-3</v>
      </c>
      <c r="AX45" s="35">
        <f>$T$28/'Fixed data'!$C$7</f>
        <v>-1.5555555555555555E-3</v>
      </c>
      <c r="AY45" s="35">
        <f>$T$28/'Fixed data'!$C$7</f>
        <v>-1.5555555555555555E-3</v>
      </c>
      <c r="AZ45" s="35">
        <f>$T$28/'Fixed data'!$C$7</f>
        <v>-1.5555555555555555E-3</v>
      </c>
      <c r="BA45" s="35">
        <f>$T$28/'Fixed data'!$C$7</f>
        <v>-1.5555555555555555E-3</v>
      </c>
      <c r="BB45" s="35">
        <f>$T$28/'Fixed data'!$C$7</f>
        <v>-1.5555555555555555E-3</v>
      </c>
      <c r="BC45" s="35">
        <f>$T$28/'Fixed data'!$C$7</f>
        <v>-1.5555555555555555E-3</v>
      </c>
      <c r="BD45" s="35">
        <f>$T$28/'Fixed data'!$C$7</f>
        <v>-1.5555555555555555E-3</v>
      </c>
    </row>
    <row r="46" spans="1:57" ht="16.5" hidden="1" customHeight="1" outlineLevel="1" x14ac:dyDescent="0.35">
      <c r="A46" s="114"/>
      <c r="B46" s="9" t="s">
        <v>115</v>
      </c>
      <c r="C46" s="11" t="s">
        <v>137</v>
      </c>
      <c r="D46" s="9" t="s">
        <v>38</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38</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38</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38</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38</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38</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38</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38</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38</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38</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38</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38</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38</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38</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58</v>
      </c>
      <c r="D60" s="9" t="s">
        <v>38</v>
      </c>
      <c r="E60" s="35">
        <f>SUM(E30:E59)</f>
        <v>0</v>
      </c>
      <c r="F60" s="35">
        <f t="shared" ref="F60:BD60" si="5">SUM(F30:F59)</f>
        <v>-9.8792851111111097E-3</v>
      </c>
      <c r="G60" s="35">
        <f t="shared" si="5"/>
        <v>-1.3990451999999997E-2</v>
      </c>
      <c r="H60" s="35">
        <f t="shared" si="5"/>
        <v>-1.4757537355555553E-2</v>
      </c>
      <c r="I60" s="35">
        <f t="shared" si="5"/>
        <v>-1.4777196466666665E-2</v>
      </c>
      <c r="J60" s="35">
        <f t="shared" si="5"/>
        <v>-1.5484974244444442E-2</v>
      </c>
      <c r="K60" s="35">
        <f t="shared" si="5"/>
        <v>-1.5921815062390952E-2</v>
      </c>
      <c r="L60" s="35">
        <f t="shared" si="5"/>
        <v>-1.7477370617946509E-2</v>
      </c>
      <c r="M60" s="35">
        <f t="shared" si="5"/>
        <v>-1.9032926173502066E-2</v>
      </c>
      <c r="N60" s="35">
        <f t="shared" si="5"/>
        <v>-2.0588481729057622E-2</v>
      </c>
      <c r="O60" s="35">
        <f t="shared" si="5"/>
        <v>-2.2144037284613179E-2</v>
      </c>
      <c r="P60" s="35">
        <f t="shared" si="5"/>
        <v>-2.3699592840168735E-2</v>
      </c>
      <c r="Q60" s="35">
        <f t="shared" si="5"/>
        <v>-2.5255148395724292E-2</v>
      </c>
      <c r="R60" s="35">
        <f t="shared" si="5"/>
        <v>-2.6810703951279848E-2</v>
      </c>
      <c r="S60" s="35">
        <f t="shared" si="5"/>
        <v>-0.6194773706179465</v>
      </c>
      <c r="T60" s="35">
        <f t="shared" si="5"/>
        <v>-0.62103292617350203</v>
      </c>
      <c r="U60" s="35">
        <f t="shared" si="5"/>
        <v>-0.62258848172905756</v>
      </c>
      <c r="V60" s="35">
        <f t="shared" si="5"/>
        <v>-0.62258848172905756</v>
      </c>
      <c r="W60" s="35">
        <f t="shared" si="5"/>
        <v>-0.62258848172905756</v>
      </c>
      <c r="X60" s="35">
        <f t="shared" si="5"/>
        <v>-0.62258848172905756</v>
      </c>
      <c r="Y60" s="35">
        <f t="shared" si="5"/>
        <v>-0.62258848172905756</v>
      </c>
      <c r="Z60" s="35">
        <f t="shared" si="5"/>
        <v>-0.62258848172905756</v>
      </c>
      <c r="AA60" s="35">
        <f t="shared" si="5"/>
        <v>-0.62258848172905756</v>
      </c>
      <c r="AB60" s="35">
        <f t="shared" si="5"/>
        <v>-0.62258848172905756</v>
      </c>
      <c r="AC60" s="35">
        <f t="shared" si="5"/>
        <v>-0.62258848172905756</v>
      </c>
      <c r="AD60" s="35">
        <f t="shared" si="5"/>
        <v>-0.62258848172905756</v>
      </c>
      <c r="AE60" s="35">
        <f t="shared" si="5"/>
        <v>-0.62258848172905756</v>
      </c>
      <c r="AF60" s="35">
        <f t="shared" si="5"/>
        <v>-0.62258848172905756</v>
      </c>
      <c r="AG60" s="35">
        <f t="shared" si="5"/>
        <v>-0.62258848172905756</v>
      </c>
      <c r="AH60" s="35">
        <f t="shared" si="5"/>
        <v>-0.62258848172905756</v>
      </c>
      <c r="AI60" s="35">
        <f t="shared" si="5"/>
        <v>-0.62258848172905756</v>
      </c>
      <c r="AJ60" s="35">
        <f t="shared" si="5"/>
        <v>-0.62258848172905756</v>
      </c>
      <c r="AK60" s="35">
        <f t="shared" si="5"/>
        <v>-0.62258848172905756</v>
      </c>
      <c r="AL60" s="35">
        <f t="shared" si="5"/>
        <v>-0.62258848172905756</v>
      </c>
      <c r="AM60" s="35">
        <f t="shared" si="5"/>
        <v>-0.62258848172905756</v>
      </c>
      <c r="AN60" s="35">
        <f t="shared" si="5"/>
        <v>-0.62258848172905756</v>
      </c>
      <c r="AO60" s="35">
        <f t="shared" si="5"/>
        <v>-0.62258848172905756</v>
      </c>
      <c r="AP60" s="35">
        <f t="shared" si="5"/>
        <v>-0.62258848172905756</v>
      </c>
      <c r="AQ60" s="35">
        <f t="shared" si="5"/>
        <v>-0.62258848172905756</v>
      </c>
      <c r="AR60" s="35">
        <f t="shared" si="5"/>
        <v>-0.62258848172905756</v>
      </c>
      <c r="AS60" s="35">
        <f t="shared" si="5"/>
        <v>-0.62258848172905756</v>
      </c>
      <c r="AT60" s="35">
        <f t="shared" si="5"/>
        <v>-0.62258848172905756</v>
      </c>
      <c r="AU60" s="35">
        <f t="shared" si="5"/>
        <v>-0.62258848172905756</v>
      </c>
      <c r="AV60" s="35">
        <f t="shared" si="5"/>
        <v>-0.62258848172905756</v>
      </c>
      <c r="AW60" s="35">
        <f t="shared" si="5"/>
        <v>-0.62258848172905756</v>
      </c>
      <c r="AX60" s="35">
        <f t="shared" si="5"/>
        <v>-0.62258848172905756</v>
      </c>
      <c r="AY60" s="35">
        <f t="shared" si="5"/>
        <v>-0.61270919661794643</v>
      </c>
      <c r="AZ60" s="35">
        <f t="shared" si="5"/>
        <v>-0.60859802972905763</v>
      </c>
      <c r="BA60" s="35">
        <f t="shared" si="5"/>
        <v>-0.60783094437350205</v>
      </c>
      <c r="BB60" s="35">
        <f t="shared" si="5"/>
        <v>-0.60781128526239092</v>
      </c>
      <c r="BC60" s="35">
        <f t="shared" si="5"/>
        <v>-0.60710350748461317</v>
      </c>
      <c r="BD60" s="35">
        <f t="shared" si="5"/>
        <v>-0.60666666666666658</v>
      </c>
    </row>
    <row r="61" spans="1:56" ht="17.25" hidden="1" customHeight="1" outlineLevel="1" x14ac:dyDescent="0.35">
      <c r="A61" s="114"/>
      <c r="B61" s="9" t="s">
        <v>34</v>
      </c>
      <c r="C61" s="9" t="s">
        <v>59</v>
      </c>
      <c r="D61" s="9" t="s">
        <v>38</v>
      </c>
      <c r="E61" s="35">
        <v>0</v>
      </c>
      <c r="F61" s="35">
        <f>E62</f>
        <v>-0.44456782999999994</v>
      </c>
      <c r="G61" s="35">
        <f t="shared" ref="G61:BD61" si="6">F62</f>
        <v>-0.61969105488888876</v>
      </c>
      <c r="H61" s="35">
        <f t="shared" si="6"/>
        <v>-0.64021944388888874</v>
      </c>
      <c r="I61" s="35">
        <f t="shared" si="6"/>
        <v>-0.6263465665333332</v>
      </c>
      <c r="J61" s="35">
        <f t="shared" si="6"/>
        <v>-0.6434193700666665</v>
      </c>
      <c r="K61" s="35">
        <f t="shared" si="6"/>
        <v>-0.64759223262981502</v>
      </c>
      <c r="L61" s="35">
        <f t="shared" si="6"/>
        <v>-0.7016704175674241</v>
      </c>
      <c r="M61" s="35">
        <f t="shared" si="6"/>
        <v>-0.75419304694947753</v>
      </c>
      <c r="N61" s="35">
        <f t="shared" si="6"/>
        <v>-0.80516012077597543</v>
      </c>
      <c r="O61" s="35">
        <f t="shared" si="6"/>
        <v>-0.8545716390469178</v>
      </c>
      <c r="P61" s="35">
        <f t="shared" si="6"/>
        <v>-0.90242760176230463</v>
      </c>
      <c r="Q61" s="35">
        <f t="shared" si="6"/>
        <v>-0.94872800892213593</v>
      </c>
      <c r="R61" s="35">
        <f t="shared" si="6"/>
        <v>-0.99347286052641159</v>
      </c>
      <c r="S61" s="35">
        <f t="shared" si="6"/>
        <v>-27.636662156575127</v>
      </c>
      <c r="T61" s="35">
        <f t="shared" si="6"/>
        <v>-27.087184785957181</v>
      </c>
      <c r="U61" s="35">
        <f t="shared" si="6"/>
        <v>-26.536151859783679</v>
      </c>
      <c r="V61" s="35">
        <f t="shared" si="6"/>
        <v>-25.913563378054622</v>
      </c>
      <c r="W61" s="35">
        <f t="shared" si="6"/>
        <v>-25.290974896325565</v>
      </c>
      <c r="X61" s="35">
        <f t="shared" si="6"/>
        <v>-24.668386414596508</v>
      </c>
      <c r="Y61" s="35">
        <f t="shared" si="6"/>
        <v>-24.045797932867451</v>
      </c>
      <c r="Z61" s="35">
        <f t="shared" si="6"/>
        <v>-23.423209451138394</v>
      </c>
      <c r="AA61" s="35">
        <f t="shared" si="6"/>
        <v>-22.800620969409337</v>
      </c>
      <c r="AB61" s="35">
        <f t="shared" si="6"/>
        <v>-22.17803248768028</v>
      </c>
      <c r="AC61" s="35">
        <f t="shared" si="6"/>
        <v>-21.555444005951223</v>
      </c>
      <c r="AD61" s="35">
        <f t="shared" si="6"/>
        <v>-20.932855524222166</v>
      </c>
      <c r="AE61" s="35">
        <f t="shared" si="6"/>
        <v>-20.310267042493109</v>
      </c>
      <c r="AF61" s="35">
        <f t="shared" si="6"/>
        <v>-19.687678560764052</v>
      </c>
      <c r="AG61" s="35">
        <f t="shared" si="6"/>
        <v>-19.065090079034995</v>
      </c>
      <c r="AH61" s="35">
        <f t="shared" si="6"/>
        <v>-18.442501597305938</v>
      </c>
      <c r="AI61" s="35">
        <f t="shared" si="6"/>
        <v>-17.819913115576881</v>
      </c>
      <c r="AJ61" s="35">
        <f t="shared" si="6"/>
        <v>-17.197324633847824</v>
      </c>
      <c r="AK61" s="35">
        <f t="shared" si="6"/>
        <v>-16.574736152118767</v>
      </c>
      <c r="AL61" s="35">
        <f t="shared" si="6"/>
        <v>-15.95214767038971</v>
      </c>
      <c r="AM61" s="35">
        <f t="shared" si="6"/>
        <v>-15.329559188660653</v>
      </c>
      <c r="AN61" s="35">
        <f t="shared" si="6"/>
        <v>-14.706970706931596</v>
      </c>
      <c r="AO61" s="35">
        <f t="shared" si="6"/>
        <v>-14.084382225202539</v>
      </c>
      <c r="AP61" s="35">
        <f t="shared" si="6"/>
        <v>-13.461793743473482</v>
      </c>
      <c r="AQ61" s="35">
        <f t="shared" si="6"/>
        <v>-12.839205261744425</v>
      </c>
      <c r="AR61" s="35">
        <f t="shared" si="6"/>
        <v>-12.216616780015368</v>
      </c>
      <c r="AS61" s="35">
        <f t="shared" si="6"/>
        <v>-11.594028298286311</v>
      </c>
      <c r="AT61" s="35">
        <f t="shared" si="6"/>
        <v>-10.971439816557254</v>
      </c>
      <c r="AU61" s="35">
        <f t="shared" si="6"/>
        <v>-10.348851334828197</v>
      </c>
      <c r="AV61" s="35">
        <f t="shared" si="6"/>
        <v>-9.72626285309914</v>
      </c>
      <c r="AW61" s="35">
        <f t="shared" si="6"/>
        <v>-9.103674371370083</v>
      </c>
      <c r="AX61" s="35">
        <f t="shared" si="6"/>
        <v>-8.4810858896410259</v>
      </c>
      <c r="AY61" s="35">
        <f t="shared" si="6"/>
        <v>-7.858497407911968</v>
      </c>
      <c r="AZ61" s="35">
        <f t="shared" si="6"/>
        <v>-7.2457882112940215</v>
      </c>
      <c r="BA61" s="35">
        <f t="shared" si="6"/>
        <v>-6.6371901815649643</v>
      </c>
      <c r="BB61" s="35">
        <f t="shared" si="6"/>
        <v>-6.0293592371914624</v>
      </c>
      <c r="BC61" s="35">
        <f t="shared" si="6"/>
        <v>-5.421547951929071</v>
      </c>
      <c r="BD61" s="35">
        <f t="shared" si="6"/>
        <v>-4.8144444444444581</v>
      </c>
    </row>
    <row r="62" spans="1:56" ht="16.5" hidden="1" customHeight="1" outlineLevel="1" x14ac:dyDescent="0.3">
      <c r="A62" s="114"/>
      <c r="B62" s="9" t="s">
        <v>33</v>
      </c>
      <c r="C62" s="9" t="s">
        <v>66</v>
      </c>
      <c r="D62" s="9" t="s">
        <v>38</v>
      </c>
      <c r="E62" s="35">
        <f t="shared" ref="E62:BD62" si="7">E28-E60+E61</f>
        <v>-0.44456782999999994</v>
      </c>
      <c r="F62" s="35">
        <f t="shared" si="7"/>
        <v>-0.61969105488888876</v>
      </c>
      <c r="G62" s="35">
        <f t="shared" si="7"/>
        <v>-0.64021944388888874</v>
      </c>
      <c r="H62" s="35">
        <f t="shared" si="7"/>
        <v>-0.6263465665333332</v>
      </c>
      <c r="I62" s="35">
        <f t="shared" si="7"/>
        <v>-0.6434193700666665</v>
      </c>
      <c r="J62" s="35">
        <f t="shared" si="7"/>
        <v>-0.64759223262981502</v>
      </c>
      <c r="K62" s="35">
        <f t="shared" si="7"/>
        <v>-0.7016704175674241</v>
      </c>
      <c r="L62" s="35">
        <f t="shared" si="7"/>
        <v>-0.75419304694947753</v>
      </c>
      <c r="M62" s="35">
        <f t="shared" si="7"/>
        <v>-0.80516012077597543</v>
      </c>
      <c r="N62" s="35">
        <f t="shared" si="7"/>
        <v>-0.8545716390469178</v>
      </c>
      <c r="O62" s="35">
        <f t="shared" si="7"/>
        <v>-0.90242760176230463</v>
      </c>
      <c r="P62" s="35">
        <f t="shared" si="7"/>
        <v>-0.94872800892213593</v>
      </c>
      <c r="Q62" s="35">
        <f t="shared" si="7"/>
        <v>-0.99347286052641159</v>
      </c>
      <c r="R62" s="35">
        <f t="shared" si="7"/>
        <v>-27.636662156575127</v>
      </c>
      <c r="S62" s="35">
        <f t="shared" si="7"/>
        <v>-27.087184785957181</v>
      </c>
      <c r="T62" s="35">
        <f t="shared" si="7"/>
        <v>-26.536151859783679</v>
      </c>
      <c r="U62" s="35">
        <f t="shared" si="7"/>
        <v>-25.913563378054622</v>
      </c>
      <c r="V62" s="35">
        <f t="shared" si="7"/>
        <v>-25.290974896325565</v>
      </c>
      <c r="W62" s="35">
        <f t="shared" si="7"/>
        <v>-24.668386414596508</v>
      </c>
      <c r="X62" s="35">
        <f t="shared" si="7"/>
        <v>-24.045797932867451</v>
      </c>
      <c r="Y62" s="35">
        <f t="shared" si="7"/>
        <v>-23.423209451138394</v>
      </c>
      <c r="Z62" s="35">
        <f t="shared" si="7"/>
        <v>-22.800620969409337</v>
      </c>
      <c r="AA62" s="35">
        <f t="shared" si="7"/>
        <v>-22.17803248768028</v>
      </c>
      <c r="AB62" s="35">
        <f t="shared" si="7"/>
        <v>-21.555444005951223</v>
      </c>
      <c r="AC62" s="35">
        <f t="shared" si="7"/>
        <v>-20.932855524222166</v>
      </c>
      <c r="AD62" s="35">
        <f t="shared" si="7"/>
        <v>-20.310267042493109</v>
      </c>
      <c r="AE62" s="35">
        <f t="shared" si="7"/>
        <v>-19.687678560764052</v>
      </c>
      <c r="AF62" s="35">
        <f t="shared" si="7"/>
        <v>-19.065090079034995</v>
      </c>
      <c r="AG62" s="35">
        <f t="shared" si="7"/>
        <v>-18.442501597305938</v>
      </c>
      <c r="AH62" s="35">
        <f t="shared" si="7"/>
        <v>-17.819913115576881</v>
      </c>
      <c r="AI62" s="35">
        <f t="shared" si="7"/>
        <v>-17.197324633847824</v>
      </c>
      <c r="AJ62" s="35">
        <f t="shared" si="7"/>
        <v>-16.574736152118767</v>
      </c>
      <c r="AK62" s="35">
        <f t="shared" si="7"/>
        <v>-15.95214767038971</v>
      </c>
      <c r="AL62" s="35">
        <f t="shared" si="7"/>
        <v>-15.329559188660653</v>
      </c>
      <c r="AM62" s="35">
        <f t="shared" si="7"/>
        <v>-14.706970706931596</v>
      </c>
      <c r="AN62" s="35">
        <f t="shared" si="7"/>
        <v>-14.084382225202539</v>
      </c>
      <c r="AO62" s="35">
        <f t="shared" si="7"/>
        <v>-13.461793743473482</v>
      </c>
      <c r="AP62" s="35">
        <f t="shared" si="7"/>
        <v>-12.839205261744425</v>
      </c>
      <c r="AQ62" s="35">
        <f t="shared" si="7"/>
        <v>-12.216616780015368</v>
      </c>
      <c r="AR62" s="35">
        <f t="shared" si="7"/>
        <v>-11.594028298286311</v>
      </c>
      <c r="AS62" s="35">
        <f t="shared" si="7"/>
        <v>-10.971439816557254</v>
      </c>
      <c r="AT62" s="35">
        <f t="shared" si="7"/>
        <v>-10.348851334828197</v>
      </c>
      <c r="AU62" s="35">
        <f t="shared" si="7"/>
        <v>-9.72626285309914</v>
      </c>
      <c r="AV62" s="35">
        <f t="shared" si="7"/>
        <v>-9.103674371370083</v>
      </c>
      <c r="AW62" s="35">
        <f t="shared" si="7"/>
        <v>-8.4810858896410259</v>
      </c>
      <c r="AX62" s="35">
        <f t="shared" si="7"/>
        <v>-7.858497407911968</v>
      </c>
      <c r="AY62" s="35">
        <f t="shared" si="7"/>
        <v>-7.2457882112940215</v>
      </c>
      <c r="AZ62" s="35">
        <f t="shared" si="7"/>
        <v>-6.6371901815649643</v>
      </c>
      <c r="BA62" s="35">
        <f t="shared" si="7"/>
        <v>-6.0293592371914624</v>
      </c>
      <c r="BB62" s="35">
        <f t="shared" si="7"/>
        <v>-5.421547951929071</v>
      </c>
      <c r="BC62" s="35">
        <f t="shared" si="7"/>
        <v>-4.8144444444444581</v>
      </c>
      <c r="BD62" s="35">
        <f t="shared" si="7"/>
        <v>-4.2077777777777916</v>
      </c>
    </row>
    <row r="63" spans="1:56" ht="16.5" collapsed="1" x14ac:dyDescent="0.3">
      <c r="A63" s="114"/>
      <c r="B63" s="9" t="s">
        <v>8</v>
      </c>
      <c r="C63" s="11" t="s">
        <v>65</v>
      </c>
      <c r="D63" s="9" t="s">
        <v>38</v>
      </c>
      <c r="E63" s="35">
        <f>AVERAGE(E61:E62)*'Fixed data'!$C$3</f>
        <v>-9.3359244299999998E-3</v>
      </c>
      <c r="F63" s="35">
        <f>AVERAGE(F61:F62)*'Fixed data'!$C$3</f>
        <v>-2.2349436582666665E-2</v>
      </c>
      <c r="G63" s="35">
        <f>AVERAGE(G61:G62)*'Fixed data'!$C$3</f>
        <v>-2.6458120474333328E-2</v>
      </c>
      <c r="H63" s="35">
        <f>AVERAGE(H61:H62)*'Fixed data'!$C$3</f>
        <v>-2.6597886218866659E-2</v>
      </c>
      <c r="I63" s="35">
        <f>AVERAGE(I61:I62)*'Fixed data'!$C$3</f>
        <v>-2.6665084668599997E-2</v>
      </c>
      <c r="J63" s="35">
        <f>AVERAGE(J61:J62)*'Fixed data'!$C$3</f>
        <v>-2.7111243656626115E-2</v>
      </c>
      <c r="K63" s="35">
        <f>AVERAGE(K61:K62)*'Fixed data'!$C$3</f>
        <v>-2.8334515654142023E-2</v>
      </c>
      <c r="L63" s="35">
        <f>AVERAGE(L61:L62)*'Fixed data'!$C$3</f>
        <v>-3.0573132754854938E-2</v>
      </c>
      <c r="M63" s="35">
        <f>AVERAGE(M61:M62)*'Fixed data'!$C$3</f>
        <v>-3.2746416522234513E-2</v>
      </c>
      <c r="N63" s="35">
        <f>AVERAGE(N61:N62)*'Fixed data'!$C$3</f>
        <v>-3.4854366956280761E-2</v>
      </c>
      <c r="O63" s="35">
        <f>AVERAGE(O61:O62)*'Fixed data'!$C$3</f>
        <v>-3.6896984056993674E-2</v>
      </c>
      <c r="P63" s="35">
        <f>AVERAGE(P61:P62)*'Fixed data'!$C$3</f>
        <v>-3.8874267824373254E-2</v>
      </c>
      <c r="Q63" s="35">
        <f>AVERAGE(Q61:Q62)*'Fixed data'!$C$3</f>
        <v>-4.07862182584195E-2</v>
      </c>
      <c r="R63" s="35">
        <f>AVERAGE(R61:R62)*'Fixed data'!$C$3</f>
        <v>-0.6012328353591323</v>
      </c>
      <c r="S63" s="35">
        <f>AVERAGE(S61:S62)*'Fixed data'!$C$3</f>
        <v>-1.1492007857931785</v>
      </c>
      <c r="T63" s="35">
        <f>AVERAGE(T61:T62)*'Fixed data'!$C$3</f>
        <v>-1.1260900695605582</v>
      </c>
      <c r="U63" s="35">
        <f>AVERAGE(U61:U62)*'Fixed data'!$C$3</f>
        <v>-1.1014440199946045</v>
      </c>
      <c r="V63" s="35">
        <f>AVERAGE(V61:V62)*'Fixed data'!$C$3</f>
        <v>-1.0752953037619839</v>
      </c>
      <c r="W63" s="35">
        <f>AVERAGE(W61:W62)*'Fixed data'!$C$3</f>
        <v>-1.0491465875293637</v>
      </c>
      <c r="X63" s="35">
        <f>AVERAGE(X61:X62)*'Fixed data'!$C$3</f>
        <v>-1.0229978712967431</v>
      </c>
      <c r="Y63" s="35">
        <f>AVERAGE(Y61:Y62)*'Fixed data'!$C$3</f>
        <v>-0.99684915506412286</v>
      </c>
      <c r="Z63" s="35">
        <f>AVERAGE(Z61:Z62)*'Fixed data'!$C$3</f>
        <v>-0.97070043883150237</v>
      </c>
      <c r="AA63" s="35">
        <f>AVERAGE(AA61:AA62)*'Fixed data'!$C$3</f>
        <v>-0.94455172259888209</v>
      </c>
      <c r="AB63" s="35">
        <f>AVERAGE(AB61:AB62)*'Fixed data'!$C$3</f>
        <v>-0.9184030063662616</v>
      </c>
      <c r="AC63" s="35">
        <f>AVERAGE(AC61:AC62)*'Fixed data'!$C$3</f>
        <v>-0.89225429013364133</v>
      </c>
      <c r="AD63" s="35">
        <f>AVERAGE(AD61:AD62)*'Fixed data'!$C$3</f>
        <v>-0.86610557390102072</v>
      </c>
      <c r="AE63" s="35">
        <f>AVERAGE(AE61:AE62)*'Fixed data'!$C$3</f>
        <v>-0.83995685766840056</v>
      </c>
      <c r="AF63" s="35">
        <f>AVERAGE(AF61:AF62)*'Fixed data'!$C$3</f>
        <v>-0.81380814143577995</v>
      </c>
      <c r="AG63" s="35">
        <f>AVERAGE(AG61:AG62)*'Fixed data'!$C$3</f>
        <v>-0.78765942520315968</v>
      </c>
      <c r="AH63" s="35">
        <f>AVERAGE(AH61:AH62)*'Fixed data'!$C$3</f>
        <v>-0.76151070897053919</v>
      </c>
      <c r="AI63" s="35">
        <f>AVERAGE(AI61:AI62)*'Fixed data'!$C$3</f>
        <v>-0.73536199273791891</v>
      </c>
      <c r="AJ63" s="35">
        <f>AVERAGE(AJ61:AJ62)*'Fixed data'!$C$3</f>
        <v>-0.70921327650529842</v>
      </c>
      <c r="AK63" s="35">
        <f>AVERAGE(AK61:AK62)*'Fixed data'!$C$3</f>
        <v>-0.68306456027267815</v>
      </c>
      <c r="AL63" s="35">
        <f>AVERAGE(AL61:AL62)*'Fixed data'!$C$3</f>
        <v>-0.65691584404005765</v>
      </c>
      <c r="AM63" s="35">
        <f>AVERAGE(AM61:AM62)*'Fixed data'!$C$3</f>
        <v>-0.63076712780743727</v>
      </c>
      <c r="AN63" s="35">
        <f>AVERAGE(AN61:AN62)*'Fixed data'!$C$3</f>
        <v>-0.60461841157481688</v>
      </c>
      <c r="AO63" s="35">
        <f>AVERAGE(AO61:AO62)*'Fixed data'!$C$3</f>
        <v>-0.5784696953421965</v>
      </c>
      <c r="AP63" s="35">
        <f>AVERAGE(AP61:AP62)*'Fixed data'!$C$3</f>
        <v>-0.55232097910957612</v>
      </c>
      <c r="AQ63" s="35">
        <f>AVERAGE(AQ61:AQ62)*'Fixed data'!$C$3</f>
        <v>-0.52617226287695573</v>
      </c>
      <c r="AR63" s="35">
        <f>AVERAGE(AR61:AR62)*'Fixed data'!$C$3</f>
        <v>-0.50002354664433524</v>
      </c>
      <c r="AS63" s="35">
        <f>AVERAGE(AS61:AS62)*'Fixed data'!$C$3</f>
        <v>-0.47387483041171491</v>
      </c>
      <c r="AT63" s="35">
        <f>AVERAGE(AT61:AT62)*'Fixed data'!$C$3</f>
        <v>-0.44772611417909453</v>
      </c>
      <c r="AU63" s="35">
        <f>AVERAGE(AU61:AU62)*'Fixed data'!$C$3</f>
        <v>-0.42157739794647409</v>
      </c>
      <c r="AV63" s="35">
        <f>AVERAGE(AV61:AV62)*'Fixed data'!$C$3</f>
        <v>-0.3954286817138537</v>
      </c>
      <c r="AW63" s="35">
        <f>AVERAGE(AW61:AW62)*'Fixed data'!$C$3</f>
        <v>-0.36927996548123332</v>
      </c>
      <c r="AX63" s="35">
        <f>AVERAGE(AX61:AX62)*'Fixed data'!$C$3</f>
        <v>-0.34313124924861294</v>
      </c>
      <c r="AY63" s="35">
        <f>AVERAGE(AY61:AY62)*'Fixed data'!$C$3</f>
        <v>-0.31718999800332576</v>
      </c>
      <c r="AZ63" s="35">
        <f>AVERAGE(AZ61:AZ62)*'Fixed data'!$C$3</f>
        <v>-0.29154254625003873</v>
      </c>
      <c r="BA63" s="35">
        <f>AVERAGE(BA61:BA62)*'Fixed data'!$C$3</f>
        <v>-0.26599753779388496</v>
      </c>
      <c r="BB63" s="35">
        <f>AVERAGE(BB61:BB62)*'Fixed data'!$C$3</f>
        <v>-0.24046905097153121</v>
      </c>
      <c r="BC63" s="35">
        <f>AVERAGE(BC61:BC62)*'Fixed data'!$C$3</f>
        <v>-0.21495584032384413</v>
      </c>
      <c r="BD63" s="35">
        <f>AVERAGE(BD61:BD62)*'Fixed data'!$C$3</f>
        <v>-0.18946666666666728</v>
      </c>
    </row>
    <row r="64" spans="1:56" ht="15.75" thickBot="1" x14ac:dyDescent="0.35">
      <c r="A64" s="113"/>
      <c r="B64" s="12" t="s">
        <v>92</v>
      </c>
      <c r="C64" s="12" t="s">
        <v>43</v>
      </c>
      <c r="D64" s="12" t="s">
        <v>38</v>
      </c>
      <c r="E64" s="53">
        <f t="shared" ref="E64:BD64" si="8">E29+E60+E63</f>
        <v>-0.19986499443000003</v>
      </c>
      <c r="F64" s="53">
        <f t="shared" si="8"/>
        <v>-0.1115155116937778</v>
      </c>
      <c r="G64" s="53">
        <f t="shared" si="8"/>
        <v>-5.5242361474333326E-2</v>
      </c>
      <c r="H64" s="53">
        <f t="shared" si="8"/>
        <v>-4.1734563574422213E-2</v>
      </c>
      <c r="I64" s="53">
        <f t="shared" si="8"/>
        <v>-5.5092281135266666E-2</v>
      </c>
      <c r="J64" s="53">
        <f t="shared" si="8"/>
        <v>-5.1021005104324696E-2</v>
      </c>
      <c r="K64" s="53">
        <f t="shared" si="8"/>
        <v>-7.4256330716532981E-2</v>
      </c>
      <c r="L64" s="53">
        <f t="shared" si="8"/>
        <v>-7.805050337280145E-2</v>
      </c>
      <c r="M64" s="53">
        <f t="shared" si="8"/>
        <v>-8.1779342695736584E-2</v>
      </c>
      <c r="N64" s="53">
        <f t="shared" si="8"/>
        <v>-8.5442848685338399E-2</v>
      </c>
      <c r="O64" s="53">
        <f t="shared" si="8"/>
        <v>-8.9041021341606866E-2</v>
      </c>
      <c r="P64" s="53">
        <f t="shared" si="8"/>
        <v>-9.2573860664541999E-2</v>
      </c>
      <c r="Q64" s="53">
        <f t="shared" si="8"/>
        <v>-9.6041366654143812E-2</v>
      </c>
      <c r="R64" s="53">
        <f t="shared" si="8"/>
        <v>-12.058043539310416</v>
      </c>
      <c r="S64" s="53">
        <f t="shared" si="8"/>
        <v>-1.7986781564111252</v>
      </c>
      <c r="T64" s="53">
        <f t="shared" si="8"/>
        <v>-1.7771229957340604</v>
      </c>
      <c r="U64" s="53">
        <f t="shared" si="8"/>
        <v>-1.724032501723662</v>
      </c>
      <c r="V64" s="53">
        <f t="shared" si="8"/>
        <v>-1.6978837854910416</v>
      </c>
      <c r="W64" s="53">
        <f t="shared" si="8"/>
        <v>-1.6717350692584212</v>
      </c>
      <c r="X64" s="53">
        <f t="shared" si="8"/>
        <v>-1.6455863530258008</v>
      </c>
      <c r="Y64" s="53">
        <f t="shared" si="8"/>
        <v>-1.6194376367931804</v>
      </c>
      <c r="Z64" s="53">
        <f t="shared" si="8"/>
        <v>-1.59328892056056</v>
      </c>
      <c r="AA64" s="53">
        <f t="shared" si="8"/>
        <v>-1.5671402043279397</v>
      </c>
      <c r="AB64" s="53">
        <f t="shared" si="8"/>
        <v>-1.5409914880953193</v>
      </c>
      <c r="AC64" s="53">
        <f t="shared" si="8"/>
        <v>-1.5148427718626989</v>
      </c>
      <c r="AD64" s="53">
        <f t="shared" si="8"/>
        <v>-1.4886940556300783</v>
      </c>
      <c r="AE64" s="53">
        <f t="shared" si="8"/>
        <v>-1.4625453393974581</v>
      </c>
      <c r="AF64" s="53">
        <f t="shared" si="8"/>
        <v>-1.4363966231648375</v>
      </c>
      <c r="AG64" s="53">
        <f t="shared" si="8"/>
        <v>-1.4102479069322174</v>
      </c>
      <c r="AH64" s="53">
        <f t="shared" si="8"/>
        <v>-1.3840991906995967</v>
      </c>
      <c r="AI64" s="53">
        <f t="shared" si="8"/>
        <v>-1.3579504744669766</v>
      </c>
      <c r="AJ64" s="53">
        <f t="shared" si="8"/>
        <v>-1.331801758234356</v>
      </c>
      <c r="AK64" s="53">
        <f t="shared" si="8"/>
        <v>-1.3056530420017358</v>
      </c>
      <c r="AL64" s="53">
        <f t="shared" si="8"/>
        <v>-1.2795043257691152</v>
      </c>
      <c r="AM64" s="53">
        <f t="shared" si="8"/>
        <v>-1.2533556095364948</v>
      </c>
      <c r="AN64" s="53">
        <f t="shared" si="8"/>
        <v>-1.2272068933038744</v>
      </c>
      <c r="AO64" s="53">
        <f t="shared" si="8"/>
        <v>-1.2010581770712541</v>
      </c>
      <c r="AP64" s="53">
        <f t="shared" si="8"/>
        <v>-1.1749094608386337</v>
      </c>
      <c r="AQ64" s="53">
        <f t="shared" si="8"/>
        <v>-1.1487607446060133</v>
      </c>
      <c r="AR64" s="53">
        <f t="shared" si="8"/>
        <v>-1.1226120283733927</v>
      </c>
      <c r="AS64" s="53">
        <f t="shared" si="8"/>
        <v>-1.0964633121407725</v>
      </c>
      <c r="AT64" s="53">
        <f t="shared" si="8"/>
        <v>-1.0703145959081521</v>
      </c>
      <c r="AU64" s="53">
        <f t="shared" si="8"/>
        <v>-1.0441658796755315</v>
      </c>
      <c r="AV64" s="53">
        <f t="shared" si="8"/>
        <v>-1.0180171634429112</v>
      </c>
      <c r="AW64" s="53">
        <f t="shared" si="8"/>
        <v>-0.99186844721029088</v>
      </c>
      <c r="AX64" s="53">
        <f t="shared" si="8"/>
        <v>-0.9657197309776705</v>
      </c>
      <c r="AY64" s="53">
        <f t="shared" si="8"/>
        <v>-0.92989919462127224</v>
      </c>
      <c r="AZ64" s="53">
        <f t="shared" si="8"/>
        <v>-0.90014057597909636</v>
      </c>
      <c r="BA64" s="53">
        <f t="shared" si="8"/>
        <v>-0.87382848216738696</v>
      </c>
      <c r="BB64" s="53">
        <f t="shared" si="8"/>
        <v>-0.84828033623392218</v>
      </c>
      <c r="BC64" s="53">
        <f t="shared" si="8"/>
        <v>-0.82205934780845724</v>
      </c>
      <c r="BD64" s="53">
        <f t="shared" si="8"/>
        <v>-0.7961333333333338</v>
      </c>
    </row>
    <row r="65" spans="1:56" ht="12.75" customHeight="1" x14ac:dyDescent="0.3">
      <c r="A65" s="196" t="s">
        <v>227</v>
      </c>
      <c r="B65" s="9" t="s">
        <v>35</v>
      </c>
      <c r="D65" s="4" t="s">
        <v>38</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97"/>
      <c r="B66" s="9" t="s">
        <v>199</v>
      </c>
      <c r="D66" s="4" t="s">
        <v>38</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97"/>
      <c r="B67" s="9" t="s">
        <v>295</v>
      </c>
      <c r="C67" s="11"/>
      <c r="D67" s="11" t="s">
        <v>38</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97"/>
      <c r="B68" s="9" t="s">
        <v>296</v>
      </c>
      <c r="C68" s="9"/>
      <c r="D68" s="9" t="s">
        <v>38</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97"/>
      <c r="B69" s="4" t="s">
        <v>200</v>
      </c>
      <c r="D69" s="9" t="s">
        <v>38</v>
      </c>
      <c r="E69" s="35">
        <f>E90*'Fixed data'!H$5/1000000</f>
        <v>5.5400013417231317E-3</v>
      </c>
      <c r="F69" s="35">
        <f>F90*'Fixed data'!I$5/1000000</f>
        <v>3.6928772895334971E-2</v>
      </c>
      <c r="G69" s="35">
        <f>G90*'Fixed data'!J$5/1000000</f>
        <v>4.3506531926938551E-3</v>
      </c>
      <c r="H69" s="35">
        <f>H90*'Fixed data'!K$5/1000000</f>
        <v>1.0347933039028007E-2</v>
      </c>
      <c r="I69" s="35">
        <f>I90*'Fixed data'!L$5/1000000</f>
        <v>1.0764346871619502E-2</v>
      </c>
      <c r="J69" s="35">
        <f>J90*'Fixed data'!M$5/1000000</f>
        <v>1.3933860218515209E-2</v>
      </c>
      <c r="K69" s="35">
        <f>K90*'Fixed data'!N$5/1000000</f>
        <v>0.13049501581900391</v>
      </c>
      <c r="L69" s="35">
        <f>L90*'Fixed data'!O$5/1000000</f>
        <v>0.30440184771082429</v>
      </c>
      <c r="M69" s="35">
        <f>M90*'Fixed data'!P$5/1000000</f>
        <v>0.52855746545781734</v>
      </c>
      <c r="N69" s="35">
        <f>N90*'Fixed data'!Q$5/1000000</f>
        <v>0.79586497862382422</v>
      </c>
      <c r="O69" s="35">
        <f>O90*'Fixed data'!R$5/1000000</f>
        <v>1.0992274967726858</v>
      </c>
      <c r="P69" s="35">
        <f>P90*'Fixed data'!S$5/1000000</f>
        <v>1.4315481294682435</v>
      </c>
      <c r="Q69" s="35">
        <f>Q90*'Fixed data'!T$5/1000000</f>
        <v>1.7857299862743383</v>
      </c>
      <c r="R69" s="35">
        <f>R90*'Fixed data'!U$5/1000000</f>
        <v>1.8910900530234578</v>
      </c>
      <c r="S69" s="35">
        <f>S90*'Fixed data'!V$5/1000000</f>
        <v>1.9794779834030918</v>
      </c>
      <c r="T69" s="35">
        <f>T90*'Fixed data'!W$5/1000000</f>
        <v>2.017027634415645</v>
      </c>
      <c r="U69" s="35">
        <f>U90*'Fixed data'!X$5/1000000</f>
        <v>2.0800459670455109</v>
      </c>
      <c r="V69" s="35">
        <f>V90*'Fixed data'!Y$5/1000000</f>
        <v>2.1549825654686807</v>
      </c>
      <c r="W69" s="35">
        <f>W90*'Fixed data'!Z$5/1000000</f>
        <v>2.4830615566848171</v>
      </c>
      <c r="X69" s="35">
        <f>X90*'Fixed data'!AA$5/1000000</f>
        <v>2.7959482712295167</v>
      </c>
      <c r="Y69" s="35">
        <f>Y90*'Fixed data'!AB$5/1000000</f>
        <v>3.0862390976194534</v>
      </c>
      <c r="Z69" s="35">
        <f>Z90*'Fixed data'!AC$5/1000000</f>
        <v>3.3193228599455189</v>
      </c>
      <c r="AA69" s="35">
        <f>AA90*'Fixed data'!AD$5/1000000</f>
        <v>3.5419615735401861</v>
      </c>
      <c r="AB69" s="35">
        <f>AB90*'Fixed data'!AE$5/1000000</f>
        <v>3.720146117457892</v>
      </c>
      <c r="AC69" s="35">
        <f>AC90*'Fixed data'!AF$5/1000000</f>
        <v>3.8464728802153116</v>
      </c>
      <c r="AD69" s="35">
        <f>AD90*'Fixed data'!AG$5/1000000</f>
        <v>3.9135382503291209</v>
      </c>
      <c r="AE69" s="35">
        <f>AE90*'Fixed data'!AH$5/1000000</f>
        <v>3.9139386163159915</v>
      </c>
      <c r="AF69" s="35">
        <f>AF90*'Fixed data'!AI$5/1000000</f>
        <v>3.8402703666926006</v>
      </c>
      <c r="AG69" s="35">
        <f>AG90*'Fixed data'!AJ$5/1000000</f>
        <v>3.6851298899756224</v>
      </c>
      <c r="AH69" s="35">
        <f>AH90*'Fixed data'!AK$5/1000000</f>
        <v>3.4411135746817307</v>
      </c>
      <c r="AI69" s="35">
        <f>AI90*'Fixed data'!AL$5/1000000</f>
        <v>3.0840566319798861</v>
      </c>
      <c r="AJ69" s="35">
        <f>AJ90*'Fixed data'!AM$5/1000000</f>
        <v>2.6430012793964224</v>
      </c>
      <c r="AK69" s="35">
        <f>AK90*'Fixed data'!AN$5/1000000</f>
        <v>2.0912118067138472</v>
      </c>
      <c r="AL69" s="35">
        <f>AL90*'Fixed data'!AO$5/1000000</f>
        <v>1.4212846024488361</v>
      </c>
      <c r="AM69" s="35">
        <f>AM90*'Fixed data'!AP$5/1000000</f>
        <v>0.62581605511804872</v>
      </c>
      <c r="AN69" s="35">
        <f>AN90*'Fixed data'!AQ$5/1000000</f>
        <v>0.6761854527038309</v>
      </c>
      <c r="AO69" s="35">
        <f>AO90*'Fixed data'!AR$5/1000000</f>
        <v>0.72530539578136699</v>
      </c>
      <c r="AP69" s="35">
        <f>AP90*'Fixed data'!AS$5/1000000</f>
        <v>0.77328222633394461</v>
      </c>
      <c r="AQ69" s="35">
        <f>AQ90*'Fixed data'!AT$5/1000000</f>
        <v>0.79641460062598568</v>
      </c>
      <c r="AR69" s="35">
        <f>AR90*'Fixed data'!AU$5/1000000</f>
        <v>0.81954697491802675</v>
      </c>
      <c r="AS69" s="35">
        <f>AS90*'Fixed data'!AV$5/1000000</f>
        <v>0.84598397410893078</v>
      </c>
      <c r="AT69" s="35">
        <f>AT90*'Fixed data'!AW$5/1000000</f>
        <v>0.86581172350210878</v>
      </c>
      <c r="AU69" s="35">
        <f>AU90*'Fixed data'!AX$5/1000000</f>
        <v>0.88894409779414996</v>
      </c>
      <c r="AV69" s="35">
        <f>AV90*'Fixed data'!AY$5/1000000</f>
        <v>0.91207647208619103</v>
      </c>
      <c r="AW69" s="35">
        <f>AW90*'Fixed data'!AZ$5/1000000</f>
        <v>0.93190422147936913</v>
      </c>
      <c r="AX69" s="35">
        <f>AX90*'Fixed data'!BA$5/1000000</f>
        <v>0.94842734597368417</v>
      </c>
      <c r="AY69" s="35">
        <f>AY90*'Fixed data'!BB$5/1000000</f>
        <v>0.9649504704679992</v>
      </c>
      <c r="AZ69" s="35">
        <f>AZ90*'Fixed data'!BC$5/1000000</f>
        <v>0.98147359496231434</v>
      </c>
      <c r="BA69" s="35">
        <f>BA90*'Fixed data'!BD$5/1000000</f>
        <v>0.9946920945577663</v>
      </c>
      <c r="BB69" s="35">
        <f>BB90*'Fixed data'!BE$5/1000000</f>
        <v>1.0079105941532185</v>
      </c>
      <c r="BC69" s="35">
        <f>BC90*'Fixed data'!BF$5/1000000</f>
        <v>1.0211290937486703</v>
      </c>
      <c r="BD69" s="35">
        <f>BD90*'Fixed data'!BG$5/1000000</f>
        <v>1.0310429684452596</v>
      </c>
    </row>
    <row r="70" spans="1:56" ht="15" customHeight="1" x14ac:dyDescent="0.3">
      <c r="A70" s="197"/>
      <c r="B70" s="9" t="s">
        <v>67</v>
      </c>
      <c r="C70" s="9"/>
      <c r="D70" s="4" t="s">
        <v>38</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97"/>
      <c r="B71" s="9" t="s">
        <v>68</v>
      </c>
      <c r="C71" s="9"/>
      <c r="D71" s="4" t="s">
        <v>38</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97"/>
      <c r="B72" s="4" t="s">
        <v>81</v>
      </c>
      <c r="D72" s="9" t="s">
        <v>38</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97"/>
      <c r="B73" s="9" t="s">
        <v>350</v>
      </c>
      <c r="C73" s="9"/>
      <c r="D73" s="9" t="s">
        <v>38</v>
      </c>
      <c r="E73" s="34"/>
      <c r="F73" s="34"/>
      <c r="G73" s="34"/>
      <c r="H73" s="34"/>
      <c r="I73" s="34"/>
      <c r="J73" s="34"/>
      <c r="K73" s="34"/>
      <c r="L73" s="3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97"/>
      <c r="B74" s="9" t="s">
        <v>36</v>
      </c>
      <c r="C74" s="9"/>
      <c r="D74" s="9" t="s">
        <v>38</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97"/>
      <c r="B75" s="9" t="s">
        <v>208</v>
      </c>
      <c r="C75" s="9"/>
      <c r="D75" s="9" t="s">
        <v>38</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98"/>
      <c r="B76" s="13" t="s">
        <v>98</v>
      </c>
      <c r="C76" s="13"/>
      <c r="D76" s="13" t="s">
        <v>38</v>
      </c>
      <c r="E76" s="53">
        <f>SUM(E65:E75)</f>
        <v>5.5400013417231317E-3</v>
      </c>
      <c r="F76" s="53">
        <f t="shared" ref="F76:BD76" si="9">SUM(F65:F75)</f>
        <v>3.6928772895334971E-2</v>
      </c>
      <c r="G76" s="53">
        <f t="shared" si="9"/>
        <v>4.3506531926938551E-3</v>
      </c>
      <c r="H76" s="53">
        <f t="shared" si="9"/>
        <v>1.0347933039028007E-2</v>
      </c>
      <c r="I76" s="53">
        <f t="shared" si="9"/>
        <v>1.0764346871619502E-2</v>
      </c>
      <c r="J76" s="53">
        <f t="shared" si="9"/>
        <v>1.3933860218515209E-2</v>
      </c>
      <c r="K76" s="53">
        <f t="shared" si="9"/>
        <v>0.13049501581900391</v>
      </c>
      <c r="L76" s="53">
        <f t="shared" si="9"/>
        <v>0.30440184771082429</v>
      </c>
      <c r="M76" s="53">
        <f t="shared" si="9"/>
        <v>0.52855746545781734</v>
      </c>
      <c r="N76" s="53">
        <f t="shared" si="9"/>
        <v>0.79586497862382422</v>
      </c>
      <c r="O76" s="53">
        <f t="shared" si="9"/>
        <v>1.0992274967726858</v>
      </c>
      <c r="P76" s="53">
        <f t="shared" si="9"/>
        <v>1.4315481294682435</v>
      </c>
      <c r="Q76" s="53">
        <f t="shared" si="9"/>
        <v>1.7857299862743383</v>
      </c>
      <c r="R76" s="53">
        <f t="shared" si="9"/>
        <v>1.8910900530234578</v>
      </c>
      <c r="S76" s="53">
        <f t="shared" si="9"/>
        <v>1.9794779834030918</v>
      </c>
      <c r="T76" s="53">
        <f t="shared" si="9"/>
        <v>2.017027634415645</v>
      </c>
      <c r="U76" s="53">
        <f t="shared" si="9"/>
        <v>2.0800459670455109</v>
      </c>
      <c r="V76" s="53">
        <f t="shared" si="9"/>
        <v>2.1549825654686807</v>
      </c>
      <c r="W76" s="53">
        <f t="shared" si="9"/>
        <v>2.4830615566848171</v>
      </c>
      <c r="X76" s="53">
        <f t="shared" si="9"/>
        <v>2.7959482712295167</v>
      </c>
      <c r="Y76" s="53">
        <f t="shared" si="9"/>
        <v>3.0862390976194534</v>
      </c>
      <c r="Z76" s="53">
        <f t="shared" si="9"/>
        <v>3.3193228599455189</v>
      </c>
      <c r="AA76" s="53">
        <f t="shared" si="9"/>
        <v>3.5419615735401861</v>
      </c>
      <c r="AB76" s="53">
        <f t="shared" si="9"/>
        <v>3.720146117457892</v>
      </c>
      <c r="AC76" s="53">
        <f t="shared" si="9"/>
        <v>3.8464728802153116</v>
      </c>
      <c r="AD76" s="53">
        <f t="shared" si="9"/>
        <v>3.9135382503291209</v>
      </c>
      <c r="AE76" s="53">
        <f t="shared" si="9"/>
        <v>3.9139386163159915</v>
      </c>
      <c r="AF76" s="53">
        <f t="shared" si="9"/>
        <v>3.8402703666926006</v>
      </c>
      <c r="AG76" s="53">
        <f t="shared" si="9"/>
        <v>3.6851298899756224</v>
      </c>
      <c r="AH76" s="53">
        <f t="shared" si="9"/>
        <v>3.4411135746817307</v>
      </c>
      <c r="AI76" s="53">
        <f t="shared" si="9"/>
        <v>3.0840566319798861</v>
      </c>
      <c r="AJ76" s="53">
        <f t="shared" si="9"/>
        <v>2.6430012793964224</v>
      </c>
      <c r="AK76" s="53">
        <f t="shared" si="9"/>
        <v>2.0912118067138472</v>
      </c>
      <c r="AL76" s="53">
        <f t="shared" si="9"/>
        <v>1.4212846024488361</v>
      </c>
      <c r="AM76" s="53">
        <f t="shared" si="9"/>
        <v>0.62581605511804872</v>
      </c>
      <c r="AN76" s="53">
        <f t="shared" si="9"/>
        <v>0.6761854527038309</v>
      </c>
      <c r="AO76" s="53">
        <f t="shared" si="9"/>
        <v>0.72530539578136699</v>
      </c>
      <c r="AP76" s="53">
        <f t="shared" si="9"/>
        <v>0.77328222633394461</v>
      </c>
      <c r="AQ76" s="53">
        <f t="shared" si="9"/>
        <v>0.79641460062598568</v>
      </c>
      <c r="AR76" s="53">
        <f t="shared" si="9"/>
        <v>0.81954697491802675</v>
      </c>
      <c r="AS76" s="53">
        <f t="shared" si="9"/>
        <v>0.84598397410893078</v>
      </c>
      <c r="AT76" s="53">
        <f t="shared" si="9"/>
        <v>0.86581172350210878</v>
      </c>
      <c r="AU76" s="53">
        <f t="shared" si="9"/>
        <v>0.88894409779414996</v>
      </c>
      <c r="AV76" s="53">
        <f t="shared" si="9"/>
        <v>0.91207647208619103</v>
      </c>
      <c r="AW76" s="53">
        <f t="shared" si="9"/>
        <v>0.93190422147936913</v>
      </c>
      <c r="AX76" s="53">
        <f t="shared" si="9"/>
        <v>0.94842734597368417</v>
      </c>
      <c r="AY76" s="53">
        <f t="shared" si="9"/>
        <v>0.9649504704679992</v>
      </c>
      <c r="AZ76" s="53">
        <f t="shared" si="9"/>
        <v>0.98147359496231434</v>
      </c>
      <c r="BA76" s="53">
        <f t="shared" si="9"/>
        <v>0.9946920945577663</v>
      </c>
      <c r="BB76" s="53">
        <f t="shared" si="9"/>
        <v>1.0079105941532185</v>
      </c>
      <c r="BC76" s="53">
        <f t="shared" si="9"/>
        <v>1.0211290937486703</v>
      </c>
      <c r="BD76" s="53">
        <f t="shared" si="9"/>
        <v>1.0310429684452596</v>
      </c>
    </row>
    <row r="77" spans="1:56" x14ac:dyDescent="0.3">
      <c r="A77" s="75"/>
      <c r="B77" s="14" t="s">
        <v>16</v>
      </c>
      <c r="C77" s="14"/>
      <c r="D77" s="14" t="s">
        <v>38</v>
      </c>
      <c r="E77" s="54">
        <f>IF('Fixed data'!$G$19=FALSE,E64+E76,E64)</f>
        <v>-0.19432499308827689</v>
      </c>
      <c r="F77" s="54">
        <f>IF('Fixed data'!$G$19=FALSE,F64+F76,F64)</f>
        <v>-7.4586738798442825E-2</v>
      </c>
      <c r="G77" s="54">
        <f>IF('Fixed data'!$G$19=FALSE,G64+G76,G64)</f>
        <v>-5.0891708281639469E-2</v>
      </c>
      <c r="H77" s="54">
        <f>IF('Fixed data'!$G$19=FALSE,H64+H76,H64)</f>
        <v>-3.1386630535394207E-2</v>
      </c>
      <c r="I77" s="54">
        <f>IF('Fixed data'!$G$19=FALSE,I64+I76,I64)</f>
        <v>-4.4327934263647166E-2</v>
      </c>
      <c r="J77" s="54">
        <f>IF('Fixed data'!$G$19=FALSE,J64+J76,J64)</f>
        <v>-3.7087144885809484E-2</v>
      </c>
      <c r="K77" s="54">
        <f>IF('Fixed data'!$G$19=FALSE,K64+K76,K64)</f>
        <v>5.6238685102470931E-2</v>
      </c>
      <c r="L77" s="54">
        <f>IF('Fixed data'!$G$19=FALSE,L64+L76,L64)</f>
        <v>0.22635134433802284</v>
      </c>
      <c r="M77" s="54">
        <f>IF('Fixed data'!$G$19=FALSE,M64+M76,M64)</f>
        <v>0.44677812276208073</v>
      </c>
      <c r="N77" s="54">
        <f>IF('Fixed data'!$G$19=FALSE,N64+N76,N64)</f>
        <v>0.71042212993848586</v>
      </c>
      <c r="O77" s="54">
        <f>IF('Fixed data'!$G$19=FALSE,O64+O76,O64)</f>
        <v>1.010186475431079</v>
      </c>
      <c r="P77" s="54">
        <f>IF('Fixed data'!$G$19=FALSE,P64+P76,P64)</f>
        <v>1.3389742688037014</v>
      </c>
      <c r="Q77" s="54">
        <f>IF('Fixed data'!$G$19=FALSE,Q64+Q76,Q64)</f>
        <v>1.6896886196201946</v>
      </c>
      <c r="R77" s="54">
        <f>IF('Fixed data'!$G$19=FALSE,R64+R76,R64)</f>
        <v>-10.166953486286959</v>
      </c>
      <c r="S77" s="54">
        <f>IF('Fixed data'!$G$19=FALSE,S64+S76,S64)</f>
        <v>0.18079982699196662</v>
      </c>
      <c r="T77" s="54">
        <f>IF('Fixed data'!$G$19=FALSE,T64+T76,T64)</f>
        <v>0.23990463868158463</v>
      </c>
      <c r="U77" s="54">
        <f>IF('Fixed data'!$G$19=FALSE,U64+U76,U64)</f>
        <v>0.35601346532184897</v>
      </c>
      <c r="V77" s="54">
        <f>IF('Fixed data'!$G$19=FALSE,V64+V76,V64)</f>
        <v>0.45709877997763915</v>
      </c>
      <c r="W77" s="54">
        <f>IF('Fixed data'!$G$19=FALSE,W64+W76,W64)</f>
        <v>0.8113264874263959</v>
      </c>
      <c r="X77" s="54">
        <f>IF('Fixed data'!$G$19=FALSE,X64+X76,X64)</f>
        <v>1.1503619182037159</v>
      </c>
      <c r="Y77" s="54">
        <f>IF('Fixed data'!$G$19=FALSE,Y64+Y76,Y64)</f>
        <v>1.4668014608262729</v>
      </c>
      <c r="Z77" s="54">
        <f>IF('Fixed data'!$G$19=FALSE,Z64+Z76,Z64)</f>
        <v>1.7260339393849589</v>
      </c>
      <c r="AA77" s="54">
        <f>IF('Fixed data'!$G$19=FALSE,AA64+AA76,AA64)</f>
        <v>1.9748213692122465</v>
      </c>
      <c r="AB77" s="54">
        <f>IF('Fixed data'!$G$19=FALSE,AB64+AB76,AB64)</f>
        <v>2.1791546293625728</v>
      </c>
      <c r="AC77" s="54">
        <f>IF('Fixed data'!$G$19=FALSE,AC64+AC76,AC64)</f>
        <v>2.3316301083526128</v>
      </c>
      <c r="AD77" s="54">
        <f>IF('Fixed data'!$G$19=FALSE,AD64+AD76,AD64)</f>
        <v>2.4248441946990429</v>
      </c>
      <c r="AE77" s="54">
        <f>IF('Fixed data'!$G$19=FALSE,AE64+AE76,AE64)</f>
        <v>2.4513932769185334</v>
      </c>
      <c r="AF77" s="54">
        <f>IF('Fixed data'!$G$19=FALSE,AF64+AF76,AF64)</f>
        <v>2.4038737435277628</v>
      </c>
      <c r="AG77" s="54">
        <f>IF('Fixed data'!$G$19=FALSE,AG64+AG76,AG64)</f>
        <v>2.2748819830434051</v>
      </c>
      <c r="AH77" s="54">
        <f>IF('Fixed data'!$G$19=FALSE,AH64+AH76,AH64)</f>
        <v>2.0570143839821338</v>
      </c>
      <c r="AI77" s="54">
        <f>IF('Fixed data'!$G$19=FALSE,AI64+AI76,AI64)</f>
        <v>1.7261061575129095</v>
      </c>
      <c r="AJ77" s="54">
        <f>IF('Fixed data'!$G$19=FALSE,AJ64+AJ76,AJ64)</f>
        <v>1.3111995211620664</v>
      </c>
      <c r="AK77" s="54">
        <f>IF('Fixed data'!$G$19=FALSE,AK64+AK76,AK64)</f>
        <v>0.78555876471211139</v>
      </c>
      <c r="AL77" s="54">
        <f>IF('Fixed data'!$G$19=FALSE,AL64+AL76,AL64)</f>
        <v>0.14178027667972093</v>
      </c>
      <c r="AM77" s="54">
        <f>IF('Fixed data'!$G$19=FALSE,AM64+AM76,AM64)</f>
        <v>-0.62753955441844611</v>
      </c>
      <c r="AN77" s="54">
        <f>IF('Fixed data'!$G$19=FALSE,AN64+AN76,AN64)</f>
        <v>-0.55102144060004354</v>
      </c>
      <c r="AO77" s="54">
        <f>IF('Fixed data'!$G$19=FALSE,AO64+AO76,AO64)</f>
        <v>-0.47575278128988707</v>
      </c>
      <c r="AP77" s="54">
        <f>IF('Fixed data'!$G$19=FALSE,AP64+AP76,AP64)</f>
        <v>-0.40162723450468907</v>
      </c>
      <c r="AQ77" s="54">
        <f>IF('Fixed data'!$G$19=FALSE,AQ64+AQ76,AQ64)</f>
        <v>-0.35234614398002762</v>
      </c>
      <c r="AR77" s="54">
        <f>IF('Fixed data'!$G$19=FALSE,AR64+AR76,AR64)</f>
        <v>-0.30306505345536594</v>
      </c>
      <c r="AS77" s="54">
        <f>IF('Fixed data'!$G$19=FALSE,AS64+AS76,AS64)</f>
        <v>-0.25047933803184175</v>
      </c>
      <c r="AT77" s="54">
        <f>IF('Fixed data'!$G$19=FALSE,AT64+AT76,AT64)</f>
        <v>-0.20450287240604337</v>
      </c>
      <c r="AU77" s="54">
        <f>IF('Fixed data'!$G$19=FALSE,AU64+AU76,AU64)</f>
        <v>-0.15522178188138158</v>
      </c>
      <c r="AV77" s="54">
        <f>IF('Fixed data'!$G$19=FALSE,AV64+AV76,AV64)</f>
        <v>-0.10594069135672013</v>
      </c>
      <c r="AW77" s="54">
        <f>IF('Fixed data'!$G$19=FALSE,AW64+AW76,AW64)</f>
        <v>-5.996422573092175E-2</v>
      </c>
      <c r="AX77" s="54">
        <f>IF('Fixed data'!$G$19=FALSE,AX64+AX76,AX64)</f>
        <v>-1.7292385003986332E-2</v>
      </c>
      <c r="AY77" s="54">
        <f>IF('Fixed data'!$G$19=FALSE,AY64+AY76,AY64)</f>
        <v>3.5051275846726959E-2</v>
      </c>
      <c r="AZ77" s="54">
        <f>IF('Fixed data'!$G$19=FALSE,AZ64+AZ76,AZ64)</f>
        <v>8.1333018983217986E-2</v>
      </c>
      <c r="BA77" s="54">
        <f>IF('Fixed data'!$G$19=FALSE,BA64+BA76,BA64)</f>
        <v>0.12086361239037935</v>
      </c>
      <c r="BB77" s="54">
        <f>IF('Fixed data'!$G$19=FALSE,BB64+BB76,BB64)</f>
        <v>0.1596302579192963</v>
      </c>
      <c r="BC77" s="54">
        <f>IF('Fixed data'!$G$19=FALSE,BC64+BC76,BC64)</f>
        <v>0.19906974594021309</v>
      </c>
      <c r="BD77" s="54">
        <f>IF('Fixed data'!$G$19=FALSE,BD64+BD76,BD64)</f>
        <v>0.23490963511192575</v>
      </c>
    </row>
    <row r="78" spans="1:56" ht="15.75" outlineLevel="1" x14ac:dyDescent="0.3">
      <c r="A78" s="75"/>
      <c r="B78" s="4" t="s">
        <v>61</v>
      </c>
      <c r="C78" s="19" t="s">
        <v>62</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73</v>
      </c>
      <c r="C79" s="52" t="s">
        <v>74</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38</v>
      </c>
      <c r="E80" s="55">
        <f>IF('Fixed data'!$G$19=TRUE,(E77-SUM(E70:E71))*E78+SUM(E70:E71)*E79,E77*E78)</f>
        <v>-0.18775361651041247</v>
      </c>
      <c r="F80" s="55">
        <f t="shared" ref="F80:BD80" si="10">F77*F78</f>
        <v>-6.9627518773780331E-2</v>
      </c>
      <c r="G80" s="55">
        <f t="shared" si="10"/>
        <v>-4.5901405063609603E-2</v>
      </c>
      <c r="H80" s="55">
        <f t="shared" si="10"/>
        <v>-2.7351635233715962E-2</v>
      </c>
      <c r="I80" s="55">
        <f t="shared" si="10"/>
        <v>-3.732293119225949E-2</v>
      </c>
      <c r="J80" s="55">
        <f t="shared" si="10"/>
        <v>-3.0170416260140994E-2</v>
      </c>
      <c r="K80" s="55">
        <f t="shared" si="10"/>
        <v>4.4203098131285916E-2</v>
      </c>
      <c r="L80" s="55">
        <f t="shared" si="10"/>
        <v>0.17189382665537833</v>
      </c>
      <c r="M80" s="55">
        <f t="shared" si="10"/>
        <v>0.32781494636727226</v>
      </c>
      <c r="N80" s="55">
        <f t="shared" si="10"/>
        <v>0.50363161358916098</v>
      </c>
      <c r="O80" s="55">
        <f t="shared" si="10"/>
        <v>0.69192289641377436</v>
      </c>
      <c r="P80" s="55">
        <f t="shared" si="10"/>
        <v>0.8861108079331883</v>
      </c>
      <c r="Q80" s="55">
        <f t="shared" si="10"/>
        <v>1.0803939205544522</v>
      </c>
      <c r="R80" s="55">
        <f t="shared" si="10"/>
        <v>-6.2809587264180191</v>
      </c>
      <c r="S80" s="55">
        <f t="shared" si="10"/>
        <v>0.10791772058049266</v>
      </c>
      <c r="T80" s="55">
        <f t="shared" si="10"/>
        <v>0.13835442337546994</v>
      </c>
      <c r="U80" s="55">
        <f t="shared" si="10"/>
        <v>0.19837204840693506</v>
      </c>
      <c r="V80" s="55">
        <f t="shared" si="10"/>
        <v>0.24608422007582112</v>
      </c>
      <c r="W80" s="55">
        <f t="shared" si="10"/>
        <v>0.42201608919635741</v>
      </c>
      <c r="X80" s="55">
        <f t="shared" si="10"/>
        <v>0.57813265483856358</v>
      </c>
      <c r="Y80" s="55">
        <f t="shared" si="10"/>
        <v>0.71223610960949035</v>
      </c>
      <c r="Z80" s="55">
        <f t="shared" si="10"/>
        <v>0.80976991136883714</v>
      </c>
      <c r="AA80" s="55">
        <f t="shared" si="10"/>
        <v>0.89515815555216482</v>
      </c>
      <c r="AB80" s="55">
        <f t="shared" si="10"/>
        <v>0.95437631578842963</v>
      </c>
      <c r="AC80" s="55">
        <f t="shared" si="10"/>
        <v>0.98662226044066592</v>
      </c>
      <c r="AD80" s="55">
        <f t="shared" si="10"/>
        <v>0.99136765259488946</v>
      </c>
      <c r="AE80" s="55">
        <f t="shared" si="10"/>
        <v>0.96833035510258758</v>
      </c>
      <c r="AF80" s="55">
        <f t="shared" si="10"/>
        <v>0.91744884798484028</v>
      </c>
      <c r="AG80" s="55">
        <f t="shared" si="10"/>
        <v>0.83885853402944632</v>
      </c>
      <c r="AH80" s="55">
        <f t="shared" si="10"/>
        <v>0.73286981531122875</v>
      </c>
      <c r="AI80" s="55">
        <f t="shared" si="10"/>
        <v>0.69042027418854079</v>
      </c>
      <c r="AJ80" s="55">
        <f t="shared" si="10"/>
        <v>0.50918733320988641</v>
      </c>
      <c r="AK80" s="55">
        <f t="shared" si="10"/>
        <v>0.29617627264912599</v>
      </c>
      <c r="AL80" s="55">
        <f t="shared" si="10"/>
        <v>5.1897947162712073E-2</v>
      </c>
      <c r="AM80" s="55">
        <f t="shared" si="10"/>
        <v>-0.22301713910838877</v>
      </c>
      <c r="AN80" s="55">
        <f t="shared" si="10"/>
        <v>-0.19012026390846209</v>
      </c>
      <c r="AO80" s="55">
        <f t="shared" si="10"/>
        <v>-0.15936906393777986</v>
      </c>
      <c r="AP80" s="55">
        <f t="shared" si="10"/>
        <v>-0.13061968016774769</v>
      </c>
      <c r="AQ80" s="55">
        <f t="shared" si="10"/>
        <v>-0.11125454438007062</v>
      </c>
      <c r="AR80" s="55">
        <f t="shared" si="10"/>
        <v>-9.2906665336221883E-2</v>
      </c>
      <c r="AS80" s="55">
        <f t="shared" si="10"/>
        <v>-7.4549664607918301E-2</v>
      </c>
      <c r="AT80" s="55">
        <f t="shared" si="10"/>
        <v>-5.9092991322429601E-2</v>
      </c>
      <c r="AU80" s="55">
        <f t="shared" si="10"/>
        <v>-4.3546374412673311E-2</v>
      </c>
      <c r="AV80" s="55">
        <f t="shared" si="10"/>
        <v>-2.8855254941726374E-2</v>
      </c>
      <c r="AW80" s="55">
        <f t="shared" si="10"/>
        <v>-1.5856857327391359E-2</v>
      </c>
      <c r="AX80" s="55">
        <f t="shared" si="10"/>
        <v>-4.4395868854958942E-3</v>
      </c>
      <c r="AY80" s="55">
        <f t="shared" si="10"/>
        <v>8.7368377284379791E-3</v>
      </c>
      <c r="AZ80" s="55">
        <f t="shared" si="10"/>
        <v>1.9682493071496939E-2</v>
      </c>
      <c r="BA80" s="55">
        <f t="shared" si="10"/>
        <v>2.8396941045466466E-2</v>
      </c>
      <c r="BB80" s="55">
        <f t="shared" si="10"/>
        <v>3.6412791980055925E-2</v>
      </c>
      <c r="BC80" s="55">
        <f t="shared" si="10"/>
        <v>4.4086619826126446E-2</v>
      </c>
      <c r="BD80" s="55">
        <f t="shared" si="10"/>
        <v>5.0508578452123705E-2</v>
      </c>
    </row>
    <row r="81" spans="1:56" x14ac:dyDescent="0.3">
      <c r="A81" s="75"/>
      <c r="B81" s="15" t="s">
        <v>18</v>
      </c>
      <c r="C81" s="15"/>
      <c r="D81" s="14" t="s">
        <v>38</v>
      </c>
      <c r="E81" s="56">
        <f>+E80</f>
        <v>-0.18775361651041247</v>
      </c>
      <c r="F81" s="56">
        <f t="shared" ref="F81:BD81" si="11">+E81+F80</f>
        <v>-0.25738113528419282</v>
      </c>
      <c r="G81" s="56">
        <f t="shared" si="11"/>
        <v>-0.30328254034780244</v>
      </c>
      <c r="H81" s="56">
        <f t="shared" si="11"/>
        <v>-0.33063417558151842</v>
      </c>
      <c r="I81" s="56">
        <f t="shared" si="11"/>
        <v>-0.36795710677377791</v>
      </c>
      <c r="J81" s="56">
        <f t="shared" si="11"/>
        <v>-0.39812752303391891</v>
      </c>
      <c r="K81" s="56">
        <f t="shared" si="11"/>
        <v>-0.35392442490263298</v>
      </c>
      <c r="L81" s="56">
        <f t="shared" si="11"/>
        <v>-0.18203059824725465</v>
      </c>
      <c r="M81" s="56">
        <f t="shared" si="11"/>
        <v>0.14578434812001762</v>
      </c>
      <c r="N81" s="56">
        <f t="shared" si="11"/>
        <v>0.64941596170917859</v>
      </c>
      <c r="O81" s="56">
        <f t="shared" si="11"/>
        <v>1.3413388581229531</v>
      </c>
      <c r="P81" s="56">
        <f t="shared" si="11"/>
        <v>2.2274496660561414</v>
      </c>
      <c r="Q81" s="56">
        <f t="shared" si="11"/>
        <v>3.3078435866105935</v>
      </c>
      <c r="R81" s="56">
        <f t="shared" si="11"/>
        <v>-2.9731151398074256</v>
      </c>
      <c r="S81" s="56">
        <f t="shared" si="11"/>
        <v>-2.8651974192269329</v>
      </c>
      <c r="T81" s="56">
        <f t="shared" si="11"/>
        <v>-2.7268429958514631</v>
      </c>
      <c r="U81" s="56">
        <f t="shared" si="11"/>
        <v>-2.5284709474445282</v>
      </c>
      <c r="V81" s="56">
        <f t="shared" si="11"/>
        <v>-2.2823867273687068</v>
      </c>
      <c r="W81" s="56">
        <f t="shared" si="11"/>
        <v>-1.8603706381723495</v>
      </c>
      <c r="X81" s="56">
        <f t="shared" si="11"/>
        <v>-1.2822379833337858</v>
      </c>
      <c r="Y81" s="56">
        <f t="shared" si="11"/>
        <v>-0.57000187372429545</v>
      </c>
      <c r="Z81" s="56">
        <f t="shared" si="11"/>
        <v>0.23976803764454169</v>
      </c>
      <c r="AA81" s="56">
        <f t="shared" si="11"/>
        <v>1.1349261931967065</v>
      </c>
      <c r="AB81" s="56">
        <f t="shared" si="11"/>
        <v>2.0893025089851363</v>
      </c>
      <c r="AC81" s="56">
        <f t="shared" si="11"/>
        <v>3.0759247694258023</v>
      </c>
      <c r="AD81" s="56">
        <f t="shared" si="11"/>
        <v>4.0672924220206914</v>
      </c>
      <c r="AE81" s="56">
        <f t="shared" si="11"/>
        <v>5.0356227771232787</v>
      </c>
      <c r="AF81" s="56">
        <f t="shared" si="11"/>
        <v>5.9530716251081186</v>
      </c>
      <c r="AG81" s="56">
        <f t="shared" si="11"/>
        <v>6.7919301591375651</v>
      </c>
      <c r="AH81" s="56">
        <f t="shared" si="11"/>
        <v>7.5247999744487934</v>
      </c>
      <c r="AI81" s="56">
        <f t="shared" si="11"/>
        <v>8.2152202486373334</v>
      </c>
      <c r="AJ81" s="56">
        <f t="shared" si="11"/>
        <v>8.7244075818472204</v>
      </c>
      <c r="AK81" s="56">
        <f t="shared" si="11"/>
        <v>9.0205838544963459</v>
      </c>
      <c r="AL81" s="56">
        <f t="shared" si="11"/>
        <v>9.0724818016590572</v>
      </c>
      <c r="AM81" s="56">
        <f t="shared" si="11"/>
        <v>8.8494646625506679</v>
      </c>
      <c r="AN81" s="56">
        <f t="shared" si="11"/>
        <v>8.6593443986422063</v>
      </c>
      <c r="AO81" s="56">
        <f t="shared" si="11"/>
        <v>8.4999753347044269</v>
      </c>
      <c r="AP81" s="56">
        <f t="shared" si="11"/>
        <v>8.3693556545366796</v>
      </c>
      <c r="AQ81" s="56">
        <f t="shared" si="11"/>
        <v>8.2581011101566091</v>
      </c>
      <c r="AR81" s="56">
        <f t="shared" si="11"/>
        <v>8.1651944448203864</v>
      </c>
      <c r="AS81" s="56">
        <f t="shared" si="11"/>
        <v>8.0906447802124681</v>
      </c>
      <c r="AT81" s="56">
        <f t="shared" si="11"/>
        <v>8.0315517888900381</v>
      </c>
      <c r="AU81" s="56">
        <f t="shared" si="11"/>
        <v>7.9880054144773647</v>
      </c>
      <c r="AV81" s="56">
        <f t="shared" si="11"/>
        <v>7.9591501595356382</v>
      </c>
      <c r="AW81" s="56">
        <f t="shared" si="11"/>
        <v>7.9432933022082466</v>
      </c>
      <c r="AX81" s="56">
        <f t="shared" si="11"/>
        <v>7.9388537153227503</v>
      </c>
      <c r="AY81" s="56">
        <f t="shared" si="11"/>
        <v>7.9475905530511879</v>
      </c>
      <c r="AZ81" s="56">
        <f t="shared" si="11"/>
        <v>7.9672730461226848</v>
      </c>
      <c r="BA81" s="56">
        <f t="shared" si="11"/>
        <v>7.9956699871681511</v>
      </c>
      <c r="BB81" s="56">
        <f t="shared" si="11"/>
        <v>8.0320827791482063</v>
      </c>
      <c r="BC81" s="56">
        <f t="shared" si="11"/>
        <v>8.0761693989743328</v>
      </c>
      <c r="BD81" s="56">
        <f t="shared" si="11"/>
        <v>8.126677977426457</v>
      </c>
    </row>
    <row r="82" spans="1:56" x14ac:dyDescent="0.3">
      <c r="A82" s="75"/>
      <c r="B82" s="14"/>
      <c r="E82" s="137"/>
    </row>
    <row r="83" spans="1:56" x14ac:dyDescent="0.3">
      <c r="A83" s="75"/>
      <c r="E83" s="5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317</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99"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99"/>
      <c r="B87" s="4" t="s">
        <v>210</v>
      </c>
      <c r="D87" s="4" t="s">
        <v>87</v>
      </c>
      <c r="E87" s="35">
        <f>E86*'Fixed data'!H$12</f>
        <v>0</v>
      </c>
      <c r="F87" s="35">
        <f>F86*'Fixed data'!I$12</f>
        <v>0</v>
      </c>
      <c r="G87" s="35">
        <f>G86*'Fixed data'!J$12</f>
        <v>0</v>
      </c>
      <c r="H87" s="35">
        <f>H86*'Fixed data'!K$12</f>
        <v>0</v>
      </c>
      <c r="I87" s="35">
        <f>I86*'Fixed data'!L$12</f>
        <v>0</v>
      </c>
      <c r="J87" s="35">
        <f>J86*'Fixed data'!M$12</f>
        <v>0</v>
      </c>
      <c r="K87" s="35">
        <f>K86*'Fixed data'!N$12</f>
        <v>0</v>
      </c>
      <c r="L87" s="35">
        <f>L86*'Fixed data'!O$12</f>
        <v>0</v>
      </c>
      <c r="M87" s="35">
        <f>M86*'Fixed data'!P$12</f>
        <v>0</v>
      </c>
      <c r="N87" s="35">
        <f>N86*'Fixed data'!Q$12</f>
        <v>0</v>
      </c>
      <c r="O87" s="35">
        <f>O86*'Fixed data'!R$12</f>
        <v>0</v>
      </c>
      <c r="P87" s="35">
        <f>P86*'Fixed data'!S$12</f>
        <v>0</v>
      </c>
      <c r="Q87" s="35">
        <f>Q86*'Fixed data'!T$12</f>
        <v>0</v>
      </c>
      <c r="R87" s="35">
        <f>R86*'Fixed data'!U$12</f>
        <v>0</v>
      </c>
      <c r="S87" s="35">
        <f>S86*'Fixed data'!V$12</f>
        <v>0</v>
      </c>
      <c r="T87" s="35">
        <f>T86*'Fixed data'!W$12</f>
        <v>0</v>
      </c>
      <c r="U87" s="35">
        <f>U86*'Fixed data'!X$12</f>
        <v>0</v>
      </c>
      <c r="V87" s="35">
        <f>V86*'Fixed data'!Y$12</f>
        <v>0</v>
      </c>
      <c r="W87" s="35">
        <f>W86*'Fixed data'!Z$12</f>
        <v>0</v>
      </c>
      <c r="X87" s="35">
        <f>X86*'Fixed data'!AA$12</f>
        <v>0</v>
      </c>
      <c r="Y87" s="35">
        <f>Y86*'Fixed data'!AB$12</f>
        <v>0</v>
      </c>
      <c r="Z87" s="35">
        <f>Z86*'Fixed data'!AC$12</f>
        <v>0</v>
      </c>
      <c r="AA87" s="35">
        <f>AA86*'Fixed data'!AD$12</f>
        <v>0</v>
      </c>
      <c r="AB87" s="35">
        <f>AB86*'Fixed data'!AE$12</f>
        <v>0</v>
      </c>
      <c r="AC87" s="35">
        <f>AC86*'Fixed data'!AF$12</f>
        <v>0</v>
      </c>
      <c r="AD87" s="35">
        <f>AD86*'Fixed data'!AG$12</f>
        <v>0</v>
      </c>
      <c r="AE87" s="35">
        <f>AE86*'Fixed data'!AH$12</f>
        <v>0</v>
      </c>
      <c r="AF87" s="35">
        <f>AF86*'Fixed data'!AI$12</f>
        <v>0</v>
      </c>
      <c r="AG87" s="35">
        <f>AG86*'Fixed data'!AJ$12</f>
        <v>0</v>
      </c>
      <c r="AH87" s="35">
        <f>AH86*'Fixed data'!AK$12</f>
        <v>0</v>
      </c>
      <c r="AI87" s="35">
        <f>AI86*'Fixed data'!AL$12</f>
        <v>0</v>
      </c>
      <c r="AJ87" s="35">
        <f>AJ86*'Fixed data'!AM$12</f>
        <v>0</v>
      </c>
      <c r="AK87" s="35">
        <f>AK86*'Fixed data'!AN$12</f>
        <v>0</v>
      </c>
      <c r="AL87" s="35">
        <f>AL86*'Fixed data'!AO$12</f>
        <v>0</v>
      </c>
      <c r="AM87" s="35">
        <f>AM86*'Fixed data'!AP$12</f>
        <v>0</v>
      </c>
      <c r="AN87" s="35">
        <f>AN86*'Fixed data'!AQ$12</f>
        <v>0</v>
      </c>
      <c r="AO87" s="35">
        <f>AO86*'Fixed data'!AR$12</f>
        <v>0</v>
      </c>
      <c r="AP87" s="35">
        <f>AP86*'Fixed data'!AS$12</f>
        <v>0</v>
      </c>
      <c r="AQ87" s="35">
        <f>AQ86*'Fixed data'!AT$12</f>
        <v>0</v>
      </c>
      <c r="AR87" s="35">
        <f>AR86*'Fixed data'!AU$12</f>
        <v>0</v>
      </c>
      <c r="AS87" s="35">
        <f>AS86*'Fixed data'!AV$12</f>
        <v>0</v>
      </c>
      <c r="AT87" s="35">
        <f>AT86*'Fixed data'!AW$12</f>
        <v>0</v>
      </c>
      <c r="AU87" s="35">
        <f>AU86*'Fixed data'!AX$12</f>
        <v>0</v>
      </c>
      <c r="AV87" s="35">
        <f>AV86*'Fixed data'!AY$12</f>
        <v>0</v>
      </c>
      <c r="AW87" s="35">
        <f>AW86*'Fixed data'!AZ$12</f>
        <v>0</v>
      </c>
      <c r="AX87" s="35">
        <f>AX86*'Fixed data'!BA$12</f>
        <v>0</v>
      </c>
      <c r="AY87" s="35">
        <f>AY86*'Fixed data'!BB$12</f>
        <v>0</v>
      </c>
      <c r="AZ87" s="35">
        <f>AZ86*'Fixed data'!BC$12</f>
        <v>0</v>
      </c>
      <c r="BA87" s="35">
        <f>BA86*'Fixed data'!BD$12</f>
        <v>0</v>
      </c>
      <c r="BB87" s="35">
        <f>BB86*'Fixed data'!BE$12</f>
        <v>0</v>
      </c>
      <c r="BC87" s="35">
        <f>BC86*'Fixed data'!BF$12</f>
        <v>0</v>
      </c>
      <c r="BD87" s="35">
        <f>BD86*'Fixed data'!BG$12</f>
        <v>0</v>
      </c>
    </row>
    <row r="88" spans="1:56" ht="12.75" customHeight="1" x14ac:dyDescent="0.3">
      <c r="A88" s="199"/>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99"/>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99"/>
      <c r="B90" s="4" t="s">
        <v>327</v>
      </c>
      <c r="D90" s="4" t="s">
        <v>87</v>
      </c>
      <c r="E90" s="38">
        <f>'Workings baseline'!C15</f>
        <v>758.56682476800006</v>
      </c>
      <c r="F90" s="38">
        <f>'Workings baseline'!D15</f>
        <v>4814.3448935400011</v>
      </c>
      <c r="G90" s="38">
        <f>'Workings baseline'!E15</f>
        <v>533.38179072000003</v>
      </c>
      <c r="H90" s="38">
        <f>'Workings baseline'!F15</f>
        <v>1192.8030359300003</v>
      </c>
      <c r="I90" s="38">
        <f>'Workings baseline'!G15</f>
        <v>1165.3388916076292</v>
      </c>
      <c r="J90" s="38">
        <f>'Workings baseline'!H15</f>
        <v>845.17683888000022</v>
      </c>
      <c r="K90" s="38">
        <f>'Workings baseline'!I15</f>
        <v>5497.8709149600018</v>
      </c>
      <c r="L90" s="38">
        <f>'Workings baseline'!J15</f>
        <v>9824.2364968400034</v>
      </c>
      <c r="M90" s="38">
        <f>'Workings baseline'!K15</f>
        <v>13824.273584520004</v>
      </c>
      <c r="N90" s="38">
        <f>'Workings baseline'!L15</f>
        <v>17497.982178000006</v>
      </c>
      <c r="O90" s="38">
        <f>'Workings baseline'!M15</f>
        <v>20845.362277280004</v>
      </c>
      <c r="P90" s="38">
        <f>'Workings baseline'!N15</f>
        <v>23866.413882360008</v>
      </c>
      <c r="Q90" s="38">
        <f>'Workings baseline'!O15</f>
        <v>26561.136993240012</v>
      </c>
      <c r="R90" s="38">
        <f>'Workings baseline'!P15</f>
        <v>25390.520420820012</v>
      </c>
      <c r="S90" s="38">
        <f>'Workings baseline'!Q15</f>
        <v>24219.903848400012</v>
      </c>
      <c r="T90" s="38">
        <f>'Workings baseline'!R15</f>
        <v>23049.287275980012</v>
      </c>
      <c r="U90" s="38">
        <f>'Workings baseline'!S15</f>
        <v>21878.670703560012</v>
      </c>
      <c r="V90" s="38">
        <f>'Workings baseline'!T15</f>
        <v>20996.689551210013</v>
      </c>
      <c r="W90" s="38">
        <f>'Workings baseline'!U15</f>
        <v>22532.946507680015</v>
      </c>
      <c r="X90" s="38">
        <f>'Workings baseline'!V15</f>
        <v>23742.874969950019</v>
      </c>
      <c r="Y90" s="38">
        <f>'Workings baseline'!W15</f>
        <v>24626.474938020023</v>
      </c>
      <c r="Z90" s="38">
        <f>'Workings baseline'!X15</f>
        <v>25183.746411890024</v>
      </c>
      <c r="AA90" s="38">
        <f>'Workings baseline'!Y15</f>
        <v>25414.68939156003</v>
      </c>
      <c r="AB90" s="38">
        <f>'Workings baseline'!Z15</f>
        <v>25319.303877030037</v>
      </c>
      <c r="AC90" s="38">
        <f>'Workings baseline'!AA15</f>
        <v>24897.589868300041</v>
      </c>
      <c r="AD90" s="38">
        <f>'Workings baseline'!AB15</f>
        <v>24149.54736537005</v>
      </c>
      <c r="AE90" s="38">
        <f>'Workings baseline'!AC15</f>
        <v>23075.176368240052</v>
      </c>
      <c r="AF90" s="38">
        <f>'Workings baseline'!AD15</f>
        <v>21674.476876910056</v>
      </c>
      <c r="AG90" s="38">
        <f>'Workings baseline'!AE15</f>
        <v>19947.448891380056</v>
      </c>
      <c r="AH90" s="38">
        <f>'Workings baseline'!AF15</f>
        <v>17894.092411650057</v>
      </c>
      <c r="AI90" s="38">
        <f>'Workings baseline'!AG15</f>
        <v>15514.40743772006</v>
      </c>
      <c r="AJ90" s="38">
        <f>'Workings baseline'!AH15</f>
        <v>12808.393969590063</v>
      </c>
      <c r="AK90" s="38">
        <f>'Workings baseline'!AI15</f>
        <v>9776.0520072600648</v>
      </c>
      <c r="AL90" s="38">
        <f>'Workings baseline'!AJ15</f>
        <v>6417.381550730066</v>
      </c>
      <c r="AM90" s="38">
        <f>'Workings baseline'!AK15</f>
        <v>2732.3826000000013</v>
      </c>
      <c r="AN90" s="38">
        <f>'Workings baseline'!AL15</f>
        <v>2844.9446000000016</v>
      </c>
      <c r="AO90" s="38">
        <f>'Workings baseline'!AM15</f>
        <v>2957.5066000000015</v>
      </c>
      <c r="AP90" s="38">
        <f>'Workings baseline'!AN15</f>
        <v>3058.8124000000016</v>
      </c>
      <c r="AQ90" s="38">
        <f>'Workings baseline'!AO15</f>
        <v>3058.8124000000016</v>
      </c>
      <c r="AR90" s="38">
        <f>'Workings baseline'!AP15</f>
        <v>3058.8124000000016</v>
      </c>
      <c r="AS90" s="38">
        <f>'Workings baseline'!AQ15</f>
        <v>3058.8124000000016</v>
      </c>
      <c r="AT90" s="38">
        <f>'Workings baseline'!AR15</f>
        <v>3058.8124000000016</v>
      </c>
      <c r="AU90" s="38">
        <f>'Workings baseline'!AS15</f>
        <v>3058.8124000000016</v>
      </c>
      <c r="AV90" s="38">
        <f>'Workings baseline'!AT15</f>
        <v>3058.8124000000016</v>
      </c>
      <c r="AW90" s="38">
        <f>'Workings baseline'!AU15</f>
        <v>3058.8124000000016</v>
      </c>
      <c r="AX90" s="38">
        <f>'Workings baseline'!AV15</f>
        <v>3058.8124000000016</v>
      </c>
      <c r="AY90" s="38">
        <f>'Workings baseline'!AW15</f>
        <v>3058.8124000000016</v>
      </c>
      <c r="AZ90" s="38">
        <f>'Workings baseline'!AX15</f>
        <v>3058.8124000000016</v>
      </c>
      <c r="BA90" s="38">
        <f>'Workings baseline'!AY15</f>
        <v>3058.8124000000016</v>
      </c>
      <c r="BB90" s="38">
        <f>'Workings baseline'!AZ15</f>
        <v>3058.8124000000016</v>
      </c>
      <c r="BC90" s="38">
        <f>'Workings baseline'!BA15</f>
        <v>3058.8124000000016</v>
      </c>
      <c r="BD90" s="38">
        <f>'Workings baseline'!BB15</f>
        <v>3058.8124000000016</v>
      </c>
    </row>
    <row r="91" spans="1:56" ht="16.5" x14ac:dyDescent="0.3">
      <c r="A91" s="199"/>
      <c r="B91" s="4" t="s">
        <v>328</v>
      </c>
      <c r="D91" s="4" t="s">
        <v>40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99"/>
      <c r="B92" s="4" t="s">
        <v>329</v>
      </c>
      <c r="D92" s="4" t="s">
        <v>40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99"/>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330</v>
      </c>
    </row>
    <row r="97" spans="1:3" x14ac:dyDescent="0.3">
      <c r="B97" s="70" t="s">
        <v>152</v>
      </c>
    </row>
    <row r="98" spans="1:3" x14ac:dyDescent="0.3">
      <c r="B98" s="4" t="s">
        <v>314</v>
      </c>
    </row>
    <row r="99" spans="1:3" x14ac:dyDescent="0.3">
      <c r="B99" s="4" t="s">
        <v>331</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315</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disablePrompts="1" count="2">
    <dataValidation type="list" allowBlank="1" showInputMessage="1" showErrorMessage="1" sqref="B14:B24" xr:uid="{00000000-0002-0000-0600-000000000000}">
      <formula1>$B$170:$B$216</formula1>
    </dataValidation>
    <dataValidation type="list" allowBlank="1" showInputMessage="1" showErrorMessage="1" sqref="B13" xr:uid="{00000000-0002-0000-0600-000001000000}">
      <formula1>$B$170:$B$214</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32"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A2"/>
  <sheetViews>
    <sheetView workbookViewId="0">
      <selection activeCell="E24" sqref="E24"/>
    </sheetView>
  </sheetViews>
  <sheetFormatPr defaultRowHeight="15" x14ac:dyDescent="0.25"/>
  <cols>
    <col min="1" max="1" width="5.85546875" customWidth="1"/>
    <col min="2" max="2" width="64.85546875" customWidth="1"/>
  </cols>
  <sheetData>
    <row r="1" spans="1:1" ht="18.75" x14ac:dyDescent="0.3">
      <c r="A1" s="1" t="s">
        <v>79</v>
      </c>
    </row>
    <row r="2" spans="1:1" ht="21" x14ac:dyDescent="0.35">
      <c r="A2" t="s">
        <v>336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ocument" ma:contentTypeID="0x0101001C94AB13165D954F9B02BC5236DDE171" ma:contentTypeVersion="11" ma:contentTypeDescription="Create a new document." ma:contentTypeScope="" ma:versionID="fdaecfcac6cea357e55f40a62277a675">
  <xsd:schema xmlns:xsd="http://www.w3.org/2001/XMLSchema" xmlns:xs="http://www.w3.org/2001/XMLSchema" xmlns:p="http://schemas.microsoft.com/office/2006/metadata/properties" xmlns:ns2="a6dabcd8-4771-4ff2-a629-ae2997056174" xmlns:ns3="160d07fa-e8e2-469f-af56-5ddc408bbda4" targetNamespace="http://schemas.microsoft.com/office/2006/metadata/properties" ma:root="true" ma:fieldsID="e0cea270b10a274e2171dab8ac8f4c1c" ns2:_="" ns3:_="">
    <xsd:import namespace="a6dabcd8-4771-4ff2-a629-ae2997056174"/>
    <xsd:import namespace="160d07fa-e8e2-469f-af56-5ddc408bbd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dabcd8-4771-4ff2-a629-ae2997056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d07fa-e8e2-469f-af56-5ddc408bbd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2.xml><?xml version="1.0" encoding="utf-8"?>
<ds:datastoreItem xmlns:ds="http://schemas.openxmlformats.org/officeDocument/2006/customXml" ds:itemID="{215976EE-BC0E-49E4-8A34-08E2478D0010}">
  <ds:schemaRefs>
    <ds:schemaRef ds:uri="office.server.policy"/>
  </ds:schemaRefs>
</ds:datastoreItem>
</file>

<file path=customXml/itemProps3.xml><?xml version="1.0" encoding="utf-8"?>
<ds:datastoreItem xmlns:ds="http://schemas.openxmlformats.org/officeDocument/2006/customXml" ds:itemID="{069F0DBC-CB76-4B12-BAEE-F9DFF85C4212}"/>
</file>

<file path=customXml/itemProps4.xml><?xml version="1.0" encoding="utf-8"?>
<ds:datastoreItem xmlns:ds="http://schemas.openxmlformats.org/officeDocument/2006/customXml" ds:itemID="{D59107C5-B401-4A16-BB12-3D243B9D13F0}">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efb98dbe-6680-48eb-ac67-85b3a61e7855"/>
    <ds:schemaRef ds:uri="http://schemas.microsoft.com/sharepoint/v3/fields"/>
    <ds:schemaRef ds:uri="http://purl.org/dc/elements/1.1/"/>
    <ds:schemaRef ds:uri="eecedeb9-13b3-4e62-b003-046c92e1668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version control</vt:lpstr>
      <vt:lpstr>Guidance</vt:lpstr>
      <vt:lpstr>Option summary</vt:lpstr>
      <vt:lpstr>Fixed data</vt:lpstr>
      <vt:lpstr>Workings baseline</vt:lpstr>
      <vt:lpstr>Option Baseline</vt:lpstr>
      <vt:lpstr>Option 2 ANM</vt:lpstr>
      <vt:lpstr>Workings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2013-03-27T15:33:01Z</cp:lastPrinted>
  <dcterms:created xsi:type="dcterms:W3CDTF">2012-02-15T20:11:21Z</dcterms:created>
  <dcterms:modified xsi:type="dcterms:W3CDTF">2021-07-05T11:17:07Z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0x0101001C94AB13165D954F9B02BC5236DDE171</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